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S:\HSF\PJSM23\Timeseries\Excel\Final_Table\"/>
    </mc:Choice>
  </mc:AlternateContent>
  <xr:revisionPtr revIDLastSave="0" documentId="13_ncr:1_{B1D399F2-8AB2-4F41-8159-6A301669D15C}" xr6:coauthVersionLast="47" xr6:coauthVersionMax="47" xr10:uidLastSave="{00000000-0000-0000-0000-000000000000}"/>
  <bookViews>
    <workbookView xWindow="18345" yWindow="10035" windowWidth="19140" windowHeight="9330" xr2:uid="{00000000-000D-0000-FFFF-FFFF00000000}"/>
  </bookViews>
  <sheets>
    <sheet name="Contents" sheetId="21" r:id="rId1"/>
    <sheet name="Table 9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6001458J">#REF!,#REF!</definedName>
    <definedName name="A126001462X">#REF!,#REF!</definedName>
    <definedName name="A126001466J">#REF!,#REF!</definedName>
    <definedName name="A126001470X">#REF!,#REF!</definedName>
    <definedName name="A126001474J">#REF!,#REF!</definedName>
    <definedName name="A126001478T">#REF!,#REF!</definedName>
    <definedName name="A126001482J">#REF!,#REF!</definedName>
    <definedName name="A126001486T">#REF!,#REF!</definedName>
    <definedName name="A126001490J">#REF!,#REF!</definedName>
    <definedName name="A126001494T">#REF!,#REF!</definedName>
    <definedName name="A126001498A">#REF!,#REF!</definedName>
    <definedName name="A126001502F">#REF!,#REF!</definedName>
    <definedName name="A126001506R">#REF!,#REF!</definedName>
    <definedName name="A126001510F">#REF!,#REF!</definedName>
    <definedName name="A126001514R">#REF!,#REF!</definedName>
    <definedName name="A126001518X">#REF!,#REF!</definedName>
    <definedName name="A126001522R">#REF!,#REF!</definedName>
    <definedName name="A126001526X">#REF!,#REF!</definedName>
    <definedName name="A126001602R">#REF!,#REF!</definedName>
    <definedName name="A126001606X">#REF!,#REF!</definedName>
    <definedName name="A126001610R">#REF!,#REF!</definedName>
    <definedName name="A126001614X">#REF!,#REF!</definedName>
    <definedName name="A126001618J">#REF!,#REF!</definedName>
    <definedName name="A126001622X">#REF!,#REF!</definedName>
    <definedName name="A126001626J">#REF!,#REF!</definedName>
    <definedName name="A126001630X">#REF!,#REF!</definedName>
    <definedName name="A126001634J">#REF!,#REF!</definedName>
    <definedName name="A126001638T">#REF!,#REF!</definedName>
    <definedName name="A126001642J">#REF!,#REF!</definedName>
    <definedName name="A126001646T">#REF!,#REF!</definedName>
    <definedName name="A126001650J">#REF!,#REF!</definedName>
    <definedName name="A126001654T">#REF!,#REF!</definedName>
    <definedName name="A126001658A">#REF!,#REF!</definedName>
    <definedName name="A126001662T">#REF!,#REF!</definedName>
    <definedName name="A126001666A">#REF!,#REF!</definedName>
    <definedName name="A126001670T">#REF!,#REF!</definedName>
    <definedName name="A126001674A">#REF!,#REF!</definedName>
    <definedName name="A126001678K">#REF!,#REF!</definedName>
    <definedName name="A126001686K">#REF!,#REF!</definedName>
    <definedName name="A126001690A">#REF!,#REF!</definedName>
    <definedName name="A126001694K">#REF!,#REF!</definedName>
    <definedName name="A126001698V">#REF!,#REF!</definedName>
    <definedName name="A126001702X">#REF!,#REF!</definedName>
    <definedName name="A126001706J">#REF!,#REF!</definedName>
    <definedName name="A126001714J">#REF!,#REF!</definedName>
    <definedName name="A126001718T">#REF!,#REF!</definedName>
    <definedName name="A126001722J">#REF!,#REF!</definedName>
    <definedName name="A126001726T">#REF!,#REF!</definedName>
    <definedName name="A126001730J">#REF!,#REF!</definedName>
    <definedName name="A126001734T">#REF!,#REF!</definedName>
    <definedName name="A126001738A">#REF!,#REF!</definedName>
    <definedName name="A126001742T">#REF!,#REF!</definedName>
    <definedName name="A126001890V">#REF!,#REF!</definedName>
    <definedName name="A126001894C">#REF!,#REF!</definedName>
    <definedName name="A126001898L">#REF!,#REF!</definedName>
    <definedName name="A126001902T">#REF!,#REF!</definedName>
    <definedName name="A126001906A">#REF!,#REF!</definedName>
    <definedName name="A126001910T">#REF!,#REF!</definedName>
    <definedName name="A126001914A">#REF!,#REF!</definedName>
    <definedName name="A126001918K">#REF!,#REF!</definedName>
    <definedName name="A126001922A">#REF!,#REF!</definedName>
    <definedName name="A126001926K">#REF!,#REF!</definedName>
    <definedName name="A126001930A">#REF!,#REF!</definedName>
    <definedName name="A126001934K">#REF!,#REF!</definedName>
    <definedName name="A126001938V">#REF!,#REF!</definedName>
    <definedName name="A126001942K">#REF!,#REF!</definedName>
    <definedName name="A126001946V">#REF!,#REF!</definedName>
    <definedName name="A126001950K">#REF!,#REF!</definedName>
    <definedName name="A126001954V">#REF!,#REF!</definedName>
    <definedName name="A126001958C">#REF!,#REF!</definedName>
    <definedName name="A126001962V">#REF!,#REF!</definedName>
    <definedName name="A126001966C">#REF!,#REF!</definedName>
    <definedName name="A126001970V">#REF!,#REF!</definedName>
    <definedName name="A126001974C">#REF!,#REF!</definedName>
    <definedName name="A126001978L">#REF!,#REF!</definedName>
    <definedName name="A126001982C">#REF!,#REF!</definedName>
    <definedName name="A126001986L">#REF!,#REF!</definedName>
    <definedName name="A126001990C">#REF!,#REF!</definedName>
    <definedName name="A126001994L">#REF!,#REF!</definedName>
    <definedName name="A126001998W">#REF!,#REF!</definedName>
    <definedName name="A126002002C">#REF!,#REF!</definedName>
    <definedName name="A126002006L">#REF!,#REF!</definedName>
    <definedName name="A126002010C">#REF!,#REF!</definedName>
    <definedName name="A126002014L">#REF!,#REF!</definedName>
    <definedName name="A126002018W">#REF!,#REF!</definedName>
    <definedName name="A126002022L">#REF!,#REF!</definedName>
    <definedName name="A126002026W">#REF!,#REF!</definedName>
    <definedName name="A126002030L">#REF!,#REF!</definedName>
    <definedName name="A126002034W">#REF!,#REF!</definedName>
    <definedName name="A126002038F">#REF!,#REF!</definedName>
    <definedName name="A126002042W">#REF!,#REF!</definedName>
    <definedName name="A126002046F">#REF!,#REF!</definedName>
    <definedName name="A126002050W">#REF!,#REF!</definedName>
    <definedName name="A126002054F">#REF!,#REF!</definedName>
    <definedName name="A126002058R">#REF!,#REF!</definedName>
    <definedName name="A126002062F">#REF!,#REF!</definedName>
    <definedName name="A126002066R">#REF!,#REF!</definedName>
    <definedName name="A126002070F">#REF!,#REF!</definedName>
    <definedName name="A126002074R">#REF!,#REF!</definedName>
    <definedName name="A126002078X">#REF!,#REF!</definedName>
    <definedName name="A126002082R">#REF!,#REF!</definedName>
    <definedName name="A126002086X">#REF!,#REF!</definedName>
    <definedName name="A126002090R">#REF!,#REF!</definedName>
    <definedName name="A126002094X">#REF!,#REF!</definedName>
    <definedName name="A126002098J">#REF!,#REF!</definedName>
    <definedName name="A126002102L">#REF!,#REF!</definedName>
    <definedName name="A126002106W">#REF!,#REF!</definedName>
    <definedName name="A126002110L">#REF!,#REF!</definedName>
    <definedName name="A126002114W">#REF!,#REF!</definedName>
    <definedName name="A126002118F">#REF!,#REF!</definedName>
    <definedName name="A126002122W">#REF!,#REF!</definedName>
    <definedName name="A126002126F">#REF!,#REF!</definedName>
    <definedName name="A126002130W">#REF!,#REF!</definedName>
    <definedName name="A126002138R">#REF!,#REF!</definedName>
    <definedName name="A126002142F">#REF!,#REF!</definedName>
    <definedName name="A126002146R">#REF!,#REF!</definedName>
    <definedName name="A126002158X">#REF!,#REF!</definedName>
    <definedName name="A126002162R">#REF!,#REF!</definedName>
    <definedName name="A126002166X">#REF!,#REF!</definedName>
    <definedName name="A126002170R">#REF!,#REF!</definedName>
    <definedName name="A126002174X">#REF!,#REF!</definedName>
    <definedName name="A126002250R">#REF!,#REF!</definedName>
    <definedName name="A126002254X">#REF!,#REF!</definedName>
    <definedName name="A126002258J">#REF!,#REF!</definedName>
    <definedName name="A126002262X">#REF!,#REF!</definedName>
    <definedName name="A126002266J">#REF!,#REF!</definedName>
    <definedName name="A126002270X">#REF!,#REF!</definedName>
    <definedName name="A126002274J">#REF!,#REF!</definedName>
    <definedName name="A126002282J">#REF!,#REF!</definedName>
    <definedName name="A126002286T">#REF!,#REF!</definedName>
    <definedName name="A126002290J">#REF!,#REF!</definedName>
    <definedName name="A126002302F">#REF!,#REF!</definedName>
    <definedName name="A126002306R">#REF!,#REF!</definedName>
    <definedName name="A126002310F">#REF!,#REF!</definedName>
    <definedName name="A126002314R">#REF!,#REF!</definedName>
    <definedName name="A126002318X">#REF!,#REF!</definedName>
    <definedName name="A126002322R">#REF!,#REF!</definedName>
    <definedName name="A126002326X">#REF!,#REF!</definedName>
    <definedName name="A126002334X">#REF!,#REF!</definedName>
    <definedName name="A126002338J">#REF!,#REF!</definedName>
    <definedName name="A126002342X">#REF!,#REF!</definedName>
    <definedName name="A126002346J">#REF!,#REF!</definedName>
    <definedName name="A126002362J">#REF!,#REF!</definedName>
    <definedName name="A126002374T">#REF!,#REF!</definedName>
    <definedName name="A126002378A">#REF!,#REF!</definedName>
    <definedName name="A126002382T">#REF!,#REF!</definedName>
    <definedName name="A126002386A">#REF!,#REF!</definedName>
    <definedName name="A126002390T">#REF!,#REF!</definedName>
    <definedName name="A126002538A">#REF!,#REF!</definedName>
    <definedName name="A126002542T">#REF!,#REF!</definedName>
    <definedName name="A126002546A">#REF!,#REF!</definedName>
    <definedName name="A126002550T">#REF!,#REF!</definedName>
    <definedName name="A126002554A">#REF!,#REF!</definedName>
    <definedName name="A126002558K">#REF!,#REF!</definedName>
    <definedName name="A126002562A">#REF!,#REF!</definedName>
    <definedName name="A126002570A">#REF!,#REF!</definedName>
    <definedName name="A126002574K">#REF!,#REF!</definedName>
    <definedName name="A126002578V">#REF!,#REF!</definedName>
    <definedName name="A126002590K">#REF!,#REF!</definedName>
    <definedName name="A126002594V">#REF!,#REF!</definedName>
    <definedName name="A126002598C">#REF!,#REF!</definedName>
    <definedName name="A126002602J">#REF!,#REF!</definedName>
    <definedName name="A126002606T">#REF!,#REF!</definedName>
    <definedName name="A126002610J">#REF!,#REF!</definedName>
    <definedName name="A126002614T">#REF!,#REF!</definedName>
    <definedName name="A126002618A">#REF!,#REF!</definedName>
    <definedName name="A126002622T">#REF!,#REF!</definedName>
    <definedName name="A126002626A">#REF!,#REF!</definedName>
    <definedName name="A126002630T">#REF!,#REF!</definedName>
    <definedName name="A126002634A">#REF!,#REF!</definedName>
    <definedName name="A126002642A">#REF!,#REF!</definedName>
    <definedName name="A126002646K">#REF!,#REF!</definedName>
    <definedName name="A126002650A">#REF!,#REF!</definedName>
    <definedName name="A126002662K">#REF!,#REF!</definedName>
    <definedName name="A126002666V">#REF!,#REF!</definedName>
    <definedName name="A126002670K">#REF!,#REF!</definedName>
    <definedName name="A126002674V">#REF!,#REF!</definedName>
    <definedName name="A126002678C">#REF!,#REF!</definedName>
    <definedName name="A126002682V">#REF!,#REF!</definedName>
    <definedName name="A126002686C">#REF!,#REF!</definedName>
    <definedName name="A126002690V">#REF!,#REF!</definedName>
    <definedName name="A126002694C">#REF!,#REF!</definedName>
    <definedName name="A126002698L">#REF!,#REF!</definedName>
    <definedName name="A126002702T">#REF!,#REF!</definedName>
    <definedName name="A126002706A">#REF!,#REF!</definedName>
    <definedName name="A126002714A">#REF!,#REF!</definedName>
    <definedName name="A126002718K">#REF!,#REF!</definedName>
    <definedName name="A126002722A">#REF!,#REF!</definedName>
    <definedName name="A126002734K">#REF!,#REF!</definedName>
    <definedName name="A126002738V">#REF!,#REF!</definedName>
    <definedName name="A126002742K">#REF!,#REF!</definedName>
    <definedName name="A126002746V">#REF!,#REF!</definedName>
    <definedName name="A126002750K">#REF!,#REF!</definedName>
    <definedName name="A126002754V">#REF!,#REF!</definedName>
    <definedName name="A126002758C">#REF!,#REF!</definedName>
    <definedName name="A126002762V">#REF!,#REF!</definedName>
    <definedName name="A126002766C">#REF!,#REF!</definedName>
    <definedName name="A126002770V">#REF!,#REF!</definedName>
    <definedName name="A126002774C">#REF!,#REF!</definedName>
    <definedName name="A126002778L">#REF!,#REF!</definedName>
    <definedName name="A126002782C">#REF!,#REF!</definedName>
    <definedName name="A126002786L">#REF!,#REF!</definedName>
    <definedName name="A126002790C">#REF!,#REF!</definedName>
    <definedName name="A126002794L">#REF!,#REF!</definedName>
    <definedName name="A126002798W">#REF!,#REF!</definedName>
    <definedName name="A126002802A">#REF!,#REF!</definedName>
    <definedName name="A126002806K">#REF!,#REF!</definedName>
    <definedName name="A126002810A">#REF!,#REF!</definedName>
    <definedName name="A126002814K">#REF!,#REF!</definedName>
    <definedName name="A126002818V">#REF!,#REF!</definedName>
    <definedName name="A126002822K">#REF!,#REF!</definedName>
    <definedName name="A126002898F">#REF!,#REF!</definedName>
    <definedName name="A126002902K">#REF!,#REF!</definedName>
    <definedName name="A126002906V">#REF!,#REF!</definedName>
    <definedName name="A126002910K">#REF!,#REF!</definedName>
    <definedName name="A126002914V">#REF!,#REF!</definedName>
    <definedName name="A126002918C">#REF!,#REF!</definedName>
    <definedName name="A126002922V">#REF!,#REF!</definedName>
    <definedName name="A126002926C">#REF!,#REF!</definedName>
    <definedName name="A126002930V">#REF!,#REF!</definedName>
    <definedName name="A126002934C">#REF!,#REF!</definedName>
    <definedName name="A126002938L">#REF!,#REF!</definedName>
    <definedName name="A126002942C">#REF!,#REF!</definedName>
    <definedName name="A126002946L">#REF!,#REF!</definedName>
    <definedName name="A126002950C">#REF!,#REF!</definedName>
    <definedName name="A126002954L">#REF!,#REF!</definedName>
    <definedName name="A126002958W">#REF!,#REF!</definedName>
    <definedName name="A126002962L">#REF!,#REF!</definedName>
    <definedName name="A126002966W">#REF!,#REF!</definedName>
    <definedName name="A126002970L">#REF!,#REF!</definedName>
    <definedName name="A126002974W">#REF!,#REF!</definedName>
    <definedName name="A126002982W">#REF!,#REF!</definedName>
    <definedName name="A126002986F">#REF!,#REF!</definedName>
    <definedName name="A126002990W">#REF!,#REF!</definedName>
    <definedName name="A126002994F">#REF!,#REF!</definedName>
    <definedName name="A126002998R">#REF!,#REF!</definedName>
    <definedName name="A126003002W">#REF!,#REF!</definedName>
    <definedName name="A126003010W">#REF!,#REF!</definedName>
    <definedName name="A126003014F">#REF!,#REF!</definedName>
    <definedName name="A126003018R">#REF!,#REF!</definedName>
    <definedName name="A126003022F">#REF!,#REF!</definedName>
    <definedName name="A126003026R">#REF!,#REF!</definedName>
    <definedName name="A126003030F">#REF!,#REF!</definedName>
    <definedName name="A126003034R">#REF!,#REF!</definedName>
    <definedName name="A126003038X">#REF!,#REF!</definedName>
    <definedName name="A126003186A">#REF!,#REF!</definedName>
    <definedName name="A126003190T">#REF!,#REF!</definedName>
    <definedName name="A126003194A">#REF!,#REF!</definedName>
    <definedName name="A126003198K">#REF!,#REF!</definedName>
    <definedName name="A126003202R">#REF!,#REF!</definedName>
    <definedName name="A126003206X">#REF!,#REF!</definedName>
    <definedName name="A126003210R">#REF!,#REF!</definedName>
    <definedName name="A126003214X">#REF!,#REF!</definedName>
    <definedName name="A126003218J">#REF!,#REF!</definedName>
    <definedName name="A126003222X">#REF!,#REF!</definedName>
    <definedName name="A126003226J">#REF!,#REF!</definedName>
    <definedName name="A126003230X">#REF!,#REF!</definedName>
    <definedName name="A126003234J">#REF!,#REF!</definedName>
    <definedName name="A126003238T">#REF!,#REF!</definedName>
    <definedName name="A126003242J">#REF!,#REF!</definedName>
    <definedName name="A126003246T">#REF!,#REF!</definedName>
    <definedName name="A126003250J">#REF!,#REF!</definedName>
    <definedName name="A126003254T">#REF!,#REF!</definedName>
    <definedName name="A126003258A">#REF!,#REF!</definedName>
    <definedName name="A126003262T">#REF!,#REF!</definedName>
    <definedName name="A126003266A">#REF!,#REF!</definedName>
    <definedName name="A126003270T">#REF!,#REF!</definedName>
    <definedName name="A126003274A">#REF!,#REF!</definedName>
    <definedName name="A126003278K">#REF!,#REF!</definedName>
    <definedName name="A126003282A">#REF!,#REF!</definedName>
    <definedName name="A126003286K">#REF!,#REF!</definedName>
    <definedName name="A126003290A">#REF!,#REF!</definedName>
    <definedName name="A126003294K">#REF!,#REF!</definedName>
    <definedName name="A126003298V">#REF!,#REF!</definedName>
    <definedName name="A126003302X">#REF!,#REF!</definedName>
    <definedName name="A126003306J">#REF!,#REF!</definedName>
    <definedName name="A126003310X">#REF!,#REF!</definedName>
    <definedName name="A126003314J">#REF!,#REF!</definedName>
    <definedName name="A126003318T">#REF!,#REF!</definedName>
    <definedName name="A126003322J">#REF!,#REF!</definedName>
    <definedName name="A126003326T">#REF!,#REF!</definedName>
    <definedName name="A126003330J">#REF!,#REF!</definedName>
    <definedName name="A126003334T">#REF!,#REF!</definedName>
    <definedName name="A126003338A">#REF!,#REF!</definedName>
    <definedName name="A126003342T">#REF!,#REF!</definedName>
    <definedName name="A126003346A">#REF!,#REF!</definedName>
    <definedName name="A126003350T">#REF!,#REF!</definedName>
    <definedName name="A126003354A">#REF!,#REF!</definedName>
    <definedName name="A126003358K">#REF!,#REF!</definedName>
    <definedName name="A126003362A">#REF!,#REF!</definedName>
    <definedName name="A126003366K">#REF!,#REF!</definedName>
    <definedName name="A126003370A">#REF!,#REF!</definedName>
    <definedName name="A126003374K">#REF!,#REF!</definedName>
    <definedName name="A126003378V">#REF!,#REF!</definedName>
    <definedName name="A126003382K">#REF!,#REF!</definedName>
    <definedName name="A126003386V">#REF!,#REF!</definedName>
    <definedName name="A126003390K">#REF!,#REF!</definedName>
    <definedName name="A126003394V">#REF!,#REF!</definedName>
    <definedName name="A126003398C">#REF!,#REF!</definedName>
    <definedName name="A126003402J">#REF!,#REF!</definedName>
    <definedName name="A126003406T">#REF!,#REF!</definedName>
    <definedName name="A126003410J">#REF!,#REF!</definedName>
    <definedName name="A126003414T">#REF!,#REF!</definedName>
    <definedName name="A126003418A">#REF!,#REF!</definedName>
    <definedName name="A126003422T">#REF!,#REF!</definedName>
    <definedName name="A126003426A">#REF!,#REF!</definedName>
    <definedName name="A126003430T">#REF!,#REF!</definedName>
    <definedName name="A126003434A">#REF!,#REF!</definedName>
    <definedName name="A126003438K">#REF!,#REF!</definedName>
    <definedName name="A126003442A">#REF!,#REF!</definedName>
    <definedName name="A126003446K">#REF!,#REF!</definedName>
    <definedName name="A126003450A">#REF!,#REF!</definedName>
    <definedName name="A126003454K">#REF!,#REF!</definedName>
    <definedName name="A126003458V">#REF!,#REF!</definedName>
    <definedName name="A126003462K">#REF!,#REF!</definedName>
    <definedName name="A126003466V">#REF!,#REF!</definedName>
    <definedName name="A126003470K">#REF!,#REF!</definedName>
    <definedName name="A126003546V">#REF!,#REF!</definedName>
    <definedName name="A126003550K">#REF!,#REF!</definedName>
    <definedName name="A126003554V">#REF!,#REF!</definedName>
    <definedName name="A126003558C">#REF!,#REF!</definedName>
    <definedName name="A126003562V">#REF!,#REF!</definedName>
    <definedName name="A126003566C">#REF!,#REF!</definedName>
    <definedName name="A126003570V">#REF!,#REF!</definedName>
    <definedName name="A126003574C">#REF!,#REF!</definedName>
    <definedName name="A126003578L">#REF!,#REF!</definedName>
    <definedName name="A126003582C">#REF!,#REF!</definedName>
    <definedName name="A126003586L">#REF!,#REF!</definedName>
    <definedName name="A126003590C">#REF!,#REF!</definedName>
    <definedName name="A126003594L">#REF!,#REF!</definedName>
    <definedName name="A126003598W">#REF!,#REF!</definedName>
    <definedName name="A126003602A">#REF!,#REF!</definedName>
    <definedName name="A126003606K">#REF!,#REF!</definedName>
    <definedName name="A126003610A">#REF!,#REF!</definedName>
    <definedName name="A126003614K">#REF!,#REF!</definedName>
    <definedName name="A126003618V">#REF!,#REF!</definedName>
    <definedName name="A126003622K">#REF!,#REF!</definedName>
    <definedName name="A126003630K">#REF!,#REF!</definedName>
    <definedName name="A126003634V">#REF!,#REF!</definedName>
    <definedName name="A126003638C">#REF!,#REF!</definedName>
    <definedName name="A126003642V">#REF!,#REF!</definedName>
    <definedName name="A126003646C">#REF!,#REF!</definedName>
    <definedName name="A126003658L">#REF!,#REF!</definedName>
    <definedName name="A126003662C">#REF!,#REF!</definedName>
    <definedName name="A126003666L">#REF!,#REF!</definedName>
    <definedName name="A126003670C">#REF!,#REF!</definedName>
    <definedName name="A126003674L">#REF!,#REF!</definedName>
    <definedName name="A126003678W">#REF!,#REF!</definedName>
    <definedName name="A126003682L">#REF!,#REF!</definedName>
    <definedName name="A126003686W">#REF!,#REF!</definedName>
    <definedName name="A126003834L">#REF!,#REF!</definedName>
    <definedName name="A126003838W">#REF!,#REF!</definedName>
    <definedName name="A126003842L">#REF!,#REF!</definedName>
    <definedName name="A126003846W">#REF!,#REF!</definedName>
    <definedName name="A126003850L">#REF!,#REF!</definedName>
    <definedName name="A126003854W">#REF!,#REF!</definedName>
    <definedName name="A126003858F">#REF!,#REF!</definedName>
    <definedName name="A126003862W">#REF!,#REF!</definedName>
    <definedName name="A126003866F">#REF!,#REF!</definedName>
    <definedName name="A126003870W">#REF!,#REF!</definedName>
    <definedName name="A126003874F">#REF!,#REF!</definedName>
    <definedName name="A126003878R">#REF!,#REF!</definedName>
    <definedName name="A126003882F">#REF!,#REF!</definedName>
    <definedName name="A126003886R">#REF!,#REF!</definedName>
    <definedName name="A126003890F">#REF!,#REF!</definedName>
    <definedName name="A126003894R">#REF!,#REF!</definedName>
    <definedName name="A126003898X">#REF!,#REF!</definedName>
    <definedName name="A126003902C">#REF!,#REF!</definedName>
    <definedName name="A126003906L">#REF!,#REF!</definedName>
    <definedName name="A126003910C">#REF!,#REF!</definedName>
    <definedName name="A126003914L">#REF!,#REF!</definedName>
    <definedName name="A126003918W">#REF!,#REF!</definedName>
    <definedName name="A126003922L">#REF!,#REF!</definedName>
    <definedName name="A126003926W">#REF!,#REF!</definedName>
    <definedName name="A126003930L">#REF!,#REF!</definedName>
    <definedName name="A126003934W">#REF!,#REF!</definedName>
    <definedName name="A126003938F">#REF!,#REF!</definedName>
    <definedName name="A126003942W">#REF!,#REF!</definedName>
    <definedName name="A126003946F">#REF!,#REF!</definedName>
    <definedName name="A126003950W">#REF!,#REF!</definedName>
    <definedName name="A126003954F">#REF!,#REF!</definedName>
    <definedName name="A126003958R">#REF!,#REF!</definedName>
    <definedName name="A126003962F">#REF!,#REF!</definedName>
    <definedName name="A126003966R">#REF!,#REF!</definedName>
    <definedName name="A126003970F">#REF!,#REF!</definedName>
    <definedName name="A126003974R">#REF!,#REF!</definedName>
    <definedName name="A126003978X">#REF!,#REF!</definedName>
    <definedName name="A126003982R">#REF!,#REF!</definedName>
    <definedName name="A126003986X">#REF!,#REF!</definedName>
    <definedName name="A126003990R">#REF!,#REF!</definedName>
    <definedName name="A126003994X">#REF!,#REF!</definedName>
    <definedName name="A126003998J">#REF!,#REF!</definedName>
    <definedName name="A126004002R">#REF!,#REF!</definedName>
    <definedName name="A126004006X">#REF!,#REF!</definedName>
    <definedName name="A126004010R">#REF!,#REF!</definedName>
    <definedName name="A126004014X">#REF!,#REF!</definedName>
    <definedName name="A126004018J">#REF!,#REF!</definedName>
    <definedName name="A126004022X">#REF!,#REF!</definedName>
    <definedName name="A126004026J">#REF!,#REF!</definedName>
    <definedName name="A126004030X">#REF!,#REF!</definedName>
    <definedName name="A126004034J">#REF!,#REF!</definedName>
    <definedName name="A126004038T">#REF!,#REF!</definedName>
    <definedName name="A126004042J">#REF!,#REF!</definedName>
    <definedName name="A126004046T">#REF!,#REF!</definedName>
    <definedName name="A126004050J">#REF!,#REF!</definedName>
    <definedName name="A126004054T">#REF!,#REF!</definedName>
    <definedName name="A126004058A">#REF!,#REF!</definedName>
    <definedName name="A126004062T">#REF!,#REF!</definedName>
    <definedName name="A126004066A">#REF!,#REF!</definedName>
    <definedName name="A126004070T">#REF!,#REF!</definedName>
    <definedName name="A126004074A">#REF!,#REF!</definedName>
    <definedName name="A126004078K">#REF!,#REF!</definedName>
    <definedName name="A126004082A">#REF!,#REF!</definedName>
    <definedName name="A126004086K">#REF!,#REF!</definedName>
    <definedName name="A126004090A">#REF!,#REF!</definedName>
    <definedName name="A126004094K">#REF!,#REF!</definedName>
    <definedName name="A126004098V">#REF!,#REF!</definedName>
    <definedName name="A126004102X">#REF!,#REF!</definedName>
    <definedName name="A126004106J">#REF!,#REF!</definedName>
    <definedName name="A126004110X">#REF!,#REF!</definedName>
    <definedName name="A126004114J">#REF!,#REF!</definedName>
    <definedName name="A126004118T">#REF!,#REF!</definedName>
    <definedName name="A126004194V">#REF!,#REF!</definedName>
    <definedName name="A126004198C">#REF!,#REF!</definedName>
    <definedName name="A126004202J">#REF!,#REF!</definedName>
    <definedName name="A126004206T">#REF!,#REF!</definedName>
    <definedName name="A126004210J">#REF!,#REF!</definedName>
    <definedName name="A126004214T">#REF!,#REF!</definedName>
    <definedName name="A126004218A">#REF!,#REF!</definedName>
    <definedName name="A126004222T">#REF!,#REF!</definedName>
    <definedName name="A126004226A">#REF!,#REF!</definedName>
    <definedName name="A126004230T">#REF!,#REF!</definedName>
    <definedName name="A126004234A">#REF!,#REF!</definedName>
    <definedName name="A126004238K">#REF!,#REF!</definedName>
    <definedName name="A126004242A">#REF!,#REF!</definedName>
    <definedName name="A126004246K">#REF!,#REF!</definedName>
    <definedName name="A126004250A">#REF!,#REF!</definedName>
    <definedName name="A126004254K">#REF!,#REF!</definedName>
    <definedName name="A126004258V">#REF!,#REF!</definedName>
    <definedName name="A126004262K">#REF!,#REF!</definedName>
    <definedName name="A126004266V">#REF!,#REF!</definedName>
    <definedName name="A126004270K">#REF!,#REF!</definedName>
    <definedName name="A126004278C">#REF!,#REF!</definedName>
    <definedName name="A126004282V">#REF!,#REF!</definedName>
    <definedName name="A126004286C">#REF!,#REF!</definedName>
    <definedName name="A126004290V">#REF!,#REF!</definedName>
    <definedName name="A126004294C">#REF!,#REF!</definedName>
    <definedName name="A126004298L">#REF!,#REF!</definedName>
    <definedName name="A126004306A">#REF!,#REF!</definedName>
    <definedName name="A126004310T">#REF!,#REF!</definedName>
    <definedName name="A126004314A">#REF!,#REF!</definedName>
    <definedName name="A126004318K">#REF!,#REF!</definedName>
    <definedName name="A126004322A">#REF!,#REF!</definedName>
    <definedName name="A126004326K">#REF!,#REF!</definedName>
    <definedName name="A126004330A">#REF!,#REF!</definedName>
    <definedName name="A126004334K">#REF!,#REF!</definedName>
    <definedName name="A126004482L">#REF!,#REF!</definedName>
    <definedName name="A126004486W">#REF!,#REF!</definedName>
    <definedName name="A126004490L">#REF!,#REF!</definedName>
    <definedName name="A126004494W">#REF!,#REF!</definedName>
    <definedName name="A126004498F">#REF!,#REF!</definedName>
    <definedName name="A126004502K">#REF!,#REF!</definedName>
    <definedName name="A126004506V">#REF!,#REF!</definedName>
    <definedName name="A126004510K">#REF!,#REF!</definedName>
    <definedName name="A126004514V">#REF!,#REF!</definedName>
    <definedName name="A126004518C">#REF!,#REF!</definedName>
    <definedName name="A126004522V">#REF!,#REF!</definedName>
    <definedName name="A126004526C">#REF!,#REF!</definedName>
    <definedName name="A126004530V">#REF!,#REF!</definedName>
    <definedName name="A126004534C">#REF!,#REF!</definedName>
    <definedName name="A126004538L">#REF!,#REF!</definedName>
    <definedName name="A126004542C">#REF!,#REF!</definedName>
    <definedName name="A126004546L">#REF!,#REF!</definedName>
    <definedName name="A126004550C">#REF!,#REF!</definedName>
    <definedName name="A126004554L">#REF!,#REF!</definedName>
    <definedName name="A126004558W">#REF!,#REF!</definedName>
    <definedName name="A126004562L">#REF!,#REF!</definedName>
    <definedName name="A126004566W">#REF!,#REF!</definedName>
    <definedName name="A126004570L">#REF!,#REF!</definedName>
    <definedName name="A126004574W">#REF!,#REF!</definedName>
    <definedName name="A126004578F">#REF!,#REF!</definedName>
    <definedName name="A126004582W">#REF!,#REF!</definedName>
    <definedName name="A126004586F">#REF!,#REF!</definedName>
    <definedName name="A126004590W">#REF!,#REF!</definedName>
    <definedName name="A126004594F">#REF!,#REF!</definedName>
    <definedName name="A126004598R">#REF!,#REF!</definedName>
    <definedName name="A126004602V">#REF!,#REF!</definedName>
    <definedName name="A126004606C">#REF!,#REF!</definedName>
    <definedName name="A126004610V">#REF!,#REF!</definedName>
    <definedName name="A126004614C">#REF!,#REF!</definedName>
    <definedName name="A126004618L">#REF!,#REF!</definedName>
    <definedName name="A126004622C">#REF!,#REF!</definedName>
    <definedName name="A126004626L">#REF!,#REF!</definedName>
    <definedName name="A126004630C">#REF!,#REF!</definedName>
    <definedName name="A126004634L">#REF!,#REF!</definedName>
    <definedName name="A126004638W">#REF!,#REF!</definedName>
    <definedName name="A126004642L">#REF!,#REF!</definedName>
    <definedName name="A126004646W">#REF!,#REF!</definedName>
    <definedName name="A126004650L">#REF!,#REF!</definedName>
    <definedName name="A126004654W">#REF!,#REF!</definedName>
    <definedName name="A126004658F">#REF!,#REF!</definedName>
    <definedName name="A126004662W">#REF!,#REF!</definedName>
    <definedName name="A126004666F">#REF!,#REF!</definedName>
    <definedName name="A126004670W">#REF!,#REF!</definedName>
    <definedName name="A126004674F">#REF!,#REF!</definedName>
    <definedName name="A126004678R">#REF!,#REF!</definedName>
    <definedName name="A126004682F">#REF!,#REF!</definedName>
    <definedName name="A126004686R">#REF!,#REF!</definedName>
    <definedName name="A126004690F">#REF!,#REF!</definedName>
    <definedName name="A126004694R">#REF!,#REF!</definedName>
    <definedName name="A126004698X">#REF!,#REF!</definedName>
    <definedName name="A126004702C">#REF!,#REF!</definedName>
    <definedName name="A126004706L">#REF!,#REF!</definedName>
    <definedName name="A126004710C">#REF!,#REF!</definedName>
    <definedName name="A126004714L">#REF!,#REF!</definedName>
    <definedName name="A126004718W">#REF!,#REF!</definedName>
    <definedName name="A126004722L">#REF!,#REF!</definedName>
    <definedName name="A126004726W">#REF!,#REF!</definedName>
    <definedName name="A126004730L">#REF!,#REF!</definedName>
    <definedName name="A126004734W">#REF!,#REF!</definedName>
    <definedName name="A126004738F">#REF!,#REF!</definedName>
    <definedName name="A126004742W">#REF!,#REF!</definedName>
    <definedName name="A126004746F">#REF!,#REF!</definedName>
    <definedName name="A126004750W">#REF!,#REF!</definedName>
    <definedName name="A126004754F">#REF!,#REF!</definedName>
    <definedName name="A126004758R">#REF!,#REF!</definedName>
    <definedName name="A126004762F">#REF!,#REF!</definedName>
    <definedName name="A126004766R">#REF!,#REF!</definedName>
    <definedName name="A126004842F">#REF!,#REF!</definedName>
    <definedName name="A126004846R">#REF!,#REF!</definedName>
    <definedName name="A126004850F">#REF!,#REF!</definedName>
    <definedName name="A126004854R">#REF!,#REF!</definedName>
    <definedName name="A126004858X">#REF!,#REF!</definedName>
    <definedName name="A126004862R">#REF!,#REF!</definedName>
    <definedName name="A126004866X">#REF!,#REF!</definedName>
    <definedName name="A126004870R">#REF!,#REF!</definedName>
    <definedName name="A126004874X">#REF!,#REF!</definedName>
    <definedName name="A126004878J">#REF!,#REF!</definedName>
    <definedName name="A126004882X">#REF!,#REF!</definedName>
    <definedName name="A126004886J">#REF!,#REF!</definedName>
    <definedName name="A126004890X">#REF!,#REF!</definedName>
    <definedName name="A126004894J">#REF!,#REF!</definedName>
    <definedName name="A126004898T">#REF!,#REF!</definedName>
    <definedName name="A126004902W">#REF!,#REF!</definedName>
    <definedName name="A126004906F">#REF!,#REF!</definedName>
    <definedName name="A126004910W">#REF!,#REF!</definedName>
    <definedName name="A126004914F">#REF!,#REF!</definedName>
    <definedName name="A126004918R">#REF!,#REF!</definedName>
    <definedName name="A126004926R">#REF!,#REF!</definedName>
    <definedName name="A126004930F">#REF!,#REF!</definedName>
    <definedName name="A126004934R">#REF!,#REF!</definedName>
    <definedName name="A126004938X">#REF!,#REF!</definedName>
    <definedName name="A126004942R">#REF!,#REF!</definedName>
    <definedName name="A126004946X">#REF!,#REF!</definedName>
    <definedName name="A126004954X">#REF!,#REF!</definedName>
    <definedName name="A126004958J">#REF!,#REF!</definedName>
    <definedName name="A126004962X">#REF!,#REF!</definedName>
    <definedName name="A126004966J">#REF!,#REF!</definedName>
    <definedName name="A126004970X">#REF!,#REF!</definedName>
    <definedName name="A126004974J">#REF!,#REF!</definedName>
    <definedName name="A126004978T">#REF!,#REF!</definedName>
    <definedName name="A126004982J">#REF!,#REF!</definedName>
    <definedName name="A126005130A">#REF!,#REF!</definedName>
    <definedName name="A126005134K">#REF!,#REF!</definedName>
    <definedName name="A126005138V">#REF!,#REF!</definedName>
    <definedName name="A126005142K">#REF!,#REF!</definedName>
    <definedName name="A126005146V">#REF!,#REF!</definedName>
    <definedName name="A126005150K">#REF!,#REF!</definedName>
    <definedName name="A126005154V">#REF!,#REF!</definedName>
    <definedName name="A126005158C">#REF!,#REF!</definedName>
    <definedName name="A126005162V">#REF!,#REF!</definedName>
    <definedName name="A126005166C">#REF!,#REF!</definedName>
    <definedName name="A126005170V">#REF!,#REF!</definedName>
    <definedName name="A126005174C">#REF!,#REF!</definedName>
    <definedName name="A126005178L">#REF!,#REF!</definedName>
    <definedName name="A126005182C">#REF!,#REF!</definedName>
    <definedName name="A126005186L">#REF!,#REF!</definedName>
    <definedName name="A126005190C">#REF!,#REF!</definedName>
    <definedName name="A126005194L">#REF!,#REF!</definedName>
    <definedName name="A126005198W">#REF!,#REF!</definedName>
    <definedName name="A126005202A">#REF!,#REF!</definedName>
    <definedName name="A126005206K">#REF!,#REF!</definedName>
    <definedName name="A126005210A">#REF!,#REF!</definedName>
    <definedName name="A126005214K">#REF!,#REF!</definedName>
    <definedName name="A126005218V">#REF!,#REF!</definedName>
    <definedName name="A126005222K">#REF!,#REF!</definedName>
    <definedName name="A126005226V">#REF!,#REF!</definedName>
    <definedName name="A126005230K">#REF!,#REF!</definedName>
    <definedName name="A126005234V">#REF!,#REF!</definedName>
    <definedName name="A126005238C">#REF!,#REF!</definedName>
    <definedName name="A126005242V">#REF!,#REF!</definedName>
    <definedName name="A126005246C">#REF!,#REF!</definedName>
    <definedName name="A126005250V">#REF!,#REF!</definedName>
    <definedName name="A126005254C">#REF!,#REF!</definedName>
    <definedName name="A126005258L">#REF!,#REF!</definedName>
    <definedName name="A126005262C">#REF!,#REF!</definedName>
    <definedName name="A126005266L">#REF!,#REF!</definedName>
    <definedName name="A126005270C">#REF!,#REF!</definedName>
    <definedName name="A126005274L">#REF!,#REF!</definedName>
    <definedName name="A126005278W">#REF!,#REF!</definedName>
    <definedName name="A126005282L">#REF!,#REF!</definedName>
    <definedName name="A126005286W">#REF!,#REF!</definedName>
    <definedName name="A126005290L">#REF!,#REF!</definedName>
    <definedName name="A126005294W">#REF!,#REF!</definedName>
    <definedName name="A126005298F">#REF!,#REF!</definedName>
    <definedName name="A126005302K">#REF!,#REF!</definedName>
    <definedName name="A126005306V">#REF!,#REF!</definedName>
    <definedName name="A126005310K">#REF!,#REF!</definedName>
    <definedName name="A126005314V">#REF!,#REF!</definedName>
    <definedName name="A126005318C">#REF!,#REF!</definedName>
    <definedName name="A126005322V">#REF!,#REF!</definedName>
    <definedName name="A126005326C">#REF!,#REF!</definedName>
    <definedName name="A126005330V">#REF!,#REF!</definedName>
    <definedName name="A126005334C">#REF!,#REF!</definedName>
    <definedName name="A126005338L">#REF!,#REF!</definedName>
    <definedName name="A126005342C">#REF!,#REF!</definedName>
    <definedName name="A126005346L">#REF!,#REF!</definedName>
    <definedName name="A126005350C">#REF!,#REF!</definedName>
    <definedName name="A126005354L">#REF!,#REF!</definedName>
    <definedName name="A126005358W">#REF!,#REF!</definedName>
    <definedName name="A126005362L">#REF!,#REF!</definedName>
    <definedName name="A126005366W">#REF!,#REF!</definedName>
    <definedName name="A126005370L">#REF!,#REF!</definedName>
    <definedName name="A126005378F">#REF!,#REF!</definedName>
    <definedName name="A126005382W">#REF!,#REF!</definedName>
    <definedName name="A126005386F">#REF!,#REF!</definedName>
    <definedName name="A126005398R">#REF!,#REF!</definedName>
    <definedName name="A126005402V">#REF!,#REF!</definedName>
    <definedName name="A126005406C">#REF!,#REF!</definedName>
    <definedName name="A126005410V">#REF!,#REF!</definedName>
    <definedName name="A126005414C">#REF!,#REF!</definedName>
    <definedName name="A126005490F">#REF!,#REF!</definedName>
    <definedName name="A126005494R">#REF!,#REF!</definedName>
    <definedName name="A126005498X">#REF!,#REF!</definedName>
    <definedName name="A126005502C">#REF!,#REF!</definedName>
    <definedName name="A126005506L">#REF!,#REF!</definedName>
    <definedName name="A126005510C">#REF!,#REF!</definedName>
    <definedName name="A126005514L">#REF!,#REF!</definedName>
    <definedName name="A126005522L">#REF!,#REF!</definedName>
    <definedName name="A126005526W">#REF!,#REF!</definedName>
    <definedName name="A126005530L">#REF!,#REF!</definedName>
    <definedName name="A126005542W">#REF!,#REF!</definedName>
    <definedName name="A126005546F">#REF!,#REF!</definedName>
    <definedName name="A126005550W">#REF!,#REF!</definedName>
    <definedName name="A126005554F">#REF!,#REF!</definedName>
    <definedName name="A126005558R">#REF!,#REF!</definedName>
    <definedName name="A126005562F">#REF!,#REF!</definedName>
    <definedName name="A126005566R">#REF!,#REF!</definedName>
    <definedName name="A126005574R">#REF!,#REF!</definedName>
    <definedName name="A126005578X">#REF!,#REF!</definedName>
    <definedName name="A126005582R">#REF!,#REF!</definedName>
    <definedName name="A126005586X">#REF!,#REF!</definedName>
    <definedName name="A126005594X">#REF!,#REF!</definedName>
    <definedName name="A126005602L">#REF!,#REF!</definedName>
    <definedName name="A126005614W">#REF!,#REF!</definedName>
    <definedName name="A126005618F">#REF!,#REF!</definedName>
    <definedName name="A126005622W">#REF!,#REF!</definedName>
    <definedName name="A126005626F">#REF!,#REF!</definedName>
    <definedName name="A126005630W">#REF!,#REF!</definedName>
    <definedName name="A126005778T">#REF!,#REF!</definedName>
    <definedName name="A126005782J">#REF!,#REF!</definedName>
    <definedName name="A126005786T">#REF!,#REF!</definedName>
    <definedName name="A126005790J">#REF!,#REF!</definedName>
    <definedName name="A126005794T">#REF!,#REF!</definedName>
    <definedName name="A126005798A">#REF!,#REF!</definedName>
    <definedName name="A126005802F">#REF!,#REF!</definedName>
    <definedName name="A126005810F">#REF!,#REF!</definedName>
    <definedName name="A126005814R">#REF!,#REF!</definedName>
    <definedName name="A126005818X">#REF!,#REF!</definedName>
    <definedName name="A126005830R">#REF!,#REF!</definedName>
    <definedName name="A126005834X">#REF!,#REF!</definedName>
    <definedName name="A126005838J">#REF!,#REF!</definedName>
    <definedName name="A126005842X">#REF!,#REF!</definedName>
    <definedName name="A126005846J">#REF!,#REF!</definedName>
    <definedName name="A126005850X">#REF!,#REF!</definedName>
    <definedName name="A126005854J">#REF!,#REF!</definedName>
    <definedName name="A126005858T">#REF!,#REF!</definedName>
    <definedName name="A126005862J">#REF!,#REF!</definedName>
    <definedName name="A126005866T">#REF!,#REF!</definedName>
    <definedName name="A126005870J">#REF!,#REF!</definedName>
    <definedName name="A126005874T">#REF!,#REF!</definedName>
    <definedName name="A126005882T">#REF!,#REF!</definedName>
    <definedName name="A126005886A">#REF!,#REF!</definedName>
    <definedName name="A126005890T">#REF!,#REF!</definedName>
    <definedName name="A126005902R">#REF!,#REF!</definedName>
    <definedName name="A126005906X">#REF!,#REF!</definedName>
    <definedName name="A126005910R">#REF!,#REF!</definedName>
    <definedName name="A126005914X">#REF!,#REF!</definedName>
    <definedName name="A126005918J">#REF!,#REF!</definedName>
    <definedName name="A126005922X">#REF!,#REF!</definedName>
    <definedName name="A126005926J">#REF!,#REF!</definedName>
    <definedName name="A126005930X">#REF!,#REF!</definedName>
    <definedName name="A126005934J">#REF!,#REF!</definedName>
    <definedName name="A126005938T">#REF!,#REF!</definedName>
    <definedName name="A126005942J">#REF!,#REF!</definedName>
    <definedName name="A126005946T">#REF!,#REF!</definedName>
    <definedName name="A126005954T">#REF!,#REF!</definedName>
    <definedName name="A126005958A">#REF!,#REF!</definedName>
    <definedName name="A126005962T">#REF!,#REF!</definedName>
    <definedName name="A126005974A">#REF!,#REF!</definedName>
    <definedName name="A126005978K">#REF!,#REF!</definedName>
    <definedName name="A126005982A">#REF!,#REF!</definedName>
    <definedName name="A126005986K">#REF!,#REF!</definedName>
    <definedName name="A126005990A">#REF!,#REF!</definedName>
    <definedName name="A126005994K">#REF!,#REF!</definedName>
    <definedName name="A126005998V">#REF!,#REF!</definedName>
    <definedName name="A126006002A">#REF!,#REF!</definedName>
    <definedName name="A126006006K">#REF!,#REF!</definedName>
    <definedName name="A126006010A">#REF!,#REF!</definedName>
    <definedName name="A126006014K">#REF!,#REF!</definedName>
    <definedName name="A126006018V">#REF!,#REF!</definedName>
    <definedName name="A126006022K">#REF!,#REF!</definedName>
    <definedName name="A126006026V">#REF!,#REF!</definedName>
    <definedName name="A126006030K">#REF!,#REF!</definedName>
    <definedName name="A126006034V">#REF!,#REF!</definedName>
    <definedName name="A126006038C">#REF!,#REF!</definedName>
    <definedName name="A126006042V">#REF!,#REF!</definedName>
    <definedName name="A126006046C">#REF!,#REF!</definedName>
    <definedName name="A126006050V">#REF!,#REF!</definedName>
    <definedName name="A126006054C">#REF!,#REF!</definedName>
    <definedName name="A126006058L">#REF!,#REF!</definedName>
    <definedName name="A126006062C">#REF!,#REF!</definedName>
    <definedName name="A126006138L">#REF!,#REF!</definedName>
    <definedName name="A126006142C">#REF!,#REF!</definedName>
    <definedName name="A126006146L">#REF!,#REF!</definedName>
    <definedName name="A126006150C">#REF!,#REF!</definedName>
    <definedName name="A126006154L">#REF!,#REF!</definedName>
    <definedName name="A126006158W">#REF!,#REF!</definedName>
    <definedName name="A126006162L">#REF!,#REF!</definedName>
    <definedName name="A126006166W">#REF!,#REF!</definedName>
    <definedName name="A126006170L">#REF!,#REF!</definedName>
    <definedName name="A126006174W">#REF!,#REF!</definedName>
    <definedName name="A126006178F">#REF!,#REF!</definedName>
    <definedName name="A126006182W">#REF!,#REF!</definedName>
    <definedName name="A126006186F">#REF!,#REF!</definedName>
    <definedName name="A126006190W">#REF!,#REF!</definedName>
    <definedName name="A126006194F">#REF!,#REF!</definedName>
    <definedName name="A126006198R">#REF!,#REF!</definedName>
    <definedName name="A126006202V">#REF!,#REF!</definedName>
    <definedName name="A126006206C">#REF!,#REF!</definedName>
    <definedName name="A126006210V">#REF!,#REF!</definedName>
    <definedName name="A126006214C">#REF!,#REF!</definedName>
    <definedName name="A126006222C">#REF!,#REF!</definedName>
    <definedName name="A126006226L">#REF!,#REF!</definedName>
    <definedName name="A126006230C">#REF!,#REF!</definedName>
    <definedName name="A126006234L">#REF!,#REF!</definedName>
    <definedName name="A126006238W">#REF!,#REF!</definedName>
    <definedName name="A126006242L">#REF!,#REF!</definedName>
    <definedName name="A126006250L">#REF!,#REF!</definedName>
    <definedName name="A126006254W">#REF!,#REF!</definedName>
    <definedName name="A126006258F">#REF!,#REF!</definedName>
    <definedName name="A126006262W">#REF!,#REF!</definedName>
    <definedName name="A126006266F">#REF!,#REF!</definedName>
    <definedName name="A126006270W">#REF!,#REF!</definedName>
    <definedName name="A126006274F">#REF!,#REF!</definedName>
    <definedName name="A126006278R">#REF!,#REF!</definedName>
    <definedName name="A126006426F">#REF!,#REF!</definedName>
    <definedName name="A126006430W">#REF!,#REF!</definedName>
    <definedName name="A126006434F">#REF!,#REF!</definedName>
    <definedName name="A126006438R">#REF!,#REF!</definedName>
    <definedName name="A126006442F">#REF!,#REF!</definedName>
    <definedName name="A126006446R">#REF!,#REF!</definedName>
    <definedName name="A126006450F">#REF!,#REF!</definedName>
    <definedName name="A126006454R">#REF!,#REF!</definedName>
    <definedName name="A126006458X">#REF!,#REF!</definedName>
    <definedName name="A126006462R">#REF!,#REF!</definedName>
    <definedName name="A126006466X">#REF!,#REF!</definedName>
    <definedName name="A126006470R">#REF!,#REF!</definedName>
    <definedName name="A126006474X">#REF!,#REF!</definedName>
    <definedName name="A126006478J">#REF!,#REF!</definedName>
    <definedName name="A126006482X">#REF!,#REF!</definedName>
    <definedName name="A126006486J">#REF!,#REF!</definedName>
    <definedName name="A126006490X">#REF!,#REF!</definedName>
    <definedName name="A126006494J">#REF!,#REF!</definedName>
    <definedName name="A126006498T">#REF!,#REF!</definedName>
    <definedName name="A126006502W">#REF!,#REF!</definedName>
    <definedName name="A126006506F">#REF!,#REF!</definedName>
    <definedName name="A126006510W">#REF!,#REF!</definedName>
    <definedName name="A126006514F">#REF!,#REF!</definedName>
    <definedName name="A126006518R">#REF!,#REF!</definedName>
    <definedName name="A126006522F">#REF!,#REF!</definedName>
    <definedName name="A126006526R">#REF!,#REF!</definedName>
    <definedName name="A126006530F">#REF!,#REF!</definedName>
    <definedName name="A126006534R">#REF!,#REF!</definedName>
    <definedName name="A126006538X">#REF!,#REF!</definedName>
    <definedName name="A126006542R">#REF!,#REF!</definedName>
    <definedName name="A126006546X">#REF!,#REF!</definedName>
    <definedName name="A126006550R">#REF!,#REF!</definedName>
    <definedName name="A126006554X">#REF!,#REF!</definedName>
    <definedName name="A126006558J">#REF!,#REF!</definedName>
    <definedName name="A126006562X">#REF!,#REF!</definedName>
    <definedName name="A126006566J">#REF!,#REF!</definedName>
    <definedName name="A126006570X">#REF!,#REF!</definedName>
    <definedName name="A126006574J">#REF!,#REF!</definedName>
    <definedName name="A126006578T">#REF!,#REF!</definedName>
    <definedName name="A126006582J">#REF!,#REF!</definedName>
    <definedName name="A126006586T">#REF!,#REF!</definedName>
    <definedName name="A126006590J">#REF!,#REF!</definedName>
    <definedName name="A126006594T">#REF!,#REF!</definedName>
    <definedName name="A126006598A">#REF!,#REF!</definedName>
    <definedName name="A126006602F">#REF!,#REF!</definedName>
    <definedName name="A126006606R">#REF!,#REF!</definedName>
    <definedName name="A126006610F">#REF!,#REF!</definedName>
    <definedName name="A126006614R">#REF!,#REF!</definedName>
    <definedName name="A126006618X">#REF!,#REF!</definedName>
    <definedName name="A126006622R">#REF!,#REF!</definedName>
    <definedName name="A126006626X">#REF!,#REF!</definedName>
    <definedName name="A126006630R">#REF!,#REF!</definedName>
    <definedName name="A126006634X">#REF!,#REF!</definedName>
    <definedName name="A126006638J">#REF!,#REF!</definedName>
    <definedName name="A126006642X">#REF!,#REF!</definedName>
    <definedName name="A126006646J">#REF!,#REF!</definedName>
    <definedName name="A126006650X">#REF!,#REF!</definedName>
    <definedName name="A126006654J">#REF!,#REF!</definedName>
    <definedName name="A126006658T">#REF!,#REF!</definedName>
    <definedName name="A126006662J">#REF!,#REF!</definedName>
    <definedName name="A126006666T">#REF!,#REF!</definedName>
    <definedName name="A126006670J">#REF!,#REF!</definedName>
    <definedName name="A126006674T">#REF!,#REF!</definedName>
    <definedName name="A126006678A">#REF!,#REF!</definedName>
    <definedName name="A126006682T">#REF!,#REF!</definedName>
    <definedName name="A126006686A">#REF!,#REF!</definedName>
    <definedName name="A126006690T">#REF!,#REF!</definedName>
    <definedName name="A126006694A">#REF!,#REF!</definedName>
    <definedName name="A126006698K">#REF!,#REF!</definedName>
    <definedName name="A126006702R">#REF!,#REF!</definedName>
    <definedName name="A126006706X">#REF!,#REF!</definedName>
    <definedName name="A126006710R">#REF!,#REF!</definedName>
    <definedName name="A126007290X">#REF!,#REF!</definedName>
    <definedName name="A126007294J">#REF!,#REF!</definedName>
    <definedName name="A126007298T">#REF!,#REF!</definedName>
    <definedName name="A126007302W">#REF!,#REF!</definedName>
    <definedName name="A126007306F">#REF!,#REF!</definedName>
    <definedName name="A126007310W">#REF!,#REF!</definedName>
    <definedName name="A126007314F">#REF!,#REF!</definedName>
    <definedName name="A126007322F">#REF!,#REF!</definedName>
    <definedName name="A126007326R">#REF!,#REF!</definedName>
    <definedName name="A126007330F">#REF!,#REF!</definedName>
    <definedName name="A126007342R">#REF!,#REF!</definedName>
    <definedName name="A126007346X">#REF!,#REF!</definedName>
    <definedName name="A126007350R">#REF!,#REF!</definedName>
    <definedName name="A126007354X">#REF!,#REF!</definedName>
    <definedName name="A126007358J">#REF!,#REF!</definedName>
    <definedName name="A126007938C">#REF!,#REF!</definedName>
    <definedName name="A126007942V">#REF!,#REF!</definedName>
    <definedName name="A126007946C">#REF!,#REF!</definedName>
    <definedName name="A126007950V">#REF!,#REF!</definedName>
    <definedName name="A126007954C">#REF!,#REF!</definedName>
    <definedName name="A126007958L">#REF!,#REF!</definedName>
    <definedName name="A126007962C">#REF!,#REF!</definedName>
    <definedName name="A126007966L">#REF!,#REF!</definedName>
    <definedName name="A126007970C">#REF!,#REF!</definedName>
    <definedName name="A126007974L">#REF!,#REF!</definedName>
    <definedName name="A126007978W">#REF!,#REF!</definedName>
    <definedName name="A126007982L">#REF!,#REF!</definedName>
    <definedName name="A126007986W">#REF!,#REF!</definedName>
    <definedName name="A126007990L">#REF!,#REF!</definedName>
    <definedName name="A126007994W">#REF!,#REF!</definedName>
    <definedName name="A126007998F">#REF!,#REF!</definedName>
    <definedName name="A126008002L">#REF!,#REF!</definedName>
    <definedName name="A126008006W">#REF!,#REF!</definedName>
    <definedName name="A126008586C">#REF!,#REF!</definedName>
    <definedName name="A126008590V">#REF!,#REF!</definedName>
    <definedName name="A126008594C">#REF!,#REF!</definedName>
    <definedName name="A126008598L">#REF!,#REF!</definedName>
    <definedName name="A126008602T">#REF!,#REF!</definedName>
    <definedName name="A126008606A">#REF!,#REF!</definedName>
    <definedName name="A126008610T">#REF!,#REF!</definedName>
    <definedName name="A126008614A">#REF!,#REF!</definedName>
    <definedName name="A126008618K">#REF!,#REF!</definedName>
    <definedName name="A126008622A">#REF!,#REF!</definedName>
    <definedName name="A126008626K">#REF!,#REF!</definedName>
    <definedName name="A126008630A">#REF!,#REF!</definedName>
    <definedName name="A126008634K">#REF!,#REF!</definedName>
    <definedName name="A126008638V">#REF!,#REF!</definedName>
    <definedName name="A126008642K">#REF!,#REF!</definedName>
    <definedName name="A126008646V">#REF!,#REF!</definedName>
    <definedName name="A126008650K">#REF!,#REF!</definedName>
    <definedName name="A126008654V">#REF!,#REF!</definedName>
    <definedName name="A126009234T">#REF!,#REF!</definedName>
    <definedName name="A126009238A">#REF!,#REF!</definedName>
    <definedName name="A126009242T">#REF!,#REF!</definedName>
    <definedName name="A126009246A">#REF!,#REF!</definedName>
    <definedName name="A126009250T">#REF!,#REF!</definedName>
    <definedName name="A126009254A">#REF!,#REF!</definedName>
    <definedName name="A126009258K">#REF!,#REF!</definedName>
    <definedName name="A126009262A">#REF!,#REF!</definedName>
    <definedName name="A126009266K">#REF!,#REF!</definedName>
    <definedName name="A126009270A">#REF!,#REF!</definedName>
    <definedName name="A126009274K">#REF!,#REF!</definedName>
    <definedName name="A126009278V">#REF!,#REF!</definedName>
    <definedName name="A126009282K">#REF!,#REF!</definedName>
    <definedName name="A126009286V">#REF!,#REF!</definedName>
    <definedName name="A126009290K">#REF!,#REF!</definedName>
    <definedName name="A126009294V">#REF!,#REF!</definedName>
    <definedName name="A126009298C">#REF!,#REF!</definedName>
    <definedName name="A126009302J">#REF!,#REF!</definedName>
    <definedName name="A126009882R">#REF!,#REF!</definedName>
    <definedName name="A126009886X">#REF!,#REF!</definedName>
    <definedName name="A126009890R">#REF!,#REF!</definedName>
    <definedName name="A126009894X">#REF!,#REF!</definedName>
    <definedName name="A126009898J">#REF!,#REF!</definedName>
    <definedName name="A126009902L">#REF!,#REF!</definedName>
    <definedName name="A126009906W">#REF!,#REF!</definedName>
    <definedName name="A126009910L">#REF!,#REF!</definedName>
    <definedName name="A126009914W">#REF!,#REF!</definedName>
    <definedName name="A126009918F">#REF!,#REF!</definedName>
    <definedName name="A126009922W">#REF!,#REF!</definedName>
    <definedName name="A126009926F">#REF!,#REF!</definedName>
    <definedName name="A126009930W">#REF!,#REF!</definedName>
    <definedName name="A126009934F">#REF!,#REF!</definedName>
    <definedName name="A126009938R">#REF!,#REF!</definedName>
    <definedName name="A126009942F">#REF!,#REF!</definedName>
    <definedName name="A126009946R">#REF!,#REF!</definedName>
    <definedName name="A126009950F">#REF!,#REF!</definedName>
    <definedName name="A126010530J">#REF!,#REF!</definedName>
    <definedName name="A126010534T">#REF!,#REF!</definedName>
    <definedName name="A126010538A">#REF!,#REF!</definedName>
    <definedName name="A126010542T">#REF!,#REF!</definedName>
    <definedName name="A126010546A">#REF!,#REF!</definedName>
    <definedName name="A126010550T">#REF!,#REF!</definedName>
    <definedName name="A126010554A">#REF!,#REF!</definedName>
    <definedName name="A126010562A">#REF!,#REF!</definedName>
    <definedName name="A126010566K">#REF!,#REF!</definedName>
    <definedName name="A126010570A">#REF!,#REF!</definedName>
    <definedName name="A126010582K">#REF!,#REF!</definedName>
    <definedName name="A126010586V">#REF!,#REF!</definedName>
    <definedName name="A126010590K">#REF!,#REF!</definedName>
    <definedName name="A126010594V">#REF!,#REF!</definedName>
    <definedName name="A126010598C">#REF!,#REF!</definedName>
    <definedName name="A126011178A">#REF!,#REF!</definedName>
    <definedName name="A126011182T">#REF!,#REF!</definedName>
    <definedName name="A126011186A">#REF!,#REF!</definedName>
    <definedName name="A126011190T">#REF!,#REF!</definedName>
    <definedName name="A126011194A">#REF!,#REF!</definedName>
    <definedName name="A126011198K">#REF!,#REF!</definedName>
    <definedName name="A126011202R">#REF!,#REF!</definedName>
    <definedName name="A126011206X">#REF!,#REF!</definedName>
    <definedName name="A126011210R">#REF!,#REF!</definedName>
    <definedName name="A126011214X">#REF!,#REF!</definedName>
    <definedName name="A126011218J">#REF!,#REF!</definedName>
    <definedName name="A126011222X">#REF!,#REF!</definedName>
    <definedName name="A126011226J">#REF!,#REF!</definedName>
    <definedName name="A126011230X">#REF!,#REF!</definedName>
    <definedName name="A126011234J">#REF!,#REF!</definedName>
    <definedName name="A126011238T">#REF!,#REF!</definedName>
    <definedName name="A126011242J">#REF!,#REF!</definedName>
    <definedName name="A126011246T">#REF!,#REF!</definedName>
    <definedName name="A126011826L">#REF!,#REF!</definedName>
    <definedName name="A126011830C">#REF!,#REF!</definedName>
    <definedName name="A126011834L">#REF!,#REF!</definedName>
    <definedName name="A126011838W">#REF!,#REF!</definedName>
    <definedName name="A126011842L">#REF!,#REF!</definedName>
    <definedName name="A126011846W">#REF!,#REF!</definedName>
    <definedName name="A126011850L">#REF!,#REF!</definedName>
    <definedName name="A126011854W">#REF!,#REF!</definedName>
    <definedName name="A126011858F">#REF!,#REF!</definedName>
    <definedName name="A126011862W">#REF!,#REF!</definedName>
    <definedName name="A126011866F">#REF!,#REF!</definedName>
    <definedName name="A126011870W">#REF!,#REF!</definedName>
    <definedName name="A126011874F">#REF!,#REF!</definedName>
    <definedName name="A126011878R">#REF!,#REF!</definedName>
    <definedName name="A126011882F">#REF!,#REF!</definedName>
    <definedName name="A126011886R">#REF!,#REF!</definedName>
    <definedName name="A126011890F">#REF!,#REF!</definedName>
    <definedName name="A126011894R">#REF!,#REF!</definedName>
    <definedName name="A126012474L">#REF!,#REF!</definedName>
    <definedName name="A126012478W">#REF!,#REF!</definedName>
    <definedName name="A126012482L">#REF!,#REF!</definedName>
    <definedName name="A126012486W">#REF!,#REF!</definedName>
    <definedName name="A126012490L">#REF!,#REF!</definedName>
    <definedName name="A126012494W">#REF!,#REF!</definedName>
    <definedName name="A126012498F">#REF!,#REF!</definedName>
    <definedName name="A126012506V">#REF!,#REF!</definedName>
    <definedName name="A126012510K">#REF!,#REF!</definedName>
    <definedName name="A126012514V">#REF!,#REF!</definedName>
    <definedName name="A126012526C">#REF!,#REF!</definedName>
    <definedName name="A126012530V">#REF!,#REF!</definedName>
    <definedName name="A126012534C">#REF!,#REF!</definedName>
    <definedName name="A126012538L">#REF!,#REF!</definedName>
    <definedName name="A126012542C">#REF!,#REF!</definedName>
    <definedName name="A126013122A">#REF!,#REF!</definedName>
    <definedName name="A126013126K">#REF!,#REF!</definedName>
    <definedName name="A126013130A">#REF!,#REF!</definedName>
    <definedName name="A126013134K">#REF!,#REF!</definedName>
    <definedName name="A126013138V">#REF!,#REF!</definedName>
    <definedName name="A126013142K">#REF!,#REF!</definedName>
    <definedName name="A126013146V">#REF!,#REF!</definedName>
    <definedName name="A126013150K">#REF!,#REF!</definedName>
    <definedName name="A126013154V">#REF!,#REF!</definedName>
    <definedName name="A126013158C">#REF!,#REF!</definedName>
    <definedName name="A126013162V">#REF!,#REF!</definedName>
    <definedName name="A126013166C">#REF!,#REF!</definedName>
    <definedName name="A126013170V">#REF!,#REF!</definedName>
    <definedName name="A126013174C">#REF!,#REF!</definedName>
    <definedName name="A126013178L">#REF!,#REF!</definedName>
    <definedName name="A126013182C">#REF!,#REF!</definedName>
    <definedName name="A126013186L">#REF!,#REF!</definedName>
    <definedName name="A126013190C">#REF!,#REF!</definedName>
    <definedName name="A126013770X">#REF!,#REF!</definedName>
    <definedName name="A126013774J">#REF!,#REF!</definedName>
    <definedName name="A126013778T">#REF!,#REF!</definedName>
    <definedName name="A126013782J">#REF!,#REF!</definedName>
    <definedName name="A126013786T">#REF!,#REF!</definedName>
    <definedName name="A126013790J">#REF!,#REF!</definedName>
    <definedName name="A126013794T">#REF!,#REF!</definedName>
    <definedName name="A126013798A">#REF!,#REF!</definedName>
    <definedName name="A126013802F">#REF!,#REF!</definedName>
    <definedName name="A126013806R">#REF!,#REF!</definedName>
    <definedName name="A126013810F">#REF!,#REF!</definedName>
    <definedName name="A126013814R">#REF!,#REF!</definedName>
    <definedName name="A126013818X">#REF!,#REF!</definedName>
    <definedName name="A126013822R">#REF!,#REF!</definedName>
    <definedName name="A126013826X">#REF!,#REF!</definedName>
    <definedName name="A126013830R">#REF!,#REF!</definedName>
    <definedName name="A126013834X">#REF!,#REF!</definedName>
    <definedName name="A126013838J">#REF!,#REF!</definedName>
    <definedName name="A126014418F">#REF!,#REF!</definedName>
    <definedName name="A126014422W">#REF!,#REF!</definedName>
    <definedName name="A126014426F">#REF!,#REF!</definedName>
    <definedName name="A126014430W">#REF!,#REF!</definedName>
    <definedName name="A126014434F">#REF!,#REF!</definedName>
    <definedName name="A126014438R">#REF!,#REF!</definedName>
    <definedName name="A126014442F">#REF!,#REF!</definedName>
    <definedName name="A126014446R">#REF!,#REF!</definedName>
    <definedName name="A126014450F">#REF!,#REF!</definedName>
    <definedName name="A126014454R">#REF!,#REF!</definedName>
    <definedName name="A126014458X">#REF!,#REF!</definedName>
    <definedName name="A126014462R">#REF!,#REF!</definedName>
    <definedName name="A126014466X">#REF!,#REF!</definedName>
    <definedName name="A126014470R">#REF!,#REF!</definedName>
    <definedName name="A126014474X">#REF!,#REF!</definedName>
    <definedName name="A126014478J">#REF!,#REF!</definedName>
    <definedName name="A126014482X">#REF!,#REF!</definedName>
    <definedName name="A126014486J">#REF!,#REF!</definedName>
    <definedName name="A126015066F">#REF!,#REF!</definedName>
    <definedName name="A126015070W">#REF!,#REF!</definedName>
    <definedName name="A126015074F">#REF!,#REF!</definedName>
    <definedName name="A126015078R">#REF!,#REF!</definedName>
    <definedName name="A126015082F">#REF!,#REF!</definedName>
    <definedName name="A126015086R">#REF!,#REF!</definedName>
    <definedName name="A126015090F">#REF!,#REF!</definedName>
    <definedName name="A126015094R">#REF!,#REF!</definedName>
    <definedName name="A126015098X">#REF!,#REF!</definedName>
    <definedName name="A126015102C">#REF!,#REF!</definedName>
    <definedName name="A126015106L">#REF!,#REF!</definedName>
    <definedName name="A126015110C">#REF!,#REF!</definedName>
    <definedName name="A126015114L">#REF!,#REF!</definedName>
    <definedName name="A126015118W">#REF!,#REF!</definedName>
    <definedName name="A126015122L">#REF!,#REF!</definedName>
    <definedName name="A126015126W">#REF!,#REF!</definedName>
    <definedName name="A126015130L">#REF!,#REF!</definedName>
    <definedName name="A126015134W">#REF!,#REF!</definedName>
    <definedName name="A126015714T">#REF!,#REF!</definedName>
    <definedName name="A126015718A">#REF!,#REF!</definedName>
    <definedName name="A126015722T">#REF!,#REF!</definedName>
    <definedName name="A126015726A">#REF!,#REF!</definedName>
    <definedName name="A126015730T">#REF!,#REF!</definedName>
    <definedName name="A126015734A">#REF!,#REF!</definedName>
    <definedName name="A126015738K">#REF!,#REF!</definedName>
    <definedName name="A126015746K">#REF!,#REF!</definedName>
    <definedName name="A126015750A">#REF!,#REF!</definedName>
    <definedName name="A126015754K">#REF!,#REF!</definedName>
    <definedName name="A126015766V">#REF!,#REF!</definedName>
    <definedName name="A126015770K">#REF!,#REF!</definedName>
    <definedName name="A126015774V">#REF!,#REF!</definedName>
    <definedName name="A126015778C">#REF!,#REF!</definedName>
    <definedName name="A126015782V">#REF!,#REF!</definedName>
    <definedName name="A126016362T">#REF!,#REF!</definedName>
    <definedName name="A126016366A">#REF!,#REF!</definedName>
    <definedName name="A126016370T">#REF!,#REF!</definedName>
    <definedName name="A126016374A">#REF!,#REF!</definedName>
    <definedName name="A126016378K">#REF!,#REF!</definedName>
    <definedName name="A126016382A">#REF!,#REF!</definedName>
    <definedName name="A126016386K">#REF!,#REF!</definedName>
    <definedName name="A126016390A">#REF!,#REF!</definedName>
    <definedName name="A126016394K">#REF!,#REF!</definedName>
    <definedName name="A126016398V">#REF!,#REF!</definedName>
    <definedName name="A126016402X">#REF!,#REF!</definedName>
    <definedName name="A126016406J">#REF!,#REF!</definedName>
    <definedName name="A126016410X">#REF!,#REF!</definedName>
    <definedName name="A126016414J">#REF!,#REF!</definedName>
    <definedName name="A126016418T">#REF!,#REF!</definedName>
    <definedName name="A126016422J">#REF!,#REF!</definedName>
    <definedName name="A126016426T">#REF!,#REF!</definedName>
    <definedName name="A126016430J">#REF!,#REF!</definedName>
    <definedName name="A126017010F">#REF!,#REF!</definedName>
    <definedName name="A126017014R">#REF!,#REF!</definedName>
    <definedName name="A126017018X">#REF!,#REF!</definedName>
    <definedName name="A126017022R">#REF!,#REF!</definedName>
    <definedName name="A126017026X">#REF!,#REF!</definedName>
    <definedName name="A126017030R">#REF!,#REF!</definedName>
    <definedName name="A126017034X">#REF!,#REF!</definedName>
    <definedName name="A126017038J">#REF!,#REF!</definedName>
    <definedName name="A126017042X">#REF!,#REF!</definedName>
    <definedName name="A126017046J">#REF!,#REF!</definedName>
    <definedName name="A126017050X">#REF!,#REF!</definedName>
    <definedName name="A126017054J">#REF!,#REF!</definedName>
    <definedName name="A126017058T">#REF!,#REF!</definedName>
    <definedName name="A126017062J">#REF!,#REF!</definedName>
    <definedName name="A126017066T">#REF!,#REF!</definedName>
    <definedName name="A126017070J">#REF!,#REF!</definedName>
    <definedName name="A126017074T">#REF!,#REF!</definedName>
    <definedName name="A126017078A">#REF!,#REF!</definedName>
    <definedName name="A126017658W">#REF!,#REF!</definedName>
    <definedName name="A126017662L">#REF!,#REF!</definedName>
    <definedName name="A126017666W">#REF!,#REF!</definedName>
    <definedName name="A126017670L">#REF!,#REF!</definedName>
    <definedName name="A126017674W">#REF!,#REF!</definedName>
    <definedName name="A126017678F">#REF!,#REF!</definedName>
    <definedName name="A126017682W">#REF!,#REF!</definedName>
    <definedName name="A126017690W">#REF!,#REF!</definedName>
    <definedName name="A126017694F">#REF!,#REF!</definedName>
    <definedName name="A126017698R">#REF!,#REF!</definedName>
    <definedName name="A126017710V">#REF!,#REF!</definedName>
    <definedName name="A126017714C">#REF!,#REF!</definedName>
    <definedName name="A126017718L">#REF!,#REF!</definedName>
    <definedName name="A126017722C">#REF!,#REF!</definedName>
    <definedName name="A126017726L">#REF!,#REF!</definedName>
    <definedName name="A126018306K">#REF!,#REF!</definedName>
    <definedName name="A126018310A">#REF!,#REF!</definedName>
    <definedName name="A126018314K">#REF!,#REF!</definedName>
    <definedName name="A126018318V">#REF!,#REF!</definedName>
    <definedName name="A126018322K">#REF!,#REF!</definedName>
    <definedName name="A126018326V">#REF!,#REF!</definedName>
    <definedName name="A126018330K">#REF!,#REF!</definedName>
    <definedName name="A126018334V">#REF!,#REF!</definedName>
    <definedName name="A126018338C">#REF!,#REF!</definedName>
    <definedName name="A126018342V">#REF!,#REF!</definedName>
    <definedName name="A126018346C">#REF!,#REF!</definedName>
    <definedName name="A126018350V">#REF!,#REF!</definedName>
    <definedName name="A126018354C">#REF!,#REF!</definedName>
    <definedName name="A126018358L">#REF!,#REF!</definedName>
    <definedName name="A126018362C">#REF!,#REF!</definedName>
    <definedName name="A126018366L">#REF!,#REF!</definedName>
    <definedName name="A126018370C">#REF!,#REF!</definedName>
    <definedName name="A126018374L">#REF!,#REF!</definedName>
    <definedName name="A126018954J">#REF!,#REF!</definedName>
    <definedName name="A126018958T">#REF!,#REF!</definedName>
    <definedName name="A126018962J">#REF!,#REF!</definedName>
    <definedName name="A126018966T">#REF!,#REF!</definedName>
    <definedName name="A126018970J">#REF!,#REF!</definedName>
    <definedName name="A126018974T">#REF!,#REF!</definedName>
    <definedName name="A126018978A">#REF!,#REF!</definedName>
    <definedName name="A126018982T">#REF!,#REF!</definedName>
    <definedName name="A126018986A">#REF!,#REF!</definedName>
    <definedName name="A126018990T">#REF!,#REF!</definedName>
    <definedName name="A126018994A">#REF!,#REF!</definedName>
    <definedName name="A126018998K">#REF!,#REF!</definedName>
    <definedName name="A126019002T">#REF!,#REF!</definedName>
    <definedName name="A126019006A">#REF!,#REF!</definedName>
    <definedName name="A126019010T">#REF!,#REF!</definedName>
    <definedName name="A126019014A">#REF!,#REF!</definedName>
    <definedName name="A126019018K">#REF!,#REF!</definedName>
    <definedName name="A126019022A">#REF!,#REF!</definedName>
    <definedName name="A126019602W">#REF!,#REF!</definedName>
    <definedName name="A126019606F">#REF!,#REF!</definedName>
    <definedName name="A126019610W">#REF!,#REF!</definedName>
    <definedName name="A126019614F">#REF!,#REF!</definedName>
    <definedName name="A126019618R">#REF!,#REF!</definedName>
    <definedName name="A126019622F">#REF!,#REF!</definedName>
    <definedName name="A126019626R">#REF!,#REF!</definedName>
    <definedName name="A126019630F">#REF!,#REF!</definedName>
    <definedName name="A126019634R">#REF!,#REF!</definedName>
    <definedName name="A126019638X">#REF!,#REF!</definedName>
    <definedName name="A126019642R">#REF!,#REF!</definedName>
    <definedName name="A126019646X">#REF!,#REF!</definedName>
    <definedName name="A126019650R">#REF!,#REF!</definedName>
    <definedName name="A126019654X">#REF!,#REF!</definedName>
    <definedName name="A126019658J">#REF!,#REF!</definedName>
    <definedName name="A126019662X">#REF!,#REF!</definedName>
    <definedName name="A126019666J">#REF!,#REF!</definedName>
    <definedName name="A126019670X">#REF!,#REF!</definedName>
    <definedName name="A126020250A">#REF!,#REF!</definedName>
    <definedName name="A126020254K">#REF!,#REF!</definedName>
    <definedName name="A126020258V">#REF!,#REF!</definedName>
    <definedName name="A126020262K">#REF!,#REF!</definedName>
    <definedName name="A126020266V">#REF!,#REF!</definedName>
    <definedName name="A126020270K">#REF!,#REF!</definedName>
    <definedName name="A126020274V">#REF!,#REF!</definedName>
    <definedName name="A126020278C">#REF!,#REF!</definedName>
    <definedName name="A126020282V">#REF!,#REF!</definedName>
    <definedName name="A126020286C">#REF!,#REF!</definedName>
    <definedName name="A126020290V">#REF!,#REF!</definedName>
    <definedName name="A126020294C">#REF!,#REF!</definedName>
    <definedName name="A126020298L">#REF!,#REF!</definedName>
    <definedName name="A126020302T">#REF!,#REF!</definedName>
    <definedName name="A126020306A">#REF!,#REF!</definedName>
    <definedName name="A126020310T">#REF!,#REF!</definedName>
    <definedName name="A126020314A">#REF!,#REF!</definedName>
    <definedName name="A126020318K">#REF!,#REF!</definedName>
    <definedName name="A126020898T">#REF!,#REF!</definedName>
    <definedName name="A126020902W">#REF!,#REF!</definedName>
    <definedName name="A126020906F">#REF!,#REF!</definedName>
    <definedName name="A126020910W">#REF!,#REF!</definedName>
    <definedName name="A126020914F">#REF!,#REF!</definedName>
    <definedName name="A126020918R">#REF!,#REF!</definedName>
    <definedName name="A126020922F">#REF!,#REF!</definedName>
    <definedName name="A126020930F">#REF!,#REF!</definedName>
    <definedName name="A126020934R">#REF!,#REF!</definedName>
    <definedName name="A126020938X">#REF!,#REF!</definedName>
    <definedName name="A126020950R">#REF!,#REF!</definedName>
    <definedName name="A126020954X">#REF!,#REF!</definedName>
    <definedName name="A126020958J">#REF!,#REF!</definedName>
    <definedName name="A126020962X">#REF!,#REF!</definedName>
    <definedName name="A126020966J">#REF!,#REF!</definedName>
    <definedName name="A126021546F">#REF!,#REF!</definedName>
    <definedName name="A126021550W">#REF!,#REF!</definedName>
    <definedName name="A126021554F">#REF!,#REF!</definedName>
    <definedName name="A126021558R">#REF!,#REF!</definedName>
    <definedName name="A126021562F">#REF!,#REF!</definedName>
    <definedName name="A126021566R">#REF!,#REF!</definedName>
    <definedName name="A126021570F">#REF!,#REF!</definedName>
    <definedName name="A126021574R">#REF!,#REF!</definedName>
    <definedName name="A126021578X">#REF!,#REF!</definedName>
    <definedName name="A126021582R">#REF!,#REF!</definedName>
    <definedName name="A126021586X">#REF!,#REF!</definedName>
    <definedName name="A126021590R">#REF!,#REF!</definedName>
    <definedName name="A126021594X">#REF!,#REF!</definedName>
    <definedName name="A126021598J">#REF!,#REF!</definedName>
    <definedName name="A126021602L">#REF!,#REF!</definedName>
    <definedName name="A126021606W">#REF!,#REF!</definedName>
    <definedName name="A126021610L">#REF!,#REF!</definedName>
    <definedName name="A126021614W">#REF!,#REF!</definedName>
    <definedName name="A126022194F">#REF!,#REF!</definedName>
    <definedName name="A126022198R">#REF!,#REF!</definedName>
    <definedName name="A126022202V">#REF!,#REF!</definedName>
    <definedName name="A126022206C">#REF!,#REF!</definedName>
    <definedName name="A126022210V">#REF!,#REF!</definedName>
    <definedName name="A126022214C">#REF!,#REF!</definedName>
    <definedName name="A126022218L">#REF!,#REF!</definedName>
    <definedName name="A126022222C">#REF!,#REF!</definedName>
    <definedName name="A126022226L">#REF!,#REF!</definedName>
    <definedName name="A126022230C">#REF!,#REF!</definedName>
    <definedName name="A126022234L">#REF!,#REF!</definedName>
    <definedName name="A126022238W">#REF!,#REF!</definedName>
    <definedName name="A126022242L">#REF!,#REF!</definedName>
    <definedName name="A126022246W">#REF!,#REF!</definedName>
    <definedName name="A126022250L">#REF!,#REF!</definedName>
    <definedName name="A126022254W">#REF!,#REF!</definedName>
    <definedName name="A126022258F">#REF!,#REF!</definedName>
    <definedName name="A126022262W">#REF!,#REF!</definedName>
    <definedName name="A126022842T">#REF!,#REF!</definedName>
    <definedName name="A126022846A">#REF!,#REF!</definedName>
    <definedName name="A126022850T">#REF!,#REF!</definedName>
    <definedName name="A126022854A">#REF!,#REF!</definedName>
    <definedName name="A126022858K">#REF!,#REF!</definedName>
    <definedName name="A126022862A">#REF!,#REF!</definedName>
    <definedName name="A126022866K">#REF!,#REF!</definedName>
    <definedName name="A126022874K">#REF!,#REF!</definedName>
    <definedName name="A126022878V">#REF!,#REF!</definedName>
    <definedName name="A126022882K">#REF!,#REF!</definedName>
    <definedName name="A126022894V">#REF!,#REF!</definedName>
    <definedName name="A126022898C">#REF!,#REF!</definedName>
    <definedName name="A126022902J">#REF!,#REF!</definedName>
    <definedName name="A126022906T">#REF!,#REF!</definedName>
    <definedName name="A126022910J">#REF!,#REF!</definedName>
    <definedName name="A126023490T">#REF!,#REF!</definedName>
    <definedName name="A126023494A">#REF!,#REF!</definedName>
    <definedName name="A126023498K">#REF!,#REF!</definedName>
    <definedName name="A126023502R">#REF!,#REF!</definedName>
    <definedName name="A126023506X">#REF!,#REF!</definedName>
    <definedName name="A126023510R">#REF!,#REF!</definedName>
    <definedName name="A126023514X">#REF!,#REF!</definedName>
    <definedName name="A126023518J">#REF!,#REF!</definedName>
    <definedName name="A126023522X">#REF!,#REF!</definedName>
    <definedName name="A126023526J">#REF!,#REF!</definedName>
    <definedName name="A126023530X">#REF!,#REF!</definedName>
    <definedName name="A126023534J">#REF!,#REF!</definedName>
    <definedName name="A126023538T">#REF!,#REF!</definedName>
    <definedName name="A126023542J">#REF!,#REF!</definedName>
    <definedName name="A126023546T">#REF!,#REF!</definedName>
    <definedName name="A126023550J">#REF!,#REF!</definedName>
    <definedName name="A126023554T">#REF!,#REF!</definedName>
    <definedName name="A126023558A">#REF!,#REF!</definedName>
    <definedName name="A126024138X">#REF!,#REF!</definedName>
    <definedName name="A126024142R">#REF!,#REF!</definedName>
    <definedName name="A126024146X">#REF!,#REF!</definedName>
    <definedName name="A126024150R">#REF!,#REF!</definedName>
    <definedName name="A126024154X">#REF!,#REF!</definedName>
    <definedName name="A126024158J">#REF!,#REF!</definedName>
    <definedName name="A126024162X">#REF!,#REF!</definedName>
    <definedName name="A126024166J">#REF!,#REF!</definedName>
    <definedName name="A126024170X">#REF!,#REF!</definedName>
    <definedName name="A126024174J">#REF!,#REF!</definedName>
    <definedName name="A126024178T">#REF!,#REF!</definedName>
    <definedName name="A126024182J">#REF!,#REF!</definedName>
    <definedName name="A126024186T">#REF!,#REF!</definedName>
    <definedName name="A126024190J">#REF!,#REF!</definedName>
    <definedName name="A126024194T">#REF!,#REF!</definedName>
    <definedName name="A126024198A">#REF!,#REF!</definedName>
    <definedName name="A126024202F">#REF!,#REF!</definedName>
    <definedName name="A126024206R">#REF!,#REF!</definedName>
    <definedName name="A126024786W">#REF!,#REF!</definedName>
    <definedName name="A126024790L">#REF!,#REF!</definedName>
    <definedName name="A126024794W">#REF!,#REF!</definedName>
    <definedName name="A126024798F">#REF!,#REF!</definedName>
    <definedName name="A126024802K">#REF!,#REF!</definedName>
    <definedName name="A126024806V">#REF!,#REF!</definedName>
    <definedName name="A126024810K">#REF!,#REF!</definedName>
    <definedName name="A126024814V">#REF!,#REF!</definedName>
    <definedName name="A126024818C">#REF!,#REF!</definedName>
    <definedName name="A126024822V">#REF!,#REF!</definedName>
    <definedName name="A126024826C">#REF!,#REF!</definedName>
    <definedName name="A126024830V">#REF!,#REF!</definedName>
    <definedName name="A126024834C">#REF!,#REF!</definedName>
    <definedName name="A126024838L">#REF!,#REF!</definedName>
    <definedName name="A126024842C">#REF!,#REF!</definedName>
    <definedName name="A126024846L">#REF!,#REF!</definedName>
    <definedName name="A126024850C">#REF!,#REF!</definedName>
    <definedName name="A126024854L">#REF!,#REF!</definedName>
    <definedName name="A126025434K">#REF!,#REF!</definedName>
    <definedName name="A126025438V">#REF!,#REF!</definedName>
    <definedName name="A126025442K">#REF!,#REF!</definedName>
    <definedName name="A126025446V">#REF!,#REF!</definedName>
    <definedName name="A126025450K">#REF!,#REF!</definedName>
    <definedName name="A126025454V">#REF!,#REF!</definedName>
    <definedName name="A126025458C">#REF!,#REF!</definedName>
    <definedName name="A126025462V">#REF!,#REF!</definedName>
    <definedName name="A126025466C">#REF!,#REF!</definedName>
    <definedName name="A126025470V">#REF!,#REF!</definedName>
    <definedName name="A126025474C">#REF!,#REF!</definedName>
    <definedName name="A126025478L">#REF!,#REF!</definedName>
    <definedName name="A126025482C">#REF!,#REF!</definedName>
    <definedName name="A126025486L">#REF!,#REF!</definedName>
    <definedName name="A126025490C">#REF!,#REF!</definedName>
    <definedName name="A126025494L">#REF!,#REF!</definedName>
    <definedName name="A126025498W">#REF!,#REF!</definedName>
    <definedName name="A126025502A">#REF!,#REF!</definedName>
    <definedName name="A126026082K">#REF!,#REF!</definedName>
    <definedName name="A126026086V">#REF!,#REF!</definedName>
    <definedName name="A126026090K">#REF!,#REF!</definedName>
    <definedName name="A126026094V">#REF!,#REF!</definedName>
    <definedName name="A126026098C">#REF!,#REF!</definedName>
    <definedName name="A126026102J">#REF!,#REF!</definedName>
    <definedName name="A126026106T">#REF!,#REF!</definedName>
    <definedName name="A126026114T">#REF!,#REF!</definedName>
    <definedName name="A126026118A">#REF!,#REF!</definedName>
    <definedName name="A126026122T">#REF!,#REF!</definedName>
    <definedName name="A126026134A">#REF!,#REF!</definedName>
    <definedName name="A126026138K">#REF!,#REF!</definedName>
    <definedName name="A126026142A">#REF!,#REF!</definedName>
    <definedName name="A126026146K">#REF!,#REF!</definedName>
    <definedName name="A126026150A">#REF!,#REF!</definedName>
    <definedName name="A126026730W">#REF!,#REF!</definedName>
    <definedName name="A126026734F">#REF!,#REF!</definedName>
    <definedName name="A126026738R">#REF!,#REF!</definedName>
    <definedName name="A126026742F">#REF!,#REF!</definedName>
    <definedName name="A126026746R">#REF!,#REF!</definedName>
    <definedName name="A126026750F">#REF!,#REF!</definedName>
    <definedName name="A126026754R">#REF!,#REF!</definedName>
    <definedName name="A126026758X">#REF!,#REF!</definedName>
    <definedName name="A126026762R">#REF!,#REF!</definedName>
    <definedName name="A126026766X">#REF!,#REF!</definedName>
    <definedName name="A126026770R">#REF!,#REF!</definedName>
    <definedName name="A126026774X">#REF!,#REF!</definedName>
    <definedName name="A126026778J">#REF!,#REF!</definedName>
    <definedName name="A126026782X">#REF!,#REF!</definedName>
    <definedName name="A126026786J">#REF!,#REF!</definedName>
    <definedName name="A126026790X">#REF!,#REF!</definedName>
    <definedName name="A126026794J">#REF!,#REF!</definedName>
    <definedName name="A126026798T">#REF!,#REF!</definedName>
    <definedName name="A126027378R">#REF!,#REF!</definedName>
    <definedName name="A126027382F">#REF!,#REF!</definedName>
    <definedName name="A126027386R">#REF!,#REF!</definedName>
    <definedName name="A126027390F">#REF!,#REF!</definedName>
    <definedName name="A126027394R">#REF!,#REF!</definedName>
    <definedName name="A126027398X">#REF!,#REF!</definedName>
    <definedName name="A126027402C">#REF!,#REF!</definedName>
    <definedName name="A126027406L">#REF!,#REF!</definedName>
    <definedName name="A126027410C">#REF!,#REF!</definedName>
    <definedName name="A126027414L">#REF!,#REF!</definedName>
    <definedName name="A126027418W">#REF!,#REF!</definedName>
    <definedName name="A126027422L">#REF!,#REF!</definedName>
    <definedName name="A126027426W">#REF!,#REF!</definedName>
    <definedName name="A126027430L">#REF!,#REF!</definedName>
    <definedName name="A126027434W">#REF!,#REF!</definedName>
    <definedName name="A126027438F">#REF!,#REF!</definedName>
    <definedName name="A126027442W">#REF!,#REF!</definedName>
    <definedName name="A126027446F">#REF!,#REF!</definedName>
    <definedName name="A126028026C">#REF!,#REF!</definedName>
    <definedName name="A126028030V">#REF!,#REF!</definedName>
    <definedName name="A126028034C">#REF!,#REF!</definedName>
    <definedName name="A126028038L">#REF!,#REF!</definedName>
    <definedName name="A126028042C">#REF!,#REF!</definedName>
    <definedName name="A126028046L">#REF!,#REF!</definedName>
    <definedName name="A126028050C">#REF!,#REF!</definedName>
    <definedName name="A126028058W">#REF!,#REF!</definedName>
    <definedName name="A126028062L">#REF!,#REF!</definedName>
    <definedName name="A126028066W">#REF!,#REF!</definedName>
    <definedName name="A126028078F">#REF!,#REF!</definedName>
    <definedName name="A126028082W">#REF!,#REF!</definedName>
    <definedName name="A126028086F">#REF!,#REF!</definedName>
    <definedName name="A126028090W">#REF!,#REF!</definedName>
    <definedName name="A126028094F">#REF!,#REF!</definedName>
    <definedName name="A126028674A">#REF!,#REF!</definedName>
    <definedName name="A126028678K">#REF!,#REF!</definedName>
    <definedName name="A126028682A">#REF!,#REF!</definedName>
    <definedName name="A126028686K">#REF!,#REF!</definedName>
    <definedName name="A126028690A">#REF!,#REF!</definedName>
    <definedName name="A126028694K">#REF!,#REF!</definedName>
    <definedName name="A126028698V">#REF!,#REF!</definedName>
    <definedName name="A126028702X">#REF!,#REF!</definedName>
    <definedName name="A126028706J">#REF!,#REF!</definedName>
    <definedName name="A126028710X">#REF!,#REF!</definedName>
    <definedName name="A126028714J">#REF!,#REF!</definedName>
    <definedName name="A126028718T">#REF!,#REF!</definedName>
    <definedName name="A126028722J">#REF!,#REF!</definedName>
    <definedName name="A126028726T">#REF!,#REF!</definedName>
    <definedName name="A126028730J">#REF!,#REF!</definedName>
    <definedName name="A126028734T">#REF!,#REF!</definedName>
    <definedName name="A126028738A">#REF!,#REF!</definedName>
    <definedName name="A126028742T">#REF!,#REF!</definedName>
    <definedName name="A126029322R">#REF!,#REF!</definedName>
    <definedName name="A126029326X">#REF!,#REF!</definedName>
    <definedName name="A126029330R">#REF!,#REF!</definedName>
    <definedName name="A126029334X">#REF!,#REF!</definedName>
    <definedName name="A126029338J">#REF!,#REF!</definedName>
    <definedName name="A126029342X">#REF!,#REF!</definedName>
    <definedName name="A126029346J">#REF!,#REF!</definedName>
    <definedName name="A126029350X">#REF!,#REF!</definedName>
    <definedName name="A126029354J">#REF!,#REF!</definedName>
    <definedName name="A126029358T">#REF!,#REF!</definedName>
    <definedName name="A126029362J">#REF!,#REF!</definedName>
    <definedName name="A126029366T">#REF!,#REF!</definedName>
    <definedName name="A126029370J">#REF!,#REF!</definedName>
    <definedName name="A126029374T">#REF!,#REF!</definedName>
    <definedName name="A126029378A">#REF!,#REF!</definedName>
    <definedName name="A126029382T">#REF!,#REF!</definedName>
    <definedName name="A126029386A">#REF!,#REF!</definedName>
    <definedName name="A126029390T">#REF!,#REF!</definedName>
    <definedName name="A126029970L">#REF!,#REF!</definedName>
    <definedName name="A126029974W">#REF!,#REF!</definedName>
    <definedName name="A126029978F">#REF!,#REF!</definedName>
    <definedName name="A126029982W">#REF!,#REF!</definedName>
    <definedName name="A126029986F">#REF!,#REF!</definedName>
    <definedName name="A126029990W">#REF!,#REF!</definedName>
    <definedName name="A126029994F">#REF!,#REF!</definedName>
    <definedName name="A126029998R">#REF!,#REF!</definedName>
    <definedName name="A126030002A">#REF!,#REF!</definedName>
    <definedName name="A126030006K">#REF!,#REF!</definedName>
    <definedName name="A126030010A">#REF!,#REF!</definedName>
    <definedName name="A126030014K">#REF!,#REF!</definedName>
    <definedName name="A126030018V">#REF!,#REF!</definedName>
    <definedName name="A126030022K">#REF!,#REF!</definedName>
    <definedName name="A126030026V">#REF!,#REF!</definedName>
    <definedName name="A126030030K">#REF!,#REF!</definedName>
    <definedName name="A126030034V">#REF!,#REF!</definedName>
    <definedName name="A126030038C">#REF!,#REF!</definedName>
    <definedName name="A126030618X">#REF!,#REF!</definedName>
    <definedName name="A126030622R">#REF!,#REF!</definedName>
    <definedName name="A126030626X">#REF!,#REF!</definedName>
    <definedName name="A126030630R">#REF!,#REF!</definedName>
    <definedName name="A126030634X">#REF!,#REF!</definedName>
    <definedName name="A126030638J">#REF!,#REF!</definedName>
    <definedName name="A126030642X">#REF!,#REF!</definedName>
    <definedName name="A126030646J">#REF!,#REF!</definedName>
    <definedName name="A126030650X">#REF!,#REF!</definedName>
    <definedName name="A126030654J">#REF!,#REF!</definedName>
    <definedName name="A126030658T">#REF!,#REF!</definedName>
    <definedName name="A126030662J">#REF!,#REF!</definedName>
    <definedName name="A126030666T">#REF!,#REF!</definedName>
    <definedName name="A126030670J">#REF!,#REF!</definedName>
    <definedName name="A126030674T">#REF!,#REF!</definedName>
    <definedName name="A126030678A">#REF!,#REF!</definedName>
    <definedName name="A126030682T">#REF!,#REF!</definedName>
    <definedName name="A126030686A">#REF!,#REF!</definedName>
    <definedName name="A126031266X">#REF!,#REF!</definedName>
    <definedName name="A126031270R">#REF!,#REF!</definedName>
    <definedName name="A126031274X">#REF!,#REF!</definedName>
    <definedName name="A126031278J">#REF!,#REF!</definedName>
    <definedName name="A126031282X">#REF!,#REF!</definedName>
    <definedName name="A126031286J">#REF!,#REF!</definedName>
    <definedName name="A126031290X">#REF!,#REF!</definedName>
    <definedName name="A126031298T">#REF!,#REF!</definedName>
    <definedName name="A126031302W">#REF!,#REF!</definedName>
    <definedName name="A126031306F">#REF!,#REF!</definedName>
    <definedName name="A126031318R">#REF!,#REF!</definedName>
    <definedName name="A126031322F">#REF!,#REF!</definedName>
    <definedName name="A126031326R">#REF!,#REF!</definedName>
    <definedName name="A126031330F">#REF!,#REF!</definedName>
    <definedName name="A126031334R">#REF!,#REF!</definedName>
    <definedName name="A126031914K">#REF!,#REF!</definedName>
    <definedName name="A126031918V">#REF!,#REF!</definedName>
    <definedName name="A126031922K">#REF!,#REF!</definedName>
    <definedName name="A126031926V">#REF!,#REF!</definedName>
    <definedName name="A126031930K">#REF!,#REF!</definedName>
    <definedName name="A126031934V">#REF!,#REF!</definedName>
    <definedName name="A126031938C">#REF!,#REF!</definedName>
    <definedName name="A126031942V">#REF!,#REF!</definedName>
    <definedName name="A126031946C">#REF!,#REF!</definedName>
    <definedName name="A126031950V">#REF!,#REF!</definedName>
    <definedName name="A126031954C">#REF!,#REF!</definedName>
    <definedName name="A126031958L">#REF!,#REF!</definedName>
    <definedName name="A126031962C">#REF!,#REF!</definedName>
    <definedName name="A126031966L">#REF!,#REF!</definedName>
    <definedName name="A126031970C">#REF!,#REF!</definedName>
    <definedName name="A126031974L">#REF!,#REF!</definedName>
    <definedName name="A126031978W">#REF!,#REF!</definedName>
    <definedName name="A126031982L">#REF!,#REF!</definedName>
    <definedName name="A126032562K">#REF!,#REF!</definedName>
    <definedName name="A126032566V">#REF!,#REF!</definedName>
    <definedName name="A126032570K">#REF!,#REF!</definedName>
    <definedName name="A126032574V">#REF!,#REF!</definedName>
    <definedName name="A126032578C">#REF!,#REF!</definedName>
    <definedName name="A126032582V">#REF!,#REF!</definedName>
    <definedName name="A126032586C">#REF!,#REF!</definedName>
    <definedName name="A126032590V">#REF!,#REF!</definedName>
    <definedName name="A126032594C">#REF!,#REF!</definedName>
    <definedName name="A126032598L">#REF!,#REF!</definedName>
    <definedName name="A126032602T">#REF!,#REF!</definedName>
    <definedName name="A126032606A">#REF!,#REF!</definedName>
    <definedName name="A126032610T">#REF!,#REF!</definedName>
    <definedName name="A126032614A">#REF!,#REF!</definedName>
    <definedName name="A126032618K">#REF!,#REF!</definedName>
    <definedName name="A126032622A">#REF!,#REF!</definedName>
    <definedName name="A126032626K">#REF!,#REF!</definedName>
    <definedName name="A126032630A">#REF!,#REF!</definedName>
    <definedName name="A126032706K">#REF!,#REF!</definedName>
    <definedName name="A126032710A">#REF!,#REF!</definedName>
    <definedName name="A126032714K">#REF!,#REF!</definedName>
    <definedName name="A126032718V">#REF!,#REF!</definedName>
    <definedName name="A126032722K">#REF!,#REF!</definedName>
    <definedName name="A126032726V">#REF!,#REF!</definedName>
    <definedName name="A126032730K">#REF!,#REF!</definedName>
    <definedName name="A126032734V">#REF!,#REF!</definedName>
    <definedName name="A126032738C">#REF!,#REF!</definedName>
    <definedName name="A126032742V">#REF!,#REF!</definedName>
    <definedName name="A126032746C">#REF!,#REF!</definedName>
    <definedName name="A126032750V">#REF!,#REF!</definedName>
    <definedName name="A126032754C">#REF!,#REF!</definedName>
    <definedName name="A126032758L">#REF!,#REF!</definedName>
    <definedName name="A126032762C">#REF!,#REF!</definedName>
    <definedName name="A126032766L">#REF!,#REF!</definedName>
    <definedName name="A126032770C">#REF!,#REF!</definedName>
    <definedName name="A126032774L">#REF!,#REF!</definedName>
    <definedName name="A126032778W">#REF!,#REF!</definedName>
    <definedName name="A126032782L">#REF!,#REF!</definedName>
    <definedName name="A126032790L">#REF!,#REF!</definedName>
    <definedName name="A126032794W">#REF!,#REF!</definedName>
    <definedName name="A126032798F">#REF!,#REF!</definedName>
    <definedName name="A126032802K">#REF!,#REF!</definedName>
    <definedName name="A126032806V">#REF!,#REF!</definedName>
    <definedName name="A126032810K">#REF!,#REF!</definedName>
    <definedName name="A126032818C">#REF!,#REF!</definedName>
    <definedName name="A126032822V">#REF!,#REF!</definedName>
    <definedName name="A126032826C">#REF!,#REF!</definedName>
    <definedName name="A126032830V">#REF!,#REF!</definedName>
    <definedName name="A126032834C">#REF!,#REF!</definedName>
    <definedName name="A126032838L">#REF!,#REF!</definedName>
    <definedName name="A126032842C">#REF!,#REF!</definedName>
    <definedName name="A126032846L">#REF!,#REF!</definedName>
    <definedName name="A126032994R">#REF!,#REF!</definedName>
    <definedName name="A126032998X">#REF!,#REF!</definedName>
    <definedName name="A126033002F">#REF!,#REF!</definedName>
    <definedName name="A126033006R">#REF!,#REF!</definedName>
    <definedName name="A126033010F">#REF!,#REF!</definedName>
    <definedName name="A126033014R">#REF!,#REF!</definedName>
    <definedName name="A126033018X">#REF!,#REF!</definedName>
    <definedName name="A126033022R">#REF!,#REF!</definedName>
    <definedName name="A126033026X">#REF!,#REF!</definedName>
    <definedName name="A126033030R">#REF!,#REF!</definedName>
    <definedName name="A126033034X">#REF!,#REF!</definedName>
    <definedName name="A126033038J">#REF!,#REF!</definedName>
    <definedName name="A126033042X">#REF!,#REF!</definedName>
    <definedName name="A126033046J">#REF!,#REF!</definedName>
    <definedName name="A126033050X">#REF!,#REF!</definedName>
    <definedName name="A126033054J">#REF!,#REF!</definedName>
    <definedName name="A126033058T">#REF!,#REF!</definedName>
    <definedName name="A126033062J">#REF!,#REF!</definedName>
    <definedName name="A126033066T">#REF!,#REF!</definedName>
    <definedName name="A126033070J">#REF!,#REF!</definedName>
    <definedName name="A126033074T">#REF!,#REF!</definedName>
    <definedName name="A126033078A">#REF!,#REF!</definedName>
    <definedName name="A126033082T">#REF!,#REF!</definedName>
    <definedName name="A126033086A">#REF!,#REF!</definedName>
    <definedName name="A126033090T">#REF!,#REF!</definedName>
    <definedName name="A126033094A">#REF!,#REF!</definedName>
    <definedName name="A126033098K">#REF!,#REF!</definedName>
    <definedName name="A126033102R">#REF!,#REF!</definedName>
    <definedName name="A126033106X">#REF!,#REF!</definedName>
    <definedName name="A126033110R">#REF!,#REF!</definedName>
    <definedName name="A126033114X">#REF!,#REF!</definedName>
    <definedName name="A126033118J">#REF!,#REF!</definedName>
    <definedName name="A126033122X">#REF!,#REF!</definedName>
    <definedName name="A126033126J">#REF!,#REF!</definedName>
    <definedName name="A126033130X">#REF!,#REF!</definedName>
    <definedName name="A126033134J">#REF!,#REF!</definedName>
    <definedName name="A126033138T">#REF!,#REF!</definedName>
    <definedName name="A126033142J">#REF!,#REF!</definedName>
    <definedName name="A126033146T">#REF!,#REF!</definedName>
    <definedName name="A126033150J">#REF!,#REF!</definedName>
    <definedName name="A126033154T">#REF!,#REF!</definedName>
    <definedName name="A126033158A">#REF!,#REF!</definedName>
    <definedName name="A126033162T">#REF!,#REF!</definedName>
    <definedName name="A126033166A">#REF!,#REF!</definedName>
    <definedName name="A126033170T">#REF!,#REF!</definedName>
    <definedName name="A126033174A">#REF!,#REF!</definedName>
    <definedName name="A126033178K">#REF!,#REF!</definedName>
    <definedName name="A126033182A">#REF!,#REF!</definedName>
    <definedName name="A126033186K">#REF!,#REF!</definedName>
    <definedName name="A126033190A">#REF!,#REF!</definedName>
    <definedName name="A126033194K">#REF!,#REF!</definedName>
    <definedName name="A126033198V">#REF!,#REF!</definedName>
    <definedName name="A126033202X">#REF!,#REF!</definedName>
    <definedName name="A126033206J">#REF!,#REF!</definedName>
    <definedName name="A126033210X">#REF!,#REF!</definedName>
    <definedName name="A126033214J">#REF!,#REF!</definedName>
    <definedName name="A126033218T">#REF!,#REF!</definedName>
    <definedName name="A126033222J">#REF!,#REF!</definedName>
    <definedName name="A126033226T">#REF!,#REF!</definedName>
    <definedName name="A126033230J">#REF!,#REF!</definedName>
    <definedName name="A126033234T">#REF!,#REF!</definedName>
    <definedName name="A126033242T">#REF!,#REF!</definedName>
    <definedName name="A126033246A">#REF!,#REF!</definedName>
    <definedName name="A126033250T">#REF!,#REF!</definedName>
    <definedName name="A126033262A">#REF!,#REF!</definedName>
    <definedName name="A126033266K">#REF!,#REF!</definedName>
    <definedName name="A126033270A">#REF!,#REF!</definedName>
    <definedName name="A126033274K">#REF!,#REF!</definedName>
    <definedName name="A126033278V">#REF!,#REF!</definedName>
    <definedName name="A126033354K">#REF!,#REF!</definedName>
    <definedName name="A126033358V">#REF!,#REF!</definedName>
    <definedName name="A126033362K">#REF!,#REF!</definedName>
    <definedName name="A126033366V">#REF!,#REF!</definedName>
    <definedName name="A126033370K">#REF!,#REF!</definedName>
    <definedName name="A126033374V">#REF!,#REF!</definedName>
    <definedName name="A126033378C">#REF!,#REF!</definedName>
    <definedName name="A126033386C">#REF!,#REF!</definedName>
    <definedName name="A126033390V">#REF!,#REF!</definedName>
    <definedName name="A126033394C">#REF!,#REF!</definedName>
    <definedName name="A126033406A">#REF!,#REF!</definedName>
    <definedName name="A126033410T">#REF!,#REF!</definedName>
    <definedName name="A126033414A">#REF!,#REF!</definedName>
    <definedName name="A126033418K">#REF!,#REF!</definedName>
    <definedName name="A126033422A">#REF!,#REF!</definedName>
    <definedName name="A126033426K">#REF!,#REF!</definedName>
    <definedName name="A126033430A">#REF!,#REF!</definedName>
    <definedName name="A126033438V">#REF!,#REF!</definedName>
    <definedName name="A126033442K">#REF!,#REF!</definedName>
    <definedName name="A126033446V">#REF!,#REF!</definedName>
    <definedName name="A126033450K">#REF!,#REF!</definedName>
    <definedName name="A126033466C">#REF!,#REF!</definedName>
    <definedName name="A126033478L">#REF!,#REF!</definedName>
    <definedName name="A126033482C">#REF!,#REF!</definedName>
    <definedName name="A126033486L">#REF!,#REF!</definedName>
    <definedName name="A126033490C">#REF!,#REF!</definedName>
    <definedName name="A126033494L">#REF!,#REF!</definedName>
    <definedName name="A126033642C">#REF!,#REF!</definedName>
    <definedName name="A126033646L">#REF!,#REF!</definedName>
    <definedName name="A126033650C">#REF!,#REF!</definedName>
    <definedName name="A126033654L">#REF!,#REF!</definedName>
    <definedName name="A126033658W">#REF!,#REF!</definedName>
    <definedName name="A126033662L">#REF!,#REF!</definedName>
    <definedName name="A126033666W">#REF!,#REF!</definedName>
    <definedName name="A126033674W">#REF!,#REF!</definedName>
    <definedName name="A126033678F">#REF!,#REF!</definedName>
    <definedName name="A126033682W">#REF!,#REF!</definedName>
    <definedName name="A126033694F">#REF!,#REF!</definedName>
    <definedName name="A126033698R">#REF!,#REF!</definedName>
    <definedName name="A126033702V">#REF!,#REF!</definedName>
    <definedName name="A126033706C">#REF!,#REF!</definedName>
    <definedName name="A126033710V">#REF!,#REF!</definedName>
    <definedName name="A126033714C">#REF!,#REF!</definedName>
    <definedName name="A126033718L">#REF!,#REF!</definedName>
    <definedName name="A126033722C">#REF!,#REF!</definedName>
    <definedName name="A126033726L">#REF!,#REF!</definedName>
    <definedName name="A126033730C">#REF!,#REF!</definedName>
    <definedName name="A126033734L">#REF!,#REF!</definedName>
    <definedName name="A126033738W">#REF!,#REF!</definedName>
    <definedName name="A126033746W">#REF!,#REF!</definedName>
    <definedName name="A126033750L">#REF!,#REF!</definedName>
    <definedName name="A126033754W">#REF!,#REF!</definedName>
    <definedName name="A126033766F">#REF!,#REF!</definedName>
    <definedName name="A126033770W">#REF!,#REF!</definedName>
    <definedName name="A126033774F">#REF!,#REF!</definedName>
    <definedName name="A126033778R">#REF!,#REF!</definedName>
    <definedName name="A126033782F">#REF!,#REF!</definedName>
    <definedName name="A126033786R">#REF!,#REF!</definedName>
    <definedName name="A126033790F">#REF!,#REF!</definedName>
    <definedName name="A126033794R">#REF!,#REF!</definedName>
    <definedName name="A126033798X">#REF!,#REF!</definedName>
    <definedName name="A126033802C">#REF!,#REF!</definedName>
    <definedName name="A126033806L">#REF!,#REF!</definedName>
    <definedName name="A126033810C">#REF!,#REF!</definedName>
    <definedName name="A126033818W">#REF!,#REF!</definedName>
    <definedName name="A126033822L">#REF!,#REF!</definedName>
    <definedName name="A126033826W">#REF!,#REF!</definedName>
    <definedName name="A126033838F">#REF!,#REF!</definedName>
    <definedName name="A126033842W">#REF!,#REF!</definedName>
    <definedName name="A126033846F">#REF!,#REF!</definedName>
    <definedName name="A126033850W">#REF!,#REF!</definedName>
    <definedName name="A126033854F">#REF!,#REF!</definedName>
    <definedName name="A126033858R">#REF!,#REF!</definedName>
    <definedName name="A126033862F">#REF!,#REF!</definedName>
    <definedName name="A126033866R">#REF!,#REF!</definedName>
    <definedName name="A126033870F">#REF!,#REF!</definedName>
    <definedName name="A126033874R">#REF!,#REF!</definedName>
    <definedName name="A126033878X">#REF!,#REF!</definedName>
    <definedName name="A126033882R">#REF!,#REF!</definedName>
    <definedName name="A126033886X">#REF!,#REF!</definedName>
    <definedName name="A126033890R">#REF!,#REF!</definedName>
    <definedName name="A126033894X">#REF!,#REF!</definedName>
    <definedName name="A126033898J">#REF!,#REF!</definedName>
    <definedName name="A126033902L">#REF!,#REF!</definedName>
    <definedName name="A126033906W">#REF!,#REF!</definedName>
    <definedName name="A126033910L">#REF!,#REF!</definedName>
    <definedName name="A126033914W">#REF!,#REF!</definedName>
    <definedName name="A126033918F">#REF!,#REF!</definedName>
    <definedName name="A126033922W">#REF!,#REF!</definedName>
    <definedName name="A126033926F">#REF!,#REF!</definedName>
    <definedName name="A126034002X">#REF!,#REF!</definedName>
    <definedName name="A126034006J">#REF!,#REF!</definedName>
    <definedName name="A126034010X">#REF!,#REF!</definedName>
    <definedName name="A126034014J">#REF!,#REF!</definedName>
    <definedName name="A126034018T">#REF!,#REF!</definedName>
    <definedName name="A126034022J">#REF!,#REF!</definedName>
    <definedName name="A126034026T">#REF!,#REF!</definedName>
    <definedName name="A126034030J">#REF!,#REF!</definedName>
    <definedName name="A126034034T">#REF!,#REF!</definedName>
    <definedName name="A126034038A">#REF!,#REF!</definedName>
    <definedName name="A126034042T">#REF!,#REF!</definedName>
    <definedName name="A126034046A">#REF!,#REF!</definedName>
    <definedName name="A126034050T">#REF!,#REF!</definedName>
    <definedName name="A126034054A">#REF!,#REF!</definedName>
    <definedName name="A126034058K">#REF!,#REF!</definedName>
    <definedName name="A126034062A">#REF!,#REF!</definedName>
    <definedName name="A126034066K">#REF!,#REF!</definedName>
    <definedName name="A126034070A">#REF!,#REF!</definedName>
    <definedName name="A126034074K">#REF!,#REF!</definedName>
    <definedName name="A126034078V">#REF!,#REF!</definedName>
    <definedName name="A126034086V">#REF!,#REF!</definedName>
    <definedName name="A126034090K">#REF!,#REF!</definedName>
    <definedName name="A126034094V">#REF!,#REF!</definedName>
    <definedName name="A126034098C">#REF!,#REF!</definedName>
    <definedName name="A126034102J">#REF!,#REF!</definedName>
    <definedName name="A126034106T">#REF!,#REF!</definedName>
    <definedName name="A126034114T">#REF!,#REF!</definedName>
    <definedName name="A126034118A">#REF!,#REF!</definedName>
    <definedName name="A126034122T">#REF!,#REF!</definedName>
    <definedName name="A126034126A">#REF!,#REF!</definedName>
    <definedName name="A126034130T">#REF!,#REF!</definedName>
    <definedName name="A126034134A">#REF!,#REF!</definedName>
    <definedName name="A126034138K">#REF!,#REF!</definedName>
    <definedName name="A126034142A">#REF!,#REF!</definedName>
    <definedName name="A126034290C">#REF!,#REF!</definedName>
    <definedName name="A126034294L">#REF!,#REF!</definedName>
    <definedName name="A126034298W">#REF!,#REF!</definedName>
    <definedName name="A126034302A">#REF!,#REF!</definedName>
    <definedName name="A126034306K">#REF!,#REF!</definedName>
    <definedName name="A126034310A">#REF!,#REF!</definedName>
    <definedName name="A126034314K">#REF!,#REF!</definedName>
    <definedName name="A126034318V">#REF!,#REF!</definedName>
    <definedName name="A126034322K">#REF!,#REF!</definedName>
    <definedName name="A126034326V">#REF!,#REF!</definedName>
    <definedName name="A126034330K">#REF!,#REF!</definedName>
    <definedName name="A126034334V">#REF!,#REF!</definedName>
    <definedName name="A126034338C">#REF!,#REF!</definedName>
    <definedName name="A126034342V">#REF!,#REF!</definedName>
    <definedName name="A126034346C">#REF!,#REF!</definedName>
    <definedName name="A126034350V">#REF!,#REF!</definedName>
    <definedName name="A126034354C">#REF!,#REF!</definedName>
    <definedName name="A126034358L">#REF!,#REF!</definedName>
    <definedName name="A126034362C">#REF!,#REF!</definedName>
    <definedName name="A126034366L">#REF!,#REF!</definedName>
    <definedName name="A126034370C">#REF!,#REF!</definedName>
    <definedName name="A126034374L">#REF!,#REF!</definedName>
    <definedName name="A126034378W">#REF!,#REF!</definedName>
    <definedName name="A126034382L">#REF!,#REF!</definedName>
    <definedName name="A126034386W">#REF!,#REF!</definedName>
    <definedName name="A126034390L">#REF!,#REF!</definedName>
    <definedName name="A126034394W">#REF!,#REF!</definedName>
    <definedName name="A126034398F">#REF!,#REF!</definedName>
    <definedName name="A126034402K">#REF!,#REF!</definedName>
    <definedName name="A126034406V">#REF!,#REF!</definedName>
    <definedName name="A126034410K">#REF!,#REF!</definedName>
    <definedName name="A126034414V">#REF!,#REF!</definedName>
    <definedName name="A126034418C">#REF!,#REF!</definedName>
    <definedName name="A126034422V">#REF!,#REF!</definedName>
    <definedName name="A126034426C">#REF!,#REF!</definedName>
    <definedName name="A126034430V">#REF!,#REF!</definedName>
    <definedName name="A126034434C">#REF!,#REF!</definedName>
    <definedName name="A126034438L">#REF!,#REF!</definedName>
    <definedName name="A126034442C">#REF!,#REF!</definedName>
    <definedName name="A126034446L">#REF!,#REF!</definedName>
    <definedName name="A126034450C">#REF!,#REF!</definedName>
    <definedName name="A126034454L">#REF!,#REF!</definedName>
    <definedName name="A126034458W">#REF!,#REF!</definedName>
    <definedName name="A126034462L">#REF!,#REF!</definedName>
    <definedName name="A126034466W">#REF!,#REF!</definedName>
    <definedName name="A126034470L">#REF!,#REF!</definedName>
    <definedName name="A126034474W">#REF!,#REF!</definedName>
    <definedName name="A126034478F">#REF!,#REF!</definedName>
    <definedName name="A126034482W">#REF!,#REF!</definedName>
    <definedName name="A126034486F">#REF!,#REF!</definedName>
    <definedName name="A126034490W">#REF!,#REF!</definedName>
    <definedName name="A126034494F">#REF!,#REF!</definedName>
    <definedName name="A126034498R">#REF!,#REF!</definedName>
    <definedName name="A126034502V">#REF!,#REF!</definedName>
    <definedName name="A126034506C">#REF!,#REF!</definedName>
    <definedName name="A126034510V">#REF!,#REF!</definedName>
    <definedName name="A126034514C">#REF!,#REF!</definedName>
    <definedName name="A126034518L">#REF!,#REF!</definedName>
    <definedName name="A126034522C">#REF!,#REF!</definedName>
    <definedName name="A126034526L">#REF!,#REF!</definedName>
    <definedName name="A126034530C">#REF!,#REF!</definedName>
    <definedName name="A126034534L">#REF!,#REF!</definedName>
    <definedName name="A126034538W">#REF!,#REF!</definedName>
    <definedName name="A126034542L">#REF!,#REF!</definedName>
    <definedName name="A126034546W">#REF!,#REF!</definedName>
    <definedName name="A126034550L">#REF!,#REF!</definedName>
    <definedName name="A126034554W">#REF!,#REF!</definedName>
    <definedName name="A126034558F">#REF!,#REF!</definedName>
    <definedName name="A126034562W">#REF!,#REF!</definedName>
    <definedName name="A126034566F">#REF!,#REF!</definedName>
    <definedName name="A126034570W">#REF!,#REF!</definedName>
    <definedName name="A126034574F">#REF!,#REF!</definedName>
    <definedName name="A126034650W">#REF!,#REF!</definedName>
    <definedName name="A126034654F">#REF!,#REF!</definedName>
    <definedName name="A126034658R">#REF!,#REF!</definedName>
    <definedName name="A126034662F">#REF!,#REF!</definedName>
    <definedName name="A126034666R">#REF!,#REF!</definedName>
    <definedName name="A126034670F">#REF!,#REF!</definedName>
    <definedName name="A126034674R">#REF!,#REF!</definedName>
    <definedName name="A126034678X">#REF!,#REF!</definedName>
    <definedName name="A126034682R">#REF!,#REF!</definedName>
    <definedName name="A126034686X">#REF!,#REF!</definedName>
    <definedName name="A126034690R">#REF!,#REF!</definedName>
    <definedName name="A126034694X">#REF!,#REF!</definedName>
    <definedName name="A126034698J">#REF!,#REF!</definedName>
    <definedName name="A126034702L">#REF!,#REF!</definedName>
    <definedName name="A126034706W">#REF!,#REF!</definedName>
    <definedName name="A126034710L">#REF!,#REF!</definedName>
    <definedName name="A126034714W">#REF!,#REF!</definedName>
    <definedName name="A126034718F">#REF!,#REF!</definedName>
    <definedName name="A126034722W">#REF!,#REF!</definedName>
    <definedName name="A126034726F">#REF!,#REF!</definedName>
    <definedName name="A126034734F">#REF!,#REF!</definedName>
    <definedName name="A126034738R">#REF!,#REF!</definedName>
    <definedName name="A126034742F">#REF!,#REF!</definedName>
    <definedName name="A126034746R">#REF!,#REF!</definedName>
    <definedName name="A126034750F">#REF!,#REF!</definedName>
    <definedName name="A126034762R">#REF!,#REF!</definedName>
    <definedName name="A126034766X">#REF!,#REF!</definedName>
    <definedName name="A126034770R">#REF!,#REF!</definedName>
    <definedName name="A126034774X">#REF!,#REF!</definedName>
    <definedName name="A126034778J">#REF!,#REF!</definedName>
    <definedName name="A126034782X">#REF!,#REF!</definedName>
    <definedName name="A126034786J">#REF!,#REF!</definedName>
    <definedName name="A126034790X">#REF!,#REF!</definedName>
    <definedName name="A126034938J">#REF!,#REF!</definedName>
    <definedName name="A126034942X">#REF!,#REF!</definedName>
    <definedName name="A126034946J">#REF!,#REF!</definedName>
    <definedName name="A126034950X">#REF!,#REF!</definedName>
    <definedName name="A126034954J">#REF!,#REF!</definedName>
    <definedName name="A126034958T">#REF!,#REF!</definedName>
    <definedName name="A126034962J">#REF!,#REF!</definedName>
    <definedName name="A126034966T">#REF!,#REF!</definedName>
    <definedName name="A126034970J">#REF!,#REF!</definedName>
    <definedName name="A126034974T">#REF!,#REF!</definedName>
    <definedName name="A126034978A">#REF!,#REF!</definedName>
    <definedName name="A126034982T">#REF!,#REF!</definedName>
    <definedName name="A126034986A">#REF!,#REF!</definedName>
    <definedName name="A126034990T">#REF!,#REF!</definedName>
    <definedName name="A126034994A">#REF!,#REF!</definedName>
    <definedName name="A126034998K">#REF!,#REF!</definedName>
    <definedName name="A126035002T">#REF!,#REF!</definedName>
    <definedName name="A126035006A">#REF!,#REF!</definedName>
    <definedName name="A126035010T">#REF!,#REF!</definedName>
    <definedName name="A126035014A">#REF!,#REF!</definedName>
    <definedName name="A126035018K">#REF!,#REF!</definedName>
    <definedName name="A126035022A">#REF!,#REF!</definedName>
    <definedName name="A126035026K">#REF!,#REF!</definedName>
    <definedName name="A126035030A">#REF!,#REF!</definedName>
    <definedName name="A126035034K">#REF!,#REF!</definedName>
    <definedName name="A126035038V">#REF!,#REF!</definedName>
    <definedName name="A126035042K">#REF!,#REF!</definedName>
    <definedName name="A126035046V">#REF!,#REF!</definedName>
    <definedName name="A126035050K">#REF!,#REF!</definedName>
    <definedName name="A126035054V">#REF!,#REF!</definedName>
    <definedName name="A126035058C">#REF!,#REF!</definedName>
    <definedName name="A126035062V">#REF!,#REF!</definedName>
    <definedName name="A126035066C">#REF!,#REF!</definedName>
    <definedName name="A126035070V">#REF!,#REF!</definedName>
    <definedName name="A126035074C">#REF!,#REF!</definedName>
    <definedName name="A126035078L">#REF!,#REF!</definedName>
    <definedName name="A126035082C">#REF!,#REF!</definedName>
    <definedName name="A126035086L">#REF!,#REF!</definedName>
    <definedName name="A126035090C">#REF!,#REF!</definedName>
    <definedName name="A126035094L">#REF!,#REF!</definedName>
    <definedName name="A126035098W">#REF!,#REF!</definedName>
    <definedName name="A126035102A">#REF!,#REF!</definedName>
    <definedName name="A126035106K">#REF!,#REF!</definedName>
    <definedName name="A126035110A">#REF!,#REF!</definedName>
    <definedName name="A126035114K">#REF!,#REF!</definedName>
    <definedName name="A126035118V">#REF!,#REF!</definedName>
    <definedName name="A126035122K">#REF!,#REF!</definedName>
    <definedName name="A126035126V">#REF!,#REF!</definedName>
    <definedName name="A126035130K">#REF!,#REF!</definedName>
    <definedName name="A126035134V">#REF!,#REF!</definedName>
    <definedName name="A126035138C">#REF!,#REF!</definedName>
    <definedName name="A126035142V">#REF!,#REF!</definedName>
    <definedName name="A126035146C">#REF!,#REF!</definedName>
    <definedName name="A126035150V">#REF!,#REF!</definedName>
    <definedName name="A126035154C">#REF!,#REF!</definedName>
    <definedName name="A126035158L">#REF!,#REF!</definedName>
    <definedName name="A126035162C">#REF!,#REF!</definedName>
    <definedName name="A126035166L">#REF!,#REF!</definedName>
    <definedName name="A126035170C">#REF!,#REF!</definedName>
    <definedName name="A126035174L">#REF!,#REF!</definedName>
    <definedName name="A126035178W">#REF!,#REF!</definedName>
    <definedName name="A126035182L">#REF!,#REF!</definedName>
    <definedName name="A126035186W">#REF!,#REF!</definedName>
    <definedName name="A126035190L">#REF!,#REF!</definedName>
    <definedName name="A126035194W">#REF!,#REF!</definedName>
    <definedName name="A126035198F">#REF!,#REF!</definedName>
    <definedName name="A126035202K">#REF!,#REF!</definedName>
    <definedName name="A126035206V">#REF!,#REF!</definedName>
    <definedName name="A126035210K">#REF!,#REF!</definedName>
    <definedName name="A126035214V">#REF!,#REF!</definedName>
    <definedName name="A126035218C">#REF!,#REF!</definedName>
    <definedName name="A126035222V">#REF!,#REF!</definedName>
    <definedName name="A126035298R">#REF!,#REF!</definedName>
    <definedName name="A126035302V">#REF!,#REF!</definedName>
    <definedName name="A126035306C">#REF!,#REF!</definedName>
    <definedName name="A126035310V">#REF!,#REF!</definedName>
    <definedName name="A126035314C">#REF!,#REF!</definedName>
    <definedName name="A126035318L">#REF!,#REF!</definedName>
    <definedName name="A126035322C">#REF!,#REF!</definedName>
    <definedName name="A126035326L">#REF!,#REF!</definedName>
    <definedName name="A126035330C">#REF!,#REF!</definedName>
    <definedName name="A126035334L">#REF!,#REF!</definedName>
    <definedName name="A126035338W">#REF!,#REF!</definedName>
    <definedName name="A126035342L">#REF!,#REF!</definedName>
    <definedName name="A126035346W">#REF!,#REF!</definedName>
    <definedName name="A126035350L">#REF!,#REF!</definedName>
    <definedName name="A126035354W">#REF!,#REF!</definedName>
    <definedName name="A126035358F">#REF!,#REF!</definedName>
    <definedName name="A126035362W">#REF!,#REF!</definedName>
    <definedName name="A126035366F">#REF!,#REF!</definedName>
    <definedName name="A126035370W">#REF!,#REF!</definedName>
    <definedName name="A126035374F">#REF!,#REF!</definedName>
    <definedName name="A126035382F">#REF!,#REF!</definedName>
    <definedName name="A126035386R">#REF!,#REF!</definedName>
    <definedName name="A126035390F">#REF!,#REF!</definedName>
    <definedName name="A126035394R">#REF!,#REF!</definedName>
    <definedName name="A126035398X">#REF!,#REF!</definedName>
    <definedName name="A126035402C">#REF!,#REF!</definedName>
    <definedName name="A126035410C">#REF!,#REF!</definedName>
    <definedName name="A126035414L">#REF!,#REF!</definedName>
    <definedName name="A126035418W">#REF!,#REF!</definedName>
    <definedName name="A126035422L">#REF!,#REF!</definedName>
    <definedName name="A126035426W">#REF!,#REF!</definedName>
    <definedName name="A126035430L">#REF!,#REF!</definedName>
    <definedName name="A126035434W">#REF!,#REF!</definedName>
    <definedName name="A126035438F">#REF!,#REF!</definedName>
    <definedName name="A126035586J">#REF!,#REF!</definedName>
    <definedName name="A126035590X">#REF!,#REF!</definedName>
    <definedName name="A126035594J">#REF!,#REF!</definedName>
    <definedName name="A126035598T">#REF!,#REF!</definedName>
    <definedName name="A126035602W">#REF!,#REF!</definedName>
    <definedName name="A126035606F">#REF!,#REF!</definedName>
    <definedName name="A126035610W">#REF!,#REF!</definedName>
    <definedName name="A126035614F">#REF!,#REF!</definedName>
    <definedName name="A126035618R">#REF!,#REF!</definedName>
    <definedName name="A126035622F">#REF!,#REF!</definedName>
    <definedName name="A126035626R">#REF!,#REF!</definedName>
    <definedName name="A126035630F">#REF!,#REF!</definedName>
    <definedName name="A126035634R">#REF!,#REF!</definedName>
    <definedName name="A126035638X">#REF!,#REF!</definedName>
    <definedName name="A126035642R">#REF!,#REF!</definedName>
    <definedName name="A126035646X">#REF!,#REF!</definedName>
    <definedName name="A126035650R">#REF!,#REF!</definedName>
    <definedName name="A126035654X">#REF!,#REF!</definedName>
    <definedName name="A126035658J">#REF!,#REF!</definedName>
    <definedName name="A126035662X">#REF!,#REF!</definedName>
    <definedName name="A126035666J">#REF!,#REF!</definedName>
    <definedName name="A126035670X">#REF!,#REF!</definedName>
    <definedName name="A126035674J">#REF!,#REF!</definedName>
    <definedName name="A126035678T">#REF!,#REF!</definedName>
    <definedName name="A126035682J">#REF!,#REF!</definedName>
    <definedName name="A126035686T">#REF!,#REF!</definedName>
    <definedName name="A126035690J">#REF!,#REF!</definedName>
    <definedName name="A126035694T">#REF!,#REF!</definedName>
    <definedName name="A126035698A">#REF!,#REF!</definedName>
    <definedName name="A126035702F">#REF!,#REF!</definedName>
    <definedName name="A126035706R">#REF!,#REF!</definedName>
    <definedName name="A126035710F">#REF!,#REF!</definedName>
    <definedName name="A126035714R">#REF!,#REF!</definedName>
    <definedName name="A126035718X">#REF!,#REF!</definedName>
    <definedName name="A126035722R">#REF!,#REF!</definedName>
    <definedName name="A126035726X">#REF!,#REF!</definedName>
    <definedName name="A126035730R">#REF!,#REF!</definedName>
    <definedName name="A126035734X">#REF!,#REF!</definedName>
    <definedName name="A126035738J">#REF!,#REF!</definedName>
    <definedName name="A126035742X">#REF!,#REF!</definedName>
    <definedName name="A126035746J">#REF!,#REF!</definedName>
    <definedName name="A126035750X">#REF!,#REF!</definedName>
    <definedName name="A126035754J">#REF!,#REF!</definedName>
    <definedName name="A126035758T">#REF!,#REF!</definedName>
    <definedName name="A126035762J">#REF!,#REF!</definedName>
    <definedName name="A126035766T">#REF!,#REF!</definedName>
    <definedName name="A126035770J">#REF!,#REF!</definedName>
    <definedName name="A126035774T">#REF!,#REF!</definedName>
    <definedName name="A126035778A">#REF!,#REF!</definedName>
    <definedName name="A126035782T">#REF!,#REF!</definedName>
    <definedName name="A126035786A">#REF!,#REF!</definedName>
    <definedName name="A126035790T">#REF!,#REF!</definedName>
    <definedName name="A126035794A">#REF!,#REF!</definedName>
    <definedName name="A126035798K">#REF!,#REF!</definedName>
    <definedName name="A126035802R">#REF!,#REF!</definedName>
    <definedName name="A126035806X">#REF!,#REF!</definedName>
    <definedName name="A126035810R">#REF!,#REF!</definedName>
    <definedName name="A126035814X">#REF!,#REF!</definedName>
    <definedName name="A126035818J">#REF!,#REF!</definedName>
    <definedName name="A126035822X">#REF!,#REF!</definedName>
    <definedName name="A126035826J">#REF!,#REF!</definedName>
    <definedName name="A126035830X">#REF!,#REF!</definedName>
    <definedName name="A126035834J">#REF!,#REF!</definedName>
    <definedName name="A126035838T">#REF!,#REF!</definedName>
    <definedName name="A126035842J">#REF!,#REF!</definedName>
    <definedName name="A126035846T">#REF!,#REF!</definedName>
    <definedName name="A126035850J">#REF!,#REF!</definedName>
    <definedName name="A126035854T">#REF!,#REF!</definedName>
    <definedName name="A126035858A">#REF!,#REF!</definedName>
    <definedName name="A126035862T">#REF!,#REF!</definedName>
    <definedName name="A126035866A">#REF!,#REF!</definedName>
    <definedName name="A126035870T">#REF!,#REF!</definedName>
    <definedName name="A126035946A">#REF!,#REF!</definedName>
    <definedName name="A126035950T">#REF!,#REF!</definedName>
    <definedName name="A126035954A">#REF!,#REF!</definedName>
    <definedName name="A126035958K">#REF!,#REF!</definedName>
    <definedName name="A126035962A">#REF!,#REF!</definedName>
    <definedName name="A126035966K">#REF!,#REF!</definedName>
    <definedName name="A126035970A">#REF!,#REF!</definedName>
    <definedName name="A126035974K">#REF!,#REF!</definedName>
    <definedName name="A126035978V">#REF!,#REF!</definedName>
    <definedName name="A126035982K">#REF!,#REF!</definedName>
    <definedName name="A126035986V">#REF!,#REF!</definedName>
    <definedName name="A126035990K">#REF!,#REF!</definedName>
    <definedName name="A126035994V">#REF!,#REF!</definedName>
    <definedName name="A126035998C">#REF!,#REF!</definedName>
    <definedName name="A126036002K">#REF!,#REF!</definedName>
    <definedName name="A126036006V">#REF!,#REF!</definedName>
    <definedName name="A126036010K">#REF!,#REF!</definedName>
    <definedName name="A126036014V">#REF!,#REF!</definedName>
    <definedName name="A126036018C">#REF!,#REF!</definedName>
    <definedName name="A126036022V">#REF!,#REF!</definedName>
    <definedName name="A126036030V">#REF!,#REF!</definedName>
    <definedName name="A126036034C">#REF!,#REF!</definedName>
    <definedName name="A126036038L">#REF!,#REF!</definedName>
    <definedName name="A126036042C">#REF!,#REF!</definedName>
    <definedName name="A126036046L">#REF!,#REF!</definedName>
    <definedName name="A126036050C">#REF!,#REF!</definedName>
    <definedName name="A126036058W">#REF!,#REF!</definedName>
    <definedName name="A126036062L">#REF!,#REF!</definedName>
    <definedName name="A126036066W">#REF!,#REF!</definedName>
    <definedName name="A126036070L">#REF!,#REF!</definedName>
    <definedName name="A126036074W">#REF!,#REF!</definedName>
    <definedName name="A126036078F">#REF!,#REF!</definedName>
    <definedName name="A126036082W">#REF!,#REF!</definedName>
    <definedName name="A126036086F">#REF!,#REF!</definedName>
    <definedName name="A126036234W">#REF!,#REF!</definedName>
    <definedName name="A126036238F">#REF!,#REF!</definedName>
    <definedName name="A126036242W">#REF!,#REF!</definedName>
    <definedName name="A126036246F">#REF!,#REF!</definedName>
    <definedName name="A126036250W">#REF!,#REF!</definedName>
    <definedName name="A126036254F">#REF!,#REF!</definedName>
    <definedName name="A126036258R">#REF!,#REF!</definedName>
    <definedName name="A126036262F">#REF!,#REF!</definedName>
    <definedName name="A126036266R">#REF!,#REF!</definedName>
    <definedName name="A126036270F">#REF!,#REF!</definedName>
    <definedName name="A126036274R">#REF!,#REF!</definedName>
    <definedName name="A126036278X">#REF!,#REF!</definedName>
    <definedName name="A126036282R">#REF!,#REF!</definedName>
    <definedName name="A126036286X">#REF!,#REF!</definedName>
    <definedName name="A126036290R">#REF!,#REF!</definedName>
    <definedName name="A126036294X">#REF!,#REF!</definedName>
    <definedName name="A126036298J">#REF!,#REF!</definedName>
    <definedName name="A126036302L">#REF!,#REF!</definedName>
    <definedName name="A126036306W">#REF!,#REF!</definedName>
    <definedName name="A126036310L">#REF!,#REF!</definedName>
    <definedName name="A126036314W">#REF!,#REF!</definedName>
    <definedName name="A126036318F">#REF!,#REF!</definedName>
    <definedName name="A126036322W">#REF!,#REF!</definedName>
    <definedName name="A126036326F">#REF!,#REF!</definedName>
    <definedName name="A126036330W">#REF!,#REF!</definedName>
    <definedName name="A126036334F">#REF!,#REF!</definedName>
    <definedName name="A126036338R">#REF!,#REF!</definedName>
    <definedName name="A126036342F">#REF!,#REF!</definedName>
    <definedName name="A126036346R">#REF!,#REF!</definedName>
    <definedName name="A126036350F">#REF!,#REF!</definedName>
    <definedName name="A126036354R">#REF!,#REF!</definedName>
    <definedName name="A126036358X">#REF!,#REF!</definedName>
    <definedName name="A126036362R">#REF!,#REF!</definedName>
    <definedName name="A126036366X">#REF!,#REF!</definedName>
    <definedName name="A126036370R">#REF!,#REF!</definedName>
    <definedName name="A126036374X">#REF!,#REF!</definedName>
    <definedName name="A126036378J">#REF!,#REF!</definedName>
    <definedName name="A126036382X">#REF!,#REF!</definedName>
    <definedName name="A126036386J">#REF!,#REF!</definedName>
    <definedName name="A126036390X">#REF!,#REF!</definedName>
    <definedName name="A126036394J">#REF!,#REF!</definedName>
    <definedName name="A126036398T">#REF!,#REF!</definedName>
    <definedName name="A126036402W">#REF!,#REF!</definedName>
    <definedName name="A126036406F">#REF!,#REF!</definedName>
    <definedName name="A126036410W">#REF!,#REF!</definedName>
    <definedName name="A126036414F">#REF!,#REF!</definedName>
    <definedName name="A126036418R">#REF!,#REF!</definedName>
    <definedName name="A126036422F">#REF!,#REF!</definedName>
    <definedName name="A126036426R">#REF!,#REF!</definedName>
    <definedName name="A126036430F">#REF!,#REF!</definedName>
    <definedName name="A126036434R">#REF!,#REF!</definedName>
    <definedName name="A126036438X">#REF!,#REF!</definedName>
    <definedName name="A126036442R">#REF!,#REF!</definedName>
    <definedName name="A126036446X">#REF!,#REF!</definedName>
    <definedName name="A126036450R">#REF!,#REF!</definedName>
    <definedName name="A126036454X">#REF!,#REF!</definedName>
    <definedName name="A126036458J">#REF!,#REF!</definedName>
    <definedName name="A126036462X">#REF!,#REF!</definedName>
    <definedName name="A126036466J">#REF!,#REF!</definedName>
    <definedName name="A126036470X">#REF!,#REF!</definedName>
    <definedName name="A126036474J">#REF!,#REF!</definedName>
    <definedName name="A126036482J">#REF!,#REF!</definedName>
    <definedName name="A126036486T">#REF!,#REF!</definedName>
    <definedName name="A126036490J">#REF!,#REF!</definedName>
    <definedName name="A126036502F">#REF!,#REF!</definedName>
    <definedName name="A126036506R">#REF!,#REF!</definedName>
    <definedName name="A126036510F">#REF!,#REF!</definedName>
    <definedName name="A126036514R">#REF!,#REF!</definedName>
    <definedName name="A126036518X">#REF!,#REF!</definedName>
    <definedName name="A126036594A">#REF!,#REF!</definedName>
    <definedName name="A126036598K">#REF!,#REF!</definedName>
    <definedName name="A126036602R">#REF!,#REF!</definedName>
    <definedName name="A126036606X">#REF!,#REF!</definedName>
    <definedName name="A126036610R">#REF!,#REF!</definedName>
    <definedName name="A126036614X">#REF!,#REF!</definedName>
    <definedName name="A126036618J">#REF!,#REF!</definedName>
    <definedName name="A126036626J">#REF!,#REF!</definedName>
    <definedName name="A126036630X">#REF!,#REF!</definedName>
    <definedName name="A126036634J">#REF!,#REF!</definedName>
    <definedName name="A126036646T">#REF!,#REF!</definedName>
    <definedName name="A126036650J">#REF!,#REF!</definedName>
    <definedName name="A126036654T">#REF!,#REF!</definedName>
    <definedName name="A126036658A">#REF!,#REF!</definedName>
    <definedName name="A126036662T">#REF!,#REF!</definedName>
    <definedName name="A126036666A">#REF!,#REF!</definedName>
    <definedName name="A126036670T">#REF!,#REF!</definedName>
    <definedName name="A126036678K">#REF!,#REF!</definedName>
    <definedName name="A126036682A">#REF!,#REF!</definedName>
    <definedName name="A126036686K">#REF!,#REF!</definedName>
    <definedName name="A126036690A">#REF!,#REF!</definedName>
    <definedName name="A126036698V">#REF!,#REF!</definedName>
    <definedName name="A126036706J">#REF!,#REF!</definedName>
    <definedName name="A126036718T">#REF!,#REF!</definedName>
    <definedName name="A126036722J">#REF!,#REF!</definedName>
    <definedName name="A126036726T">#REF!,#REF!</definedName>
    <definedName name="A126036730J">#REF!,#REF!</definedName>
    <definedName name="A126036734T">#REF!,#REF!</definedName>
    <definedName name="A126036882V">#REF!,#REF!</definedName>
    <definedName name="A126036886C">#REF!,#REF!</definedName>
    <definedName name="A126036890V">#REF!,#REF!</definedName>
    <definedName name="A126036894C">#REF!,#REF!</definedName>
    <definedName name="A126036898L">#REF!,#REF!</definedName>
    <definedName name="A126036902T">#REF!,#REF!</definedName>
    <definedName name="A126036906A">#REF!,#REF!</definedName>
    <definedName name="A126036914A">#REF!,#REF!</definedName>
    <definedName name="A126036918K">#REF!,#REF!</definedName>
    <definedName name="A126036922A">#REF!,#REF!</definedName>
    <definedName name="A126036934K">#REF!,#REF!</definedName>
    <definedName name="A126036938V">#REF!,#REF!</definedName>
    <definedName name="A126036942K">#REF!,#REF!</definedName>
    <definedName name="A126036946V">#REF!,#REF!</definedName>
    <definedName name="A126036950K">#REF!,#REF!</definedName>
    <definedName name="A126036954V">#REF!,#REF!</definedName>
    <definedName name="A126036958C">#REF!,#REF!</definedName>
    <definedName name="A126036962V">#REF!,#REF!</definedName>
    <definedName name="A126036966C">#REF!,#REF!</definedName>
    <definedName name="A126036970V">#REF!,#REF!</definedName>
    <definedName name="A126036974C">#REF!,#REF!</definedName>
    <definedName name="A126036978L">#REF!,#REF!</definedName>
    <definedName name="A126036986L">#REF!,#REF!</definedName>
    <definedName name="A126036990C">#REF!,#REF!</definedName>
    <definedName name="A126036994L">#REF!,#REF!</definedName>
    <definedName name="A126037006L">#REF!,#REF!</definedName>
    <definedName name="A126037010C">#REF!,#REF!</definedName>
    <definedName name="A126037014L">#REF!,#REF!</definedName>
    <definedName name="A126037018W">#REF!,#REF!</definedName>
    <definedName name="A126037022L">#REF!,#REF!</definedName>
    <definedName name="A126037026W">#REF!,#REF!</definedName>
    <definedName name="A126037030L">#REF!,#REF!</definedName>
    <definedName name="A126037034W">#REF!,#REF!</definedName>
    <definedName name="A126037038F">#REF!,#REF!</definedName>
    <definedName name="A126037042W">#REF!,#REF!</definedName>
    <definedName name="A126037046F">#REF!,#REF!</definedName>
    <definedName name="A126037050W">#REF!,#REF!</definedName>
    <definedName name="A126037058R">#REF!,#REF!</definedName>
    <definedName name="A126037062F">#REF!,#REF!</definedName>
    <definedName name="A126037066R">#REF!,#REF!</definedName>
    <definedName name="A126037078X">#REF!,#REF!</definedName>
    <definedName name="A126037082R">#REF!,#REF!</definedName>
    <definedName name="A126037086X">#REF!,#REF!</definedName>
    <definedName name="A126037090R">#REF!,#REF!</definedName>
    <definedName name="A126037094X">#REF!,#REF!</definedName>
    <definedName name="A126037098J">#REF!,#REF!</definedName>
    <definedName name="A126037102L">#REF!,#REF!</definedName>
    <definedName name="A126037106W">#REF!,#REF!</definedName>
    <definedName name="A126037110L">#REF!,#REF!</definedName>
    <definedName name="A126037114W">#REF!,#REF!</definedName>
    <definedName name="A126037118F">#REF!,#REF!</definedName>
    <definedName name="A126037122W">#REF!,#REF!</definedName>
    <definedName name="A126037126F">#REF!,#REF!</definedName>
    <definedName name="A126037130W">#REF!,#REF!</definedName>
    <definedName name="A126037134F">#REF!,#REF!</definedName>
    <definedName name="A126037138R">#REF!,#REF!</definedName>
    <definedName name="A126037142F">#REF!,#REF!</definedName>
    <definedName name="A126037146R">#REF!,#REF!</definedName>
    <definedName name="A126037150F">#REF!,#REF!</definedName>
    <definedName name="A126037154R">#REF!,#REF!</definedName>
    <definedName name="A126037158X">#REF!,#REF!</definedName>
    <definedName name="A126037162R">#REF!,#REF!</definedName>
    <definedName name="A126037166X">#REF!,#REF!</definedName>
    <definedName name="A126037242R">#REF!,#REF!</definedName>
    <definedName name="A126037246X">#REF!,#REF!</definedName>
    <definedName name="A126037250R">#REF!,#REF!</definedName>
    <definedName name="A126037254X">#REF!,#REF!</definedName>
    <definedName name="A126037258J">#REF!,#REF!</definedName>
    <definedName name="A126037262X">#REF!,#REF!</definedName>
    <definedName name="A126037266J">#REF!,#REF!</definedName>
    <definedName name="A126037270X">#REF!,#REF!</definedName>
    <definedName name="A126037274J">#REF!,#REF!</definedName>
    <definedName name="A126037278T">#REF!,#REF!</definedName>
    <definedName name="A126037282J">#REF!,#REF!</definedName>
    <definedName name="A126037286T">#REF!,#REF!</definedName>
    <definedName name="A126037290J">#REF!,#REF!</definedName>
    <definedName name="A126037294T">#REF!,#REF!</definedName>
    <definedName name="A126037298A">#REF!,#REF!</definedName>
    <definedName name="A126037302F">#REF!,#REF!</definedName>
    <definedName name="A126037306R">#REF!,#REF!</definedName>
    <definedName name="A126037310F">#REF!,#REF!</definedName>
    <definedName name="A126037314R">#REF!,#REF!</definedName>
    <definedName name="A126037318X">#REF!,#REF!</definedName>
    <definedName name="A126037326X">#REF!,#REF!</definedName>
    <definedName name="A126037330R">#REF!,#REF!</definedName>
    <definedName name="A126037334X">#REF!,#REF!</definedName>
    <definedName name="A126037338J">#REF!,#REF!</definedName>
    <definedName name="A126037342X">#REF!,#REF!</definedName>
    <definedName name="A126037346J">#REF!,#REF!</definedName>
    <definedName name="A126037354J">#REF!,#REF!</definedName>
    <definedName name="A126037358T">#REF!,#REF!</definedName>
    <definedName name="A126037362J">#REF!,#REF!</definedName>
    <definedName name="A126037366T">#REF!,#REF!</definedName>
    <definedName name="A126037370J">#REF!,#REF!</definedName>
    <definedName name="A126037374T">#REF!,#REF!</definedName>
    <definedName name="A126037378A">#REF!,#REF!</definedName>
    <definedName name="A126037382T">#REF!,#REF!</definedName>
    <definedName name="A126037530J">#REF!,#REF!</definedName>
    <definedName name="A126037534T">#REF!,#REF!</definedName>
    <definedName name="A126037538A">#REF!,#REF!</definedName>
    <definedName name="A126037542T">#REF!,#REF!</definedName>
    <definedName name="A126037546A">#REF!,#REF!</definedName>
    <definedName name="A126037550T">#REF!,#REF!</definedName>
    <definedName name="A126037554A">#REF!,#REF!</definedName>
    <definedName name="A126037558K">#REF!,#REF!</definedName>
    <definedName name="A126037562A">#REF!,#REF!</definedName>
    <definedName name="A126037566K">#REF!,#REF!</definedName>
    <definedName name="A126037570A">#REF!,#REF!</definedName>
    <definedName name="A126037574K">#REF!,#REF!</definedName>
    <definedName name="A126037578V">#REF!,#REF!</definedName>
    <definedName name="A126037582K">#REF!,#REF!</definedName>
    <definedName name="A126037586V">#REF!,#REF!</definedName>
    <definedName name="A126037590K">#REF!,#REF!</definedName>
    <definedName name="A126037594V">#REF!,#REF!</definedName>
    <definedName name="A126037598C">#REF!,#REF!</definedName>
    <definedName name="A126037602J">#REF!,#REF!</definedName>
    <definedName name="A126037606T">#REF!,#REF!</definedName>
    <definedName name="A126037610J">#REF!,#REF!</definedName>
    <definedName name="A126037614T">#REF!,#REF!</definedName>
    <definedName name="A126037618A">#REF!,#REF!</definedName>
    <definedName name="A126037622T">#REF!,#REF!</definedName>
    <definedName name="A126037626A">#REF!,#REF!</definedName>
    <definedName name="A126037630T">#REF!,#REF!</definedName>
    <definedName name="A126037634A">#REF!,#REF!</definedName>
    <definedName name="A126037638K">#REF!,#REF!</definedName>
    <definedName name="A126037642A">#REF!,#REF!</definedName>
    <definedName name="A126037646K">#REF!,#REF!</definedName>
    <definedName name="A126037650A">#REF!,#REF!</definedName>
    <definedName name="A126037654K">#REF!,#REF!</definedName>
    <definedName name="A126037658V">#REF!,#REF!</definedName>
    <definedName name="A126037662K">#REF!,#REF!</definedName>
    <definedName name="A126037666V">#REF!,#REF!</definedName>
    <definedName name="A126037670K">#REF!,#REF!</definedName>
    <definedName name="A126037674V">#REF!,#REF!</definedName>
    <definedName name="A126037678C">#REF!,#REF!</definedName>
    <definedName name="A126037682V">#REF!,#REF!</definedName>
    <definedName name="A126037686C">#REF!,#REF!</definedName>
    <definedName name="A126037690V">#REF!,#REF!</definedName>
    <definedName name="A126037694C">#REF!,#REF!</definedName>
    <definedName name="A126037698L">#REF!,#REF!</definedName>
    <definedName name="A126037702T">#REF!,#REF!</definedName>
    <definedName name="A126037706A">#REF!,#REF!</definedName>
    <definedName name="A126037710T">#REF!,#REF!</definedName>
    <definedName name="A126037714A">#REF!,#REF!</definedName>
    <definedName name="A126037718K">#REF!,#REF!</definedName>
    <definedName name="A126037722A">#REF!,#REF!</definedName>
    <definedName name="A126037726K">#REF!,#REF!</definedName>
    <definedName name="A126037730A">#REF!,#REF!</definedName>
    <definedName name="A126037734K">#REF!,#REF!</definedName>
    <definedName name="A126037738V">#REF!,#REF!</definedName>
    <definedName name="A126037742K">#REF!,#REF!</definedName>
    <definedName name="A126037746V">#REF!,#REF!</definedName>
    <definedName name="A126037750K">#REF!,#REF!</definedName>
    <definedName name="A126037754V">#REF!,#REF!</definedName>
    <definedName name="A126037758C">#REF!,#REF!</definedName>
    <definedName name="A126037762V">#REF!,#REF!</definedName>
    <definedName name="A126037766C">#REF!,#REF!</definedName>
    <definedName name="A126037770V">#REF!,#REF!</definedName>
    <definedName name="A126037774C">#REF!,#REF!</definedName>
    <definedName name="A126037778L">#REF!,#REF!</definedName>
    <definedName name="A126037782C">#REF!,#REF!</definedName>
    <definedName name="A126037786L">#REF!,#REF!</definedName>
    <definedName name="A126037790C">#REF!,#REF!</definedName>
    <definedName name="A126037794L">#REF!,#REF!</definedName>
    <definedName name="A126037798W">#REF!,#REF!</definedName>
    <definedName name="A126037802A">#REF!,#REF!</definedName>
    <definedName name="A126037806K">#REF!,#REF!</definedName>
    <definedName name="A126037810A">#REF!,#REF!</definedName>
    <definedName name="A126037814K">#REF!,#REF!</definedName>
    <definedName name="A126038394V">#REF!,#REF!</definedName>
    <definedName name="A126038398C">#REF!,#REF!</definedName>
    <definedName name="A126038402J">#REF!,#REF!</definedName>
    <definedName name="A126038406T">#REF!,#REF!</definedName>
    <definedName name="A126038410J">#REF!,#REF!</definedName>
    <definedName name="A126038414T">#REF!,#REF!</definedName>
    <definedName name="A126038418A">#REF!,#REF!</definedName>
    <definedName name="A126038426A">#REF!,#REF!</definedName>
    <definedName name="A126038430T">#REF!,#REF!</definedName>
    <definedName name="A126038434A">#REF!,#REF!</definedName>
    <definedName name="A126038446K">#REF!,#REF!</definedName>
    <definedName name="A126038450A">#REF!,#REF!</definedName>
    <definedName name="A126038454K">#REF!,#REF!</definedName>
    <definedName name="A126038458V">#REF!,#REF!</definedName>
    <definedName name="A126038462K">#REF!,#REF!</definedName>
    <definedName name="A126039042J">#REF!,#REF!</definedName>
    <definedName name="A126039046T">#REF!,#REF!</definedName>
    <definedName name="A126039050J">#REF!,#REF!</definedName>
    <definedName name="A126039054T">#REF!,#REF!</definedName>
    <definedName name="A126039058A">#REF!,#REF!</definedName>
    <definedName name="A126039062T">#REF!,#REF!</definedName>
    <definedName name="A126039066A">#REF!,#REF!</definedName>
    <definedName name="A126039070T">#REF!,#REF!</definedName>
    <definedName name="A126039074A">#REF!,#REF!</definedName>
    <definedName name="A126039078K">#REF!,#REF!</definedName>
    <definedName name="A126039082A">#REF!,#REF!</definedName>
    <definedName name="A126039086K">#REF!,#REF!</definedName>
    <definedName name="A126039090A">#REF!,#REF!</definedName>
    <definedName name="A126039094K">#REF!,#REF!</definedName>
    <definedName name="A126039098V">#REF!,#REF!</definedName>
    <definedName name="A126039102X">#REF!,#REF!</definedName>
    <definedName name="A126039106J">#REF!,#REF!</definedName>
    <definedName name="A126039110X">#REF!,#REF!</definedName>
    <definedName name="A126039690F">#REF!,#REF!</definedName>
    <definedName name="A126039694R">#REF!,#REF!</definedName>
    <definedName name="A126039698X">#REF!,#REF!</definedName>
    <definedName name="A126039702C">#REF!,#REF!</definedName>
    <definedName name="A126039706L">#REF!,#REF!</definedName>
    <definedName name="A126039710C">#REF!,#REF!</definedName>
    <definedName name="A126039714L">#REF!,#REF!</definedName>
    <definedName name="A126039718W">#REF!,#REF!</definedName>
    <definedName name="A126039722L">#REF!,#REF!</definedName>
    <definedName name="A126039726W">#REF!,#REF!</definedName>
    <definedName name="A126039730L">#REF!,#REF!</definedName>
    <definedName name="A126039734W">#REF!,#REF!</definedName>
    <definedName name="A126039738F">#REF!,#REF!</definedName>
    <definedName name="A126039742W">#REF!,#REF!</definedName>
    <definedName name="A126039746F">#REF!,#REF!</definedName>
    <definedName name="A126039750W">#REF!,#REF!</definedName>
    <definedName name="A126039754F">#REF!,#REF!</definedName>
    <definedName name="A126039758R">#REF!,#REF!</definedName>
    <definedName name="A126040338T">#REF!,#REF!</definedName>
    <definedName name="A126040342J">#REF!,#REF!</definedName>
    <definedName name="A126040346T">#REF!,#REF!</definedName>
    <definedName name="A126040350J">#REF!,#REF!</definedName>
    <definedName name="A126040354T">#REF!,#REF!</definedName>
    <definedName name="A126040358A">#REF!,#REF!</definedName>
    <definedName name="A126040362T">#REF!,#REF!</definedName>
    <definedName name="A126040366A">#REF!,#REF!</definedName>
    <definedName name="A126040370T">#REF!,#REF!</definedName>
    <definedName name="A126040374A">#REF!,#REF!</definedName>
    <definedName name="A126040378K">#REF!,#REF!</definedName>
    <definedName name="A126040382A">#REF!,#REF!</definedName>
    <definedName name="A126040386K">#REF!,#REF!</definedName>
    <definedName name="A126040390A">#REF!,#REF!</definedName>
    <definedName name="A126040394K">#REF!,#REF!</definedName>
    <definedName name="A126040398V">#REF!,#REF!</definedName>
    <definedName name="A126040402X">#REF!,#REF!</definedName>
    <definedName name="A126040406J">#REF!,#REF!</definedName>
    <definedName name="A126040986R">#REF!,#REF!</definedName>
    <definedName name="A126040990F">#REF!,#REF!</definedName>
    <definedName name="A126040994R">#REF!,#REF!</definedName>
    <definedName name="A126040998X">#REF!,#REF!</definedName>
    <definedName name="A126041002F">#REF!,#REF!</definedName>
    <definedName name="A126041006R">#REF!,#REF!</definedName>
    <definedName name="A126041010F">#REF!,#REF!</definedName>
    <definedName name="A126041014R">#REF!,#REF!</definedName>
    <definedName name="A126041018X">#REF!,#REF!</definedName>
    <definedName name="A126041022R">#REF!,#REF!</definedName>
    <definedName name="A126041026X">#REF!,#REF!</definedName>
    <definedName name="A126041030R">#REF!,#REF!</definedName>
    <definedName name="A126041034X">#REF!,#REF!</definedName>
    <definedName name="A126041038J">#REF!,#REF!</definedName>
    <definedName name="A126041042X">#REF!,#REF!</definedName>
    <definedName name="A126041046J">#REF!,#REF!</definedName>
    <definedName name="A126041050X">#REF!,#REF!</definedName>
    <definedName name="A126041054J">#REF!,#REF!</definedName>
    <definedName name="A126041634C">#REF!,#REF!</definedName>
    <definedName name="A126041638L">#REF!,#REF!</definedName>
    <definedName name="A126041642C">#REF!,#REF!</definedName>
    <definedName name="A126041646L">#REF!,#REF!</definedName>
    <definedName name="A126041650C">#REF!,#REF!</definedName>
    <definedName name="A126041654L">#REF!,#REF!</definedName>
    <definedName name="A126041658W">#REF!,#REF!</definedName>
    <definedName name="A126041666W">#REF!,#REF!</definedName>
    <definedName name="A126041670L">#REF!,#REF!</definedName>
    <definedName name="A126041674W">#REF!,#REF!</definedName>
    <definedName name="A126041686F">#REF!,#REF!</definedName>
    <definedName name="A126041690W">#REF!,#REF!</definedName>
    <definedName name="A126041694F">#REF!,#REF!</definedName>
    <definedName name="A126041698R">#REF!,#REF!</definedName>
    <definedName name="A126041702V">#REF!,#REF!</definedName>
    <definedName name="A126042282C">#REF!,#REF!</definedName>
    <definedName name="A126042286L">#REF!,#REF!</definedName>
    <definedName name="A126042290C">#REF!,#REF!</definedName>
    <definedName name="A126042294L">#REF!,#REF!</definedName>
    <definedName name="A126042298W">#REF!,#REF!</definedName>
    <definedName name="A126042302A">#REF!,#REF!</definedName>
    <definedName name="A126042306K">#REF!,#REF!</definedName>
    <definedName name="A126042310A">#REF!,#REF!</definedName>
    <definedName name="A126042314K">#REF!,#REF!</definedName>
    <definedName name="A126042318V">#REF!,#REF!</definedName>
    <definedName name="A126042322K">#REF!,#REF!</definedName>
    <definedName name="A126042326V">#REF!,#REF!</definedName>
    <definedName name="A126042330K">#REF!,#REF!</definedName>
    <definedName name="A126042334V">#REF!,#REF!</definedName>
    <definedName name="A126042338C">#REF!,#REF!</definedName>
    <definedName name="A126042342V">#REF!,#REF!</definedName>
    <definedName name="A126042346C">#REF!,#REF!</definedName>
    <definedName name="A126042350V">#REF!,#REF!</definedName>
    <definedName name="A126042930R">#REF!,#REF!</definedName>
    <definedName name="A126042934X">#REF!,#REF!</definedName>
    <definedName name="A126042938J">#REF!,#REF!</definedName>
    <definedName name="A126042942X">#REF!,#REF!</definedName>
    <definedName name="A126042946J">#REF!,#REF!</definedName>
    <definedName name="A126042950X">#REF!,#REF!</definedName>
    <definedName name="A126042954J">#REF!,#REF!</definedName>
    <definedName name="A126042958T">#REF!,#REF!</definedName>
    <definedName name="A126042962J">#REF!,#REF!</definedName>
    <definedName name="A126042966T">#REF!,#REF!</definedName>
    <definedName name="A126042970J">#REF!,#REF!</definedName>
    <definedName name="A126042974T">#REF!,#REF!</definedName>
    <definedName name="A126042978A">#REF!,#REF!</definedName>
    <definedName name="A126042982T">#REF!,#REF!</definedName>
    <definedName name="A126042986A">#REF!,#REF!</definedName>
    <definedName name="A126042990T">#REF!,#REF!</definedName>
    <definedName name="A126042994A">#REF!,#REF!</definedName>
    <definedName name="A126042998K">#REF!,#REF!</definedName>
    <definedName name="A126043578J">#REF!,#REF!</definedName>
    <definedName name="A126043582X">#REF!,#REF!</definedName>
    <definedName name="A126043586J">#REF!,#REF!</definedName>
    <definedName name="A126043590X">#REF!,#REF!</definedName>
    <definedName name="A126043594J">#REF!,#REF!</definedName>
    <definedName name="A126043598T">#REF!,#REF!</definedName>
    <definedName name="A126043602W">#REF!,#REF!</definedName>
    <definedName name="A126043610W">#REF!,#REF!</definedName>
    <definedName name="A126043614F">#REF!,#REF!</definedName>
    <definedName name="A126043618R">#REF!,#REF!</definedName>
    <definedName name="A126043630F">#REF!,#REF!</definedName>
    <definedName name="A126043634R">#REF!,#REF!</definedName>
    <definedName name="A126043638X">#REF!,#REF!</definedName>
    <definedName name="A126043642R">#REF!,#REF!</definedName>
    <definedName name="A126043646X">#REF!,#REF!</definedName>
    <definedName name="A126044226W">#REF!,#REF!</definedName>
    <definedName name="A126044230L">#REF!,#REF!</definedName>
    <definedName name="A126044234W">#REF!,#REF!</definedName>
    <definedName name="A126044238F">#REF!,#REF!</definedName>
    <definedName name="A126044242W">#REF!,#REF!</definedName>
    <definedName name="A126044246F">#REF!,#REF!</definedName>
    <definedName name="A126044250W">#REF!,#REF!</definedName>
    <definedName name="A126044254F">#REF!,#REF!</definedName>
    <definedName name="A126044258R">#REF!,#REF!</definedName>
    <definedName name="A126044262F">#REF!,#REF!</definedName>
    <definedName name="A126044266R">#REF!,#REF!</definedName>
    <definedName name="A126044270F">#REF!,#REF!</definedName>
    <definedName name="A126044274R">#REF!,#REF!</definedName>
    <definedName name="A126044278X">#REF!,#REF!</definedName>
    <definedName name="A126044282R">#REF!,#REF!</definedName>
    <definedName name="A126044286X">#REF!,#REF!</definedName>
    <definedName name="A126044290R">#REF!,#REF!</definedName>
    <definedName name="A126044294X">#REF!,#REF!</definedName>
    <definedName name="A126044874V">#REF!,#REF!</definedName>
    <definedName name="A126044878C">#REF!,#REF!</definedName>
    <definedName name="A126044882V">#REF!,#REF!</definedName>
    <definedName name="A126044886C">#REF!,#REF!</definedName>
    <definedName name="A126044890V">#REF!,#REF!</definedName>
    <definedName name="A126044894C">#REF!,#REF!</definedName>
    <definedName name="A126044898L">#REF!,#REF!</definedName>
    <definedName name="A126044902T">#REF!,#REF!</definedName>
    <definedName name="A126044906A">#REF!,#REF!</definedName>
    <definedName name="A126044910T">#REF!,#REF!</definedName>
    <definedName name="A126044914A">#REF!,#REF!</definedName>
    <definedName name="A126044918K">#REF!,#REF!</definedName>
    <definedName name="A126044922A">#REF!,#REF!</definedName>
    <definedName name="A126044926K">#REF!,#REF!</definedName>
    <definedName name="A126044930A">#REF!,#REF!</definedName>
    <definedName name="A126044934K">#REF!,#REF!</definedName>
    <definedName name="A126044938V">#REF!,#REF!</definedName>
    <definedName name="A126044942K">#REF!,#REF!</definedName>
    <definedName name="A126045522J">#REF!,#REF!</definedName>
    <definedName name="A126045526T">#REF!,#REF!</definedName>
    <definedName name="A126045530J">#REF!,#REF!</definedName>
    <definedName name="A126045534T">#REF!,#REF!</definedName>
    <definedName name="A126045538A">#REF!,#REF!</definedName>
    <definedName name="A126045542T">#REF!,#REF!</definedName>
    <definedName name="A126045546A">#REF!,#REF!</definedName>
    <definedName name="A126045550T">#REF!,#REF!</definedName>
    <definedName name="A126045554A">#REF!,#REF!</definedName>
    <definedName name="A126045558K">#REF!,#REF!</definedName>
    <definedName name="A126045562A">#REF!,#REF!</definedName>
    <definedName name="A126045566K">#REF!,#REF!</definedName>
    <definedName name="A126045570A">#REF!,#REF!</definedName>
    <definedName name="A126045574K">#REF!,#REF!</definedName>
    <definedName name="A126045578V">#REF!,#REF!</definedName>
    <definedName name="A126045582K">#REF!,#REF!</definedName>
    <definedName name="A126045586V">#REF!,#REF!</definedName>
    <definedName name="A126045590K">#REF!,#REF!</definedName>
    <definedName name="A126046170J">#REF!,#REF!</definedName>
    <definedName name="A126046174T">#REF!,#REF!</definedName>
    <definedName name="A126046178A">#REF!,#REF!</definedName>
    <definedName name="A126046182T">#REF!,#REF!</definedName>
    <definedName name="A126046186A">#REF!,#REF!</definedName>
    <definedName name="A126046190T">#REF!,#REF!</definedName>
    <definedName name="A126046194A">#REF!,#REF!</definedName>
    <definedName name="A126046198K">#REF!,#REF!</definedName>
    <definedName name="A126046202R">#REF!,#REF!</definedName>
    <definedName name="A126046206X">#REF!,#REF!</definedName>
    <definedName name="A126046210R">#REF!,#REF!</definedName>
    <definedName name="A126046214X">#REF!,#REF!</definedName>
    <definedName name="A126046218J">#REF!,#REF!</definedName>
    <definedName name="A126046222X">#REF!,#REF!</definedName>
    <definedName name="A126046226J">#REF!,#REF!</definedName>
    <definedName name="A126046230X">#REF!,#REF!</definedName>
    <definedName name="A126046234J">#REF!,#REF!</definedName>
    <definedName name="A126046238T">#REF!,#REF!</definedName>
    <definedName name="A126046818L">#REF!,#REF!</definedName>
    <definedName name="A126046822C">#REF!,#REF!</definedName>
    <definedName name="A126046826L">#REF!,#REF!</definedName>
    <definedName name="A126046830C">#REF!,#REF!</definedName>
    <definedName name="A126046834L">#REF!,#REF!</definedName>
    <definedName name="A126046838W">#REF!,#REF!</definedName>
    <definedName name="A126046842L">#REF!,#REF!</definedName>
    <definedName name="A126046850L">#REF!,#REF!</definedName>
    <definedName name="A126046854W">#REF!,#REF!</definedName>
    <definedName name="A126046858F">#REF!,#REF!</definedName>
    <definedName name="A126046870W">#REF!,#REF!</definedName>
    <definedName name="A126046874F">#REF!,#REF!</definedName>
    <definedName name="A126046878R">#REF!,#REF!</definedName>
    <definedName name="A126046882F">#REF!,#REF!</definedName>
    <definedName name="A126046886R">#REF!,#REF!</definedName>
    <definedName name="A126047466L">#REF!,#REF!</definedName>
    <definedName name="A126047470C">#REF!,#REF!</definedName>
    <definedName name="A126047474L">#REF!,#REF!</definedName>
    <definedName name="A126047478W">#REF!,#REF!</definedName>
    <definedName name="A126047482L">#REF!,#REF!</definedName>
    <definedName name="A126047486W">#REF!,#REF!</definedName>
    <definedName name="A126047490L">#REF!,#REF!</definedName>
    <definedName name="A126047494W">#REF!,#REF!</definedName>
    <definedName name="A126047498F">#REF!,#REF!</definedName>
    <definedName name="A126047502K">#REF!,#REF!</definedName>
    <definedName name="A126047506V">#REF!,#REF!</definedName>
    <definedName name="A126047510K">#REF!,#REF!</definedName>
    <definedName name="A126047514V">#REF!,#REF!</definedName>
    <definedName name="A126047518C">#REF!,#REF!</definedName>
    <definedName name="A126047522V">#REF!,#REF!</definedName>
    <definedName name="A126047526C">#REF!,#REF!</definedName>
    <definedName name="A126047530V">#REF!,#REF!</definedName>
    <definedName name="A126047534C">#REF!,#REF!</definedName>
    <definedName name="A126048114A">#REF!,#REF!</definedName>
    <definedName name="A126048118K">#REF!,#REF!</definedName>
    <definedName name="A126048122A">#REF!,#REF!</definedName>
    <definedName name="A126048126K">#REF!,#REF!</definedName>
    <definedName name="A126048130A">#REF!,#REF!</definedName>
    <definedName name="A126048134K">#REF!,#REF!</definedName>
    <definedName name="A126048138V">#REF!,#REF!</definedName>
    <definedName name="A126048142K">#REF!,#REF!</definedName>
    <definedName name="A126048146V">#REF!,#REF!</definedName>
    <definedName name="A126048150K">#REF!,#REF!</definedName>
    <definedName name="A126048154V">#REF!,#REF!</definedName>
    <definedName name="A126048158C">#REF!,#REF!</definedName>
    <definedName name="A126048162V">#REF!,#REF!</definedName>
    <definedName name="A126048166C">#REF!,#REF!</definedName>
    <definedName name="A126048170V">#REF!,#REF!</definedName>
    <definedName name="A126048174C">#REF!,#REF!</definedName>
    <definedName name="A126048178L">#REF!,#REF!</definedName>
    <definedName name="A126048182C">#REF!,#REF!</definedName>
    <definedName name="A126048762X">#REF!,#REF!</definedName>
    <definedName name="A126048766J">#REF!,#REF!</definedName>
    <definedName name="A126048770X">#REF!,#REF!</definedName>
    <definedName name="A126048774J">#REF!,#REF!</definedName>
    <definedName name="A126048778T">#REF!,#REF!</definedName>
    <definedName name="A126048782J">#REF!,#REF!</definedName>
    <definedName name="A126048786T">#REF!,#REF!</definedName>
    <definedName name="A126048794T">#REF!,#REF!</definedName>
    <definedName name="A126048798A">#REF!,#REF!</definedName>
    <definedName name="A126048802F">#REF!,#REF!</definedName>
    <definedName name="A126048814R">#REF!,#REF!</definedName>
    <definedName name="A126048818X">#REF!,#REF!</definedName>
    <definedName name="A126048822R">#REF!,#REF!</definedName>
    <definedName name="A126048826X">#REF!,#REF!</definedName>
    <definedName name="A126048830R">#REF!,#REF!</definedName>
    <definedName name="A126049410L">#REF!,#REF!</definedName>
    <definedName name="A126049414W">#REF!,#REF!</definedName>
    <definedName name="A126049418F">#REF!,#REF!</definedName>
    <definedName name="A126049422W">#REF!,#REF!</definedName>
    <definedName name="A126049426F">#REF!,#REF!</definedName>
    <definedName name="A126049430W">#REF!,#REF!</definedName>
    <definedName name="A126049434F">#REF!,#REF!</definedName>
    <definedName name="A126049438R">#REF!,#REF!</definedName>
    <definedName name="A126049442F">#REF!,#REF!</definedName>
    <definedName name="A126049446R">#REF!,#REF!</definedName>
    <definedName name="A126049450F">#REF!,#REF!</definedName>
    <definedName name="A126049454R">#REF!,#REF!</definedName>
    <definedName name="A126049458X">#REF!,#REF!</definedName>
    <definedName name="A126049462R">#REF!,#REF!</definedName>
    <definedName name="A126049466X">#REF!,#REF!</definedName>
    <definedName name="A126049470R">#REF!,#REF!</definedName>
    <definedName name="A126049474X">#REF!,#REF!</definedName>
    <definedName name="A126049478J">#REF!,#REF!</definedName>
    <definedName name="A126050058K">#REF!,#REF!</definedName>
    <definedName name="A126050062A">#REF!,#REF!</definedName>
    <definedName name="A126050066K">#REF!,#REF!</definedName>
    <definedName name="A126050070A">#REF!,#REF!</definedName>
    <definedName name="A126050074K">#REF!,#REF!</definedName>
    <definedName name="A126050078V">#REF!,#REF!</definedName>
    <definedName name="A126050082K">#REF!,#REF!</definedName>
    <definedName name="A126050086V">#REF!,#REF!</definedName>
    <definedName name="A126050090K">#REF!,#REF!</definedName>
    <definedName name="A126050094V">#REF!,#REF!</definedName>
    <definedName name="A126050098C">#REF!,#REF!</definedName>
    <definedName name="A126050102J">#REF!,#REF!</definedName>
    <definedName name="A126050106T">#REF!,#REF!</definedName>
    <definedName name="A126050110J">#REF!,#REF!</definedName>
    <definedName name="A126050114T">#REF!,#REF!</definedName>
    <definedName name="A126050118A">#REF!,#REF!</definedName>
    <definedName name="A126050122T">#REF!,#REF!</definedName>
    <definedName name="A126050126A">#REF!,#REF!</definedName>
    <definedName name="A126050706W">#REF!,#REF!</definedName>
    <definedName name="A126050710L">#REF!,#REF!</definedName>
    <definedName name="A126050714W">#REF!,#REF!</definedName>
    <definedName name="A126050718F">#REF!,#REF!</definedName>
    <definedName name="A126050722W">#REF!,#REF!</definedName>
    <definedName name="A126050726F">#REF!,#REF!</definedName>
    <definedName name="A126050730W">#REF!,#REF!</definedName>
    <definedName name="A126050734F">#REF!,#REF!</definedName>
    <definedName name="A126050738R">#REF!,#REF!</definedName>
    <definedName name="A126050742F">#REF!,#REF!</definedName>
    <definedName name="A126050746R">#REF!,#REF!</definedName>
    <definedName name="A126050750F">#REF!,#REF!</definedName>
    <definedName name="A126050754R">#REF!,#REF!</definedName>
    <definedName name="A126050758X">#REF!,#REF!</definedName>
    <definedName name="A126050762R">#REF!,#REF!</definedName>
    <definedName name="A126050766X">#REF!,#REF!</definedName>
    <definedName name="A126050770R">#REF!,#REF!</definedName>
    <definedName name="A126050774X">#REF!,#REF!</definedName>
    <definedName name="A126051354W">#REF!,#REF!</definedName>
    <definedName name="A126051358F">#REF!,#REF!</definedName>
    <definedName name="A126051362W">#REF!,#REF!</definedName>
    <definedName name="A126051366F">#REF!,#REF!</definedName>
    <definedName name="A126051370W">#REF!,#REF!</definedName>
    <definedName name="A126051374F">#REF!,#REF!</definedName>
    <definedName name="A126051378R">#REF!,#REF!</definedName>
    <definedName name="A126051382F">#REF!,#REF!</definedName>
    <definedName name="A126051386R">#REF!,#REF!</definedName>
    <definedName name="A126051390F">#REF!,#REF!</definedName>
    <definedName name="A126051394R">#REF!,#REF!</definedName>
    <definedName name="A126051398X">#REF!,#REF!</definedName>
    <definedName name="A126051402C">#REF!,#REF!</definedName>
    <definedName name="A126051406L">#REF!,#REF!</definedName>
    <definedName name="A126051410C">#REF!,#REF!</definedName>
    <definedName name="A126051414L">#REF!,#REF!</definedName>
    <definedName name="A126051418W">#REF!,#REF!</definedName>
    <definedName name="A126051422L">#REF!,#REF!</definedName>
    <definedName name="A126052002K">#REF!,#REF!</definedName>
    <definedName name="A126052006V">#REF!,#REF!</definedName>
    <definedName name="A126052010K">#REF!,#REF!</definedName>
    <definedName name="A126052014V">#REF!,#REF!</definedName>
    <definedName name="A126052018C">#REF!,#REF!</definedName>
    <definedName name="A126052022V">#REF!,#REF!</definedName>
    <definedName name="A126052026C">#REF!,#REF!</definedName>
    <definedName name="A126052034C">#REF!,#REF!</definedName>
    <definedName name="A126052038L">#REF!,#REF!</definedName>
    <definedName name="A126052042C">#REF!,#REF!</definedName>
    <definedName name="A126052054L">#REF!,#REF!</definedName>
    <definedName name="A126052058W">#REF!,#REF!</definedName>
    <definedName name="A126052062L">#REF!,#REF!</definedName>
    <definedName name="A126052066W">#REF!,#REF!</definedName>
    <definedName name="A126052070L">#REF!,#REF!</definedName>
    <definedName name="A126052650J">#REF!,#REF!</definedName>
    <definedName name="A126052654T">#REF!,#REF!</definedName>
    <definedName name="A126052658A">#REF!,#REF!</definedName>
    <definedName name="A126052662T">#REF!,#REF!</definedName>
    <definedName name="A126052666A">#REF!,#REF!</definedName>
    <definedName name="A126052670T">#REF!,#REF!</definedName>
    <definedName name="A126052674A">#REF!,#REF!</definedName>
    <definedName name="A126052678K">#REF!,#REF!</definedName>
    <definedName name="A126052682A">#REF!,#REF!</definedName>
    <definedName name="A126052686K">#REF!,#REF!</definedName>
    <definedName name="A126052690A">#REF!,#REF!</definedName>
    <definedName name="A126052694K">#REF!,#REF!</definedName>
    <definedName name="A126052698V">#REF!,#REF!</definedName>
    <definedName name="A126052702X">#REF!,#REF!</definedName>
    <definedName name="A126052706J">#REF!,#REF!</definedName>
    <definedName name="A126052710X">#REF!,#REF!</definedName>
    <definedName name="A126052714J">#REF!,#REF!</definedName>
    <definedName name="A126052718T">#REF!,#REF!</definedName>
    <definedName name="A126053298A">#REF!,#REF!</definedName>
    <definedName name="A126053302F">#REF!,#REF!</definedName>
    <definedName name="A126053306R">#REF!,#REF!</definedName>
    <definedName name="A126053310F">#REF!,#REF!</definedName>
    <definedName name="A126053314R">#REF!,#REF!</definedName>
    <definedName name="A126053318X">#REF!,#REF!</definedName>
    <definedName name="A126053322R">#REF!,#REF!</definedName>
    <definedName name="A126053326X">#REF!,#REF!</definedName>
    <definedName name="A126053330R">#REF!,#REF!</definedName>
    <definedName name="A126053334X">#REF!,#REF!</definedName>
    <definedName name="A126053338J">#REF!,#REF!</definedName>
    <definedName name="A126053342X">#REF!,#REF!</definedName>
    <definedName name="A126053346J">#REF!,#REF!</definedName>
    <definedName name="A126053350X">#REF!,#REF!</definedName>
    <definedName name="A126053354J">#REF!,#REF!</definedName>
    <definedName name="A126053358T">#REF!,#REF!</definedName>
    <definedName name="A126053362J">#REF!,#REF!</definedName>
    <definedName name="A126053366T">#REF!,#REF!</definedName>
    <definedName name="A126053946L">#REF!,#REF!</definedName>
    <definedName name="A126053950C">#REF!,#REF!</definedName>
    <definedName name="A126053954L">#REF!,#REF!</definedName>
    <definedName name="A126053958W">#REF!,#REF!</definedName>
    <definedName name="A126053962L">#REF!,#REF!</definedName>
    <definedName name="A126053966W">#REF!,#REF!</definedName>
    <definedName name="A126053970L">#REF!,#REF!</definedName>
    <definedName name="A126053978F">#REF!,#REF!</definedName>
    <definedName name="A126053982W">#REF!,#REF!</definedName>
    <definedName name="A126053986F">#REF!,#REF!</definedName>
    <definedName name="A126053998R">#REF!,#REF!</definedName>
    <definedName name="A126054002W">#REF!,#REF!</definedName>
    <definedName name="A126054006F">#REF!,#REF!</definedName>
    <definedName name="A126054010W">#REF!,#REF!</definedName>
    <definedName name="A126054014F">#REF!,#REF!</definedName>
    <definedName name="A126054594L">#REF!,#REF!</definedName>
    <definedName name="A126054598W">#REF!,#REF!</definedName>
    <definedName name="A126054602A">#REF!,#REF!</definedName>
    <definedName name="A126054606K">#REF!,#REF!</definedName>
    <definedName name="A126054610A">#REF!,#REF!</definedName>
    <definedName name="A126054614K">#REF!,#REF!</definedName>
    <definedName name="A126054618V">#REF!,#REF!</definedName>
    <definedName name="A126054622K">#REF!,#REF!</definedName>
    <definedName name="A126054626V">#REF!,#REF!</definedName>
    <definedName name="A126054630K">#REF!,#REF!</definedName>
    <definedName name="A126054634V">#REF!,#REF!</definedName>
    <definedName name="A126054638C">#REF!,#REF!</definedName>
    <definedName name="A126054642V">#REF!,#REF!</definedName>
    <definedName name="A126054646C">#REF!,#REF!</definedName>
    <definedName name="A126054650V">#REF!,#REF!</definedName>
    <definedName name="A126054654C">#REF!,#REF!</definedName>
    <definedName name="A126054658L">#REF!,#REF!</definedName>
    <definedName name="A126054662C">#REF!,#REF!</definedName>
    <definedName name="A126055242A">#REF!,#REF!</definedName>
    <definedName name="A126055246K">#REF!,#REF!</definedName>
    <definedName name="A126055250A">#REF!,#REF!</definedName>
    <definedName name="A126055254K">#REF!,#REF!</definedName>
    <definedName name="A126055258V">#REF!,#REF!</definedName>
    <definedName name="A126055262K">#REF!,#REF!</definedName>
    <definedName name="A126055266V">#REF!,#REF!</definedName>
    <definedName name="A126055270K">#REF!,#REF!</definedName>
    <definedName name="A126055274V">#REF!,#REF!</definedName>
    <definedName name="A126055278C">#REF!,#REF!</definedName>
    <definedName name="A126055282V">#REF!,#REF!</definedName>
    <definedName name="A126055286C">#REF!,#REF!</definedName>
    <definedName name="A126055290V">#REF!,#REF!</definedName>
    <definedName name="A126055294C">#REF!,#REF!</definedName>
    <definedName name="A126055298L">#REF!,#REF!</definedName>
    <definedName name="A126055302T">#REF!,#REF!</definedName>
    <definedName name="A126055306A">#REF!,#REF!</definedName>
    <definedName name="A126055310T">#REF!,#REF!</definedName>
    <definedName name="A126055890X">#REF!,#REF!</definedName>
    <definedName name="A126055894J">#REF!,#REF!</definedName>
    <definedName name="A126055898T">#REF!,#REF!</definedName>
    <definedName name="A126055902W">#REF!,#REF!</definedName>
    <definedName name="A126055906F">#REF!,#REF!</definedName>
    <definedName name="A126055910W">#REF!,#REF!</definedName>
    <definedName name="A126055914F">#REF!,#REF!</definedName>
    <definedName name="A126055918R">#REF!,#REF!</definedName>
    <definedName name="A126055922F">#REF!,#REF!</definedName>
    <definedName name="A126055926R">#REF!,#REF!</definedName>
    <definedName name="A126055930F">#REF!,#REF!</definedName>
    <definedName name="A126055934R">#REF!,#REF!</definedName>
    <definedName name="A126055938X">#REF!,#REF!</definedName>
    <definedName name="A126055942R">#REF!,#REF!</definedName>
    <definedName name="A126055946X">#REF!,#REF!</definedName>
    <definedName name="A126055950R">#REF!,#REF!</definedName>
    <definedName name="A126055954X">#REF!,#REF!</definedName>
    <definedName name="A126055958J">#REF!,#REF!</definedName>
    <definedName name="A126056538F">#REF!,#REF!</definedName>
    <definedName name="A126056542W">#REF!,#REF!</definedName>
    <definedName name="A126056546F">#REF!,#REF!</definedName>
    <definedName name="A126056550W">#REF!,#REF!</definedName>
    <definedName name="A126056554F">#REF!,#REF!</definedName>
    <definedName name="A126056558R">#REF!,#REF!</definedName>
    <definedName name="A126056562F">#REF!,#REF!</definedName>
    <definedName name="A126056566R">#REF!,#REF!</definedName>
    <definedName name="A126056570F">#REF!,#REF!</definedName>
    <definedName name="A126056574R">#REF!,#REF!</definedName>
    <definedName name="A126056578X">#REF!,#REF!</definedName>
    <definedName name="A126056582R">#REF!,#REF!</definedName>
    <definedName name="A126056586X">#REF!,#REF!</definedName>
    <definedName name="A126056590R">#REF!,#REF!</definedName>
    <definedName name="A126056594X">#REF!,#REF!</definedName>
    <definedName name="A126056598J">#REF!,#REF!</definedName>
    <definedName name="A126056602L">#REF!,#REF!</definedName>
    <definedName name="A126056606W">#REF!,#REF!</definedName>
    <definedName name="A126057186F">#REF!,#REF!</definedName>
    <definedName name="A126057190W">#REF!,#REF!</definedName>
    <definedName name="A126057194F">#REF!,#REF!</definedName>
    <definedName name="A126057198R">#REF!,#REF!</definedName>
    <definedName name="A126057202V">#REF!,#REF!</definedName>
    <definedName name="A126057206C">#REF!,#REF!</definedName>
    <definedName name="A126057210V">#REF!,#REF!</definedName>
    <definedName name="A126057218L">#REF!,#REF!</definedName>
    <definedName name="A126057222C">#REF!,#REF!</definedName>
    <definedName name="A126057226L">#REF!,#REF!</definedName>
    <definedName name="A126057238W">#REF!,#REF!</definedName>
    <definedName name="A126057242L">#REF!,#REF!</definedName>
    <definedName name="A126057246W">#REF!,#REF!</definedName>
    <definedName name="A126057250L">#REF!,#REF!</definedName>
    <definedName name="A126057254W">#REF!,#REF!</definedName>
    <definedName name="A126057834T">#REF!,#REF!</definedName>
    <definedName name="A126057838A">#REF!,#REF!</definedName>
    <definedName name="A126057842T">#REF!,#REF!</definedName>
    <definedName name="A126057846A">#REF!,#REF!</definedName>
    <definedName name="A126057850T">#REF!,#REF!</definedName>
    <definedName name="A126057854A">#REF!,#REF!</definedName>
    <definedName name="A126057858K">#REF!,#REF!</definedName>
    <definedName name="A126057862A">#REF!,#REF!</definedName>
    <definedName name="A126057866K">#REF!,#REF!</definedName>
    <definedName name="A126057870A">#REF!,#REF!</definedName>
    <definedName name="A126057874K">#REF!,#REF!</definedName>
    <definedName name="A126057878V">#REF!,#REF!</definedName>
    <definedName name="A126057882K">#REF!,#REF!</definedName>
    <definedName name="A126057886V">#REF!,#REF!</definedName>
    <definedName name="A126057890K">#REF!,#REF!</definedName>
    <definedName name="A126057894V">#REF!,#REF!</definedName>
    <definedName name="A126057898C">#REF!,#REF!</definedName>
    <definedName name="A126057902J">#REF!,#REF!</definedName>
    <definedName name="A126058482T">#REF!,#REF!</definedName>
    <definedName name="A126058486A">#REF!,#REF!</definedName>
    <definedName name="A126058490T">#REF!,#REF!</definedName>
    <definedName name="A126058494A">#REF!,#REF!</definedName>
    <definedName name="A126058498K">#REF!,#REF!</definedName>
    <definedName name="A126058502R">#REF!,#REF!</definedName>
    <definedName name="A126058506X">#REF!,#REF!</definedName>
    <definedName name="A126058510R">#REF!,#REF!</definedName>
    <definedName name="A126058514X">#REF!,#REF!</definedName>
    <definedName name="A126058518J">#REF!,#REF!</definedName>
    <definedName name="A126058522X">#REF!,#REF!</definedName>
    <definedName name="A126058526J">#REF!,#REF!</definedName>
    <definedName name="A126058530X">#REF!,#REF!</definedName>
    <definedName name="A126058534J">#REF!,#REF!</definedName>
    <definedName name="A126058538T">#REF!,#REF!</definedName>
    <definedName name="A126058542J">#REF!,#REF!</definedName>
    <definedName name="A126058546T">#REF!,#REF!</definedName>
    <definedName name="A126058550J">#REF!,#REF!</definedName>
    <definedName name="A126059130F">#REF!,#REF!</definedName>
    <definedName name="A126059134R">#REF!,#REF!</definedName>
    <definedName name="A126059138X">#REF!,#REF!</definedName>
    <definedName name="A126059142R">#REF!,#REF!</definedName>
    <definedName name="A126059146X">#REF!,#REF!</definedName>
    <definedName name="A126059150R">#REF!,#REF!</definedName>
    <definedName name="A126059154X">#REF!,#REF!</definedName>
    <definedName name="A126059162X">#REF!,#REF!</definedName>
    <definedName name="A126059166J">#REF!,#REF!</definedName>
    <definedName name="A126059170X">#REF!,#REF!</definedName>
    <definedName name="A126059182J">#REF!,#REF!</definedName>
    <definedName name="A126059186T">#REF!,#REF!</definedName>
    <definedName name="A126059190J">#REF!,#REF!</definedName>
    <definedName name="A126059194T">#REF!,#REF!</definedName>
    <definedName name="A126059198A">#REF!,#REF!</definedName>
    <definedName name="A126059778W">#REF!,#REF!</definedName>
    <definedName name="A126059782L">#REF!,#REF!</definedName>
    <definedName name="A126059786W">#REF!,#REF!</definedName>
    <definedName name="A126059790L">#REF!,#REF!</definedName>
    <definedName name="A126059794W">#REF!,#REF!</definedName>
    <definedName name="A126059798F">#REF!,#REF!</definedName>
    <definedName name="A126059802K">#REF!,#REF!</definedName>
    <definedName name="A126059806V">#REF!,#REF!</definedName>
    <definedName name="A126059810K">#REF!,#REF!</definedName>
    <definedName name="A126059814V">#REF!,#REF!</definedName>
    <definedName name="A126059818C">#REF!,#REF!</definedName>
    <definedName name="A126059822V">#REF!,#REF!</definedName>
    <definedName name="A126059826C">#REF!,#REF!</definedName>
    <definedName name="A126059830V">#REF!,#REF!</definedName>
    <definedName name="A126059834C">#REF!,#REF!</definedName>
    <definedName name="A126059838L">#REF!,#REF!</definedName>
    <definedName name="A126059842C">#REF!,#REF!</definedName>
    <definedName name="A126059846L">#REF!,#REF!</definedName>
    <definedName name="A126060426R">#REF!,#REF!</definedName>
    <definedName name="A126060430F">#REF!,#REF!</definedName>
    <definedName name="A126060434R">#REF!,#REF!</definedName>
    <definedName name="A126060438X">#REF!,#REF!</definedName>
    <definedName name="A126060442R">#REF!,#REF!</definedName>
    <definedName name="A126060446X">#REF!,#REF!</definedName>
    <definedName name="A126060450R">#REF!,#REF!</definedName>
    <definedName name="A126060454X">#REF!,#REF!</definedName>
    <definedName name="A126060458J">#REF!,#REF!</definedName>
    <definedName name="A126060462X">#REF!,#REF!</definedName>
    <definedName name="A126060466J">#REF!,#REF!</definedName>
    <definedName name="A126060470X">#REF!,#REF!</definedName>
    <definedName name="A126060474J">#REF!,#REF!</definedName>
    <definedName name="A126060478T">#REF!,#REF!</definedName>
    <definedName name="A126060482J">#REF!,#REF!</definedName>
    <definedName name="A126060486T">#REF!,#REF!</definedName>
    <definedName name="A126060490J">#REF!,#REF!</definedName>
    <definedName name="A126060494T">#REF!,#REF!</definedName>
    <definedName name="A126061074R">#REF!,#REF!</definedName>
    <definedName name="A126061078X">#REF!,#REF!</definedName>
    <definedName name="A126061082R">#REF!,#REF!</definedName>
    <definedName name="A126061086X">#REF!,#REF!</definedName>
    <definedName name="A126061090R">#REF!,#REF!</definedName>
    <definedName name="A126061094X">#REF!,#REF!</definedName>
    <definedName name="A126061098J">#REF!,#REF!</definedName>
    <definedName name="A126061102L">#REF!,#REF!</definedName>
    <definedName name="A126061106W">#REF!,#REF!</definedName>
    <definedName name="A126061110L">#REF!,#REF!</definedName>
    <definedName name="A126061114W">#REF!,#REF!</definedName>
    <definedName name="A126061118F">#REF!,#REF!</definedName>
    <definedName name="A126061122W">#REF!,#REF!</definedName>
    <definedName name="A126061126F">#REF!,#REF!</definedName>
    <definedName name="A126061130W">#REF!,#REF!</definedName>
    <definedName name="A126061134F">#REF!,#REF!</definedName>
    <definedName name="A126061138R">#REF!,#REF!</definedName>
    <definedName name="A126061142F">#REF!,#REF!</definedName>
    <definedName name="A126061722A">#REF!,#REF!</definedName>
    <definedName name="A126061726K">#REF!,#REF!</definedName>
    <definedName name="A126061730A">#REF!,#REF!</definedName>
    <definedName name="A126061734K">#REF!,#REF!</definedName>
    <definedName name="A126061738V">#REF!,#REF!</definedName>
    <definedName name="A126061742K">#REF!,#REF!</definedName>
    <definedName name="A126061746V">#REF!,#REF!</definedName>
    <definedName name="A126061750K">#REF!,#REF!</definedName>
    <definedName name="A126061754V">#REF!,#REF!</definedName>
    <definedName name="A126061758C">#REF!,#REF!</definedName>
    <definedName name="A126061762V">#REF!,#REF!</definedName>
    <definedName name="A126061766C">#REF!,#REF!</definedName>
    <definedName name="A126061770V">#REF!,#REF!</definedName>
    <definedName name="A126061774C">#REF!,#REF!</definedName>
    <definedName name="A126061778L">#REF!,#REF!</definedName>
    <definedName name="A126061782C">#REF!,#REF!</definedName>
    <definedName name="A126061786L">#REF!,#REF!</definedName>
    <definedName name="A126061790C">#REF!,#REF!</definedName>
    <definedName name="A126062370A">#REF!,#REF!</definedName>
    <definedName name="A126062374K">#REF!,#REF!</definedName>
    <definedName name="A126062378V">#REF!,#REF!</definedName>
    <definedName name="A126062382K">#REF!,#REF!</definedName>
    <definedName name="A126062386V">#REF!,#REF!</definedName>
    <definedName name="A126062390K">#REF!,#REF!</definedName>
    <definedName name="A126062394V">#REF!,#REF!</definedName>
    <definedName name="A126062402J">#REF!,#REF!</definedName>
    <definedName name="A126062406T">#REF!,#REF!</definedName>
    <definedName name="A126062410J">#REF!,#REF!</definedName>
    <definedName name="A126062422T">#REF!,#REF!</definedName>
    <definedName name="A126062426A">#REF!,#REF!</definedName>
    <definedName name="A126062430T">#REF!,#REF!</definedName>
    <definedName name="A126062434A">#REF!,#REF!</definedName>
    <definedName name="A126062438K">#REF!,#REF!</definedName>
    <definedName name="A126063018J">#REF!,#REF!</definedName>
    <definedName name="A126063022X">#REF!,#REF!</definedName>
    <definedName name="A126063026J">#REF!,#REF!</definedName>
    <definedName name="A126063030X">#REF!,#REF!</definedName>
    <definedName name="A126063034J">#REF!,#REF!</definedName>
    <definedName name="A126063038T">#REF!,#REF!</definedName>
    <definedName name="A126063042J">#REF!,#REF!</definedName>
    <definedName name="A126063046T">#REF!,#REF!</definedName>
    <definedName name="A126063050J">#REF!,#REF!</definedName>
    <definedName name="A126063054T">#REF!,#REF!</definedName>
    <definedName name="A126063058A">#REF!,#REF!</definedName>
    <definedName name="A126063062T">#REF!,#REF!</definedName>
    <definedName name="A126063066A">#REF!,#REF!</definedName>
    <definedName name="A126063070T">#REF!,#REF!</definedName>
    <definedName name="A126063074A">#REF!,#REF!</definedName>
    <definedName name="A126063078K">#REF!,#REF!</definedName>
    <definedName name="A126063082A">#REF!,#REF!</definedName>
    <definedName name="A126063086K">#REF!,#REF!</definedName>
    <definedName name="A126063666F">#REF!,#REF!</definedName>
    <definedName name="A126063670W">#REF!,#REF!</definedName>
    <definedName name="A126063674F">#REF!,#REF!</definedName>
    <definedName name="A126063678R">#REF!,#REF!</definedName>
    <definedName name="A126063682F">#REF!,#REF!</definedName>
    <definedName name="A126063686R">#REF!,#REF!</definedName>
    <definedName name="A126063690F">#REF!,#REF!</definedName>
    <definedName name="A126063694R">#REF!,#REF!</definedName>
    <definedName name="A126063698X">#REF!,#REF!</definedName>
    <definedName name="A126063702C">#REF!,#REF!</definedName>
    <definedName name="A126063706L">#REF!,#REF!</definedName>
    <definedName name="A126063710C">#REF!,#REF!</definedName>
    <definedName name="A126063714L">#REF!,#REF!</definedName>
    <definedName name="A126063718W">#REF!,#REF!</definedName>
    <definedName name="A126063722L">#REF!,#REF!</definedName>
    <definedName name="A126063726W">#REF!,#REF!</definedName>
    <definedName name="A126063730L">#REF!,#REF!</definedName>
    <definedName name="A126063734W">#REF!,#REF!</definedName>
    <definedName name="A126063810L">#REF!,#REF!</definedName>
    <definedName name="A126063814W">#REF!,#REF!</definedName>
    <definedName name="A126063818F">#REF!,#REF!</definedName>
    <definedName name="A126063822W">#REF!,#REF!</definedName>
    <definedName name="A126063826F">#REF!,#REF!</definedName>
    <definedName name="A126063830W">#REF!,#REF!</definedName>
    <definedName name="A126063834F">#REF!,#REF!</definedName>
    <definedName name="A126063838R">#REF!,#REF!</definedName>
    <definedName name="A126063842F">#REF!,#REF!</definedName>
    <definedName name="A126063846R">#REF!,#REF!</definedName>
    <definedName name="A126063850F">#REF!,#REF!</definedName>
    <definedName name="A126063854R">#REF!,#REF!</definedName>
    <definedName name="A126063858X">#REF!,#REF!</definedName>
    <definedName name="A126063862R">#REF!,#REF!</definedName>
    <definedName name="A126063866X">#REF!,#REF!</definedName>
    <definedName name="A126063870R">#REF!,#REF!</definedName>
    <definedName name="A126063874X">#REF!,#REF!</definedName>
    <definedName name="A126063878J">#REF!,#REF!</definedName>
    <definedName name="A126063882X">#REF!,#REF!</definedName>
    <definedName name="A126063886J">#REF!,#REF!</definedName>
    <definedName name="A126063894J">#REF!,#REF!</definedName>
    <definedName name="A126063898T">#REF!,#REF!</definedName>
    <definedName name="A126063902W">#REF!,#REF!</definedName>
    <definedName name="A126063906F">#REF!,#REF!</definedName>
    <definedName name="A126063910W">#REF!,#REF!</definedName>
    <definedName name="A126063914F">#REF!,#REF!</definedName>
    <definedName name="A126063922F">#REF!,#REF!</definedName>
    <definedName name="A126063926R">#REF!,#REF!</definedName>
    <definedName name="A126063930F">#REF!,#REF!</definedName>
    <definedName name="A126063934R">#REF!,#REF!</definedName>
    <definedName name="A126063938X">#REF!,#REF!</definedName>
    <definedName name="A126063942R">#REF!,#REF!</definedName>
    <definedName name="A126063946X">#REF!,#REF!</definedName>
    <definedName name="A126063950R">#REF!,#REF!</definedName>
    <definedName name="A126064098L">#REF!,#REF!</definedName>
    <definedName name="A126064102T">#REF!,#REF!</definedName>
    <definedName name="A126064106A">#REF!,#REF!</definedName>
    <definedName name="A126064110T">#REF!,#REF!</definedName>
    <definedName name="A126064114A">#REF!,#REF!</definedName>
    <definedName name="A126064118K">#REF!,#REF!</definedName>
    <definedName name="A126064122A">#REF!,#REF!</definedName>
    <definedName name="A126064126K">#REF!,#REF!</definedName>
    <definedName name="A126064130A">#REF!,#REF!</definedName>
    <definedName name="A126064134K">#REF!,#REF!</definedName>
    <definedName name="A126064138V">#REF!,#REF!</definedName>
    <definedName name="A126064142K">#REF!,#REF!</definedName>
    <definedName name="A126064146V">#REF!,#REF!</definedName>
    <definedName name="A126064150K">#REF!,#REF!</definedName>
    <definedName name="A126064154V">#REF!,#REF!</definedName>
    <definedName name="A126064158C">#REF!,#REF!</definedName>
    <definedName name="A126064162V">#REF!,#REF!</definedName>
    <definedName name="A126064166C">#REF!,#REF!</definedName>
    <definedName name="A126064170V">#REF!,#REF!</definedName>
    <definedName name="A126064174C">#REF!,#REF!</definedName>
    <definedName name="A126064178L">#REF!,#REF!</definedName>
    <definedName name="A126064182C">#REF!,#REF!</definedName>
    <definedName name="A126064186L">#REF!,#REF!</definedName>
    <definedName name="A126064190C">#REF!,#REF!</definedName>
    <definedName name="A126064194L">#REF!,#REF!</definedName>
    <definedName name="A126064198W">#REF!,#REF!</definedName>
    <definedName name="A126064202A">#REF!,#REF!</definedName>
    <definedName name="A126064206K">#REF!,#REF!</definedName>
    <definedName name="A126064210A">#REF!,#REF!</definedName>
    <definedName name="A126064214K">#REF!,#REF!</definedName>
    <definedName name="A126064218V">#REF!,#REF!</definedName>
    <definedName name="A126064222K">#REF!,#REF!</definedName>
    <definedName name="A126064226V">#REF!,#REF!</definedName>
    <definedName name="A126064230K">#REF!,#REF!</definedName>
    <definedName name="A126064234V">#REF!,#REF!</definedName>
    <definedName name="A126064238C">#REF!,#REF!</definedName>
    <definedName name="A126064242V">#REF!,#REF!</definedName>
    <definedName name="A126064246C">#REF!,#REF!</definedName>
    <definedName name="A126064250V">#REF!,#REF!</definedName>
    <definedName name="A126064254C">#REF!,#REF!</definedName>
    <definedName name="A126064258L">#REF!,#REF!</definedName>
    <definedName name="A126064262C">#REF!,#REF!</definedName>
    <definedName name="A126064266L">#REF!,#REF!</definedName>
    <definedName name="A126064270C">#REF!,#REF!</definedName>
    <definedName name="A126064274L">#REF!,#REF!</definedName>
    <definedName name="A126064278W">#REF!,#REF!</definedName>
    <definedName name="A126064282L">#REF!,#REF!</definedName>
    <definedName name="A126064286W">#REF!,#REF!</definedName>
    <definedName name="A126064290L">#REF!,#REF!</definedName>
    <definedName name="A126064294W">#REF!,#REF!</definedName>
    <definedName name="A126064298F">#REF!,#REF!</definedName>
    <definedName name="A126064302K">#REF!,#REF!</definedName>
    <definedName name="A126064306V">#REF!,#REF!</definedName>
    <definedName name="A126064310K">#REF!,#REF!</definedName>
    <definedName name="A126064314V">#REF!,#REF!</definedName>
    <definedName name="A126064318C">#REF!,#REF!</definedName>
    <definedName name="A126064322V">#REF!,#REF!</definedName>
    <definedName name="A126064326C">#REF!,#REF!</definedName>
    <definedName name="A126064330V">#REF!,#REF!</definedName>
    <definedName name="A126064334C">#REF!,#REF!</definedName>
    <definedName name="A126064338L">#REF!,#REF!</definedName>
    <definedName name="A126064346L">#REF!,#REF!</definedName>
    <definedName name="A126064350C">#REF!,#REF!</definedName>
    <definedName name="A126064354L">#REF!,#REF!</definedName>
    <definedName name="A126064366W">#REF!,#REF!</definedName>
    <definedName name="A126064370L">#REF!,#REF!</definedName>
    <definedName name="A126064374W">#REF!,#REF!</definedName>
    <definedName name="A126064378F">#REF!,#REF!</definedName>
    <definedName name="A126064382W">#REF!,#REF!</definedName>
    <definedName name="A126064458F">#REF!,#REF!</definedName>
    <definedName name="A126064462W">#REF!,#REF!</definedName>
    <definedName name="A126064466F">#REF!,#REF!</definedName>
    <definedName name="A126064470W">#REF!,#REF!</definedName>
    <definedName name="A126064474F">#REF!,#REF!</definedName>
    <definedName name="A126064478R">#REF!,#REF!</definedName>
    <definedName name="A126064482F">#REF!,#REF!</definedName>
    <definedName name="A126064490F">#REF!,#REF!</definedName>
    <definedName name="A126064494R">#REF!,#REF!</definedName>
    <definedName name="A126064498X">#REF!,#REF!</definedName>
    <definedName name="A126064510C">#REF!,#REF!</definedName>
    <definedName name="A126064514L">#REF!,#REF!</definedName>
    <definedName name="A126064518W">#REF!,#REF!</definedName>
    <definedName name="A126064522L">#REF!,#REF!</definedName>
    <definedName name="A126064526W">#REF!,#REF!</definedName>
    <definedName name="A126064530L">#REF!,#REF!</definedName>
    <definedName name="A126064534W">#REF!,#REF!</definedName>
    <definedName name="A126064542W">#REF!,#REF!</definedName>
    <definedName name="A126064546F">#REF!,#REF!</definedName>
    <definedName name="A126064550W">#REF!,#REF!</definedName>
    <definedName name="A126064554F">#REF!,#REF!</definedName>
    <definedName name="A126064570F">#REF!,#REF!</definedName>
    <definedName name="A126064582R">#REF!,#REF!</definedName>
    <definedName name="A126064586X">#REF!,#REF!</definedName>
    <definedName name="A126064590R">#REF!,#REF!</definedName>
    <definedName name="A126064594X">#REF!,#REF!</definedName>
    <definedName name="A126064598J">#REF!,#REF!</definedName>
    <definedName name="A126064746X">#REF!,#REF!</definedName>
    <definedName name="A126064750R">#REF!,#REF!</definedName>
    <definedName name="A126064754X">#REF!,#REF!</definedName>
    <definedName name="A126064758J">#REF!,#REF!</definedName>
    <definedName name="A126064762X">#REF!,#REF!</definedName>
    <definedName name="A126064766J">#REF!,#REF!</definedName>
    <definedName name="A126064770X">#REF!,#REF!</definedName>
    <definedName name="A126064778T">#REF!,#REF!</definedName>
    <definedName name="A126064782J">#REF!,#REF!</definedName>
    <definedName name="A126064786T">#REF!,#REF!</definedName>
    <definedName name="A126064798A">#REF!,#REF!</definedName>
    <definedName name="A126064802F">#REF!,#REF!</definedName>
    <definedName name="A126064806R">#REF!,#REF!</definedName>
    <definedName name="A126064810F">#REF!,#REF!</definedName>
    <definedName name="A126064814R">#REF!,#REF!</definedName>
    <definedName name="A126064818X">#REF!,#REF!</definedName>
    <definedName name="A126064822R">#REF!,#REF!</definedName>
    <definedName name="A126064826X">#REF!,#REF!</definedName>
    <definedName name="A126064830R">#REF!,#REF!</definedName>
    <definedName name="A126064834X">#REF!,#REF!</definedName>
    <definedName name="A126064838J">#REF!,#REF!</definedName>
    <definedName name="A126064842X">#REF!,#REF!</definedName>
    <definedName name="A126064850X">#REF!,#REF!</definedName>
    <definedName name="A126064854J">#REF!,#REF!</definedName>
    <definedName name="A126064858T">#REF!,#REF!</definedName>
    <definedName name="A126064870J">#REF!,#REF!</definedName>
    <definedName name="A126064874T">#REF!,#REF!</definedName>
    <definedName name="A126064878A">#REF!,#REF!</definedName>
    <definedName name="A126064882T">#REF!,#REF!</definedName>
    <definedName name="A126064886A">#REF!,#REF!</definedName>
    <definedName name="A126064890T">#REF!,#REF!</definedName>
    <definedName name="A126064894A">#REF!,#REF!</definedName>
    <definedName name="A126064898K">#REF!,#REF!</definedName>
    <definedName name="A126064902R">#REF!,#REF!</definedName>
    <definedName name="A126064906X">#REF!,#REF!</definedName>
    <definedName name="A126064910R">#REF!,#REF!</definedName>
    <definedName name="A126064914X">#REF!,#REF!</definedName>
    <definedName name="A126064922X">#REF!,#REF!</definedName>
    <definedName name="A126064926J">#REF!,#REF!</definedName>
    <definedName name="A126064930X">#REF!,#REF!</definedName>
    <definedName name="A126064942J">#REF!,#REF!</definedName>
    <definedName name="A126064946T">#REF!,#REF!</definedName>
    <definedName name="A126064950J">#REF!,#REF!</definedName>
    <definedName name="A126064954T">#REF!,#REF!</definedName>
    <definedName name="A126064958A">#REF!,#REF!</definedName>
    <definedName name="A126064962T">#REF!,#REF!</definedName>
    <definedName name="A126064966A">#REF!,#REF!</definedName>
    <definedName name="A126064970T">#REF!,#REF!</definedName>
    <definedName name="A126064974A">#REF!,#REF!</definedName>
    <definedName name="A126064978K">#REF!,#REF!</definedName>
    <definedName name="A126064982A">#REF!,#REF!</definedName>
    <definedName name="A126064986K">#REF!,#REF!</definedName>
    <definedName name="A126064990A">#REF!,#REF!</definedName>
    <definedName name="A126064994K">#REF!,#REF!</definedName>
    <definedName name="A126064998V">#REF!,#REF!</definedName>
    <definedName name="A126065002A">#REF!,#REF!</definedName>
    <definedName name="A126065006K">#REF!,#REF!</definedName>
    <definedName name="A126065010A">#REF!,#REF!</definedName>
    <definedName name="A126065014K">#REF!,#REF!</definedName>
    <definedName name="A126065018V">#REF!,#REF!</definedName>
    <definedName name="A126065022K">#REF!,#REF!</definedName>
    <definedName name="A126065026V">#REF!,#REF!</definedName>
    <definedName name="A126065030K">#REF!,#REF!</definedName>
    <definedName name="A126065106V">#REF!,#REF!</definedName>
    <definedName name="A126065110K">#REF!,#REF!</definedName>
    <definedName name="A126065114V">#REF!,#REF!</definedName>
    <definedName name="A126065118C">#REF!,#REF!</definedName>
    <definedName name="A126065122V">#REF!,#REF!</definedName>
    <definedName name="A126065126C">#REF!,#REF!</definedName>
    <definedName name="A126065130V">#REF!,#REF!</definedName>
    <definedName name="A126065134C">#REF!,#REF!</definedName>
    <definedName name="A126065138L">#REF!,#REF!</definedName>
    <definedName name="A126065142C">#REF!,#REF!</definedName>
    <definedName name="A126065146L">#REF!,#REF!</definedName>
    <definedName name="A126065150C">#REF!,#REF!</definedName>
    <definedName name="A126065154L">#REF!,#REF!</definedName>
    <definedName name="A126065158W">#REF!,#REF!</definedName>
    <definedName name="A126065162L">#REF!,#REF!</definedName>
    <definedName name="A126065166W">#REF!,#REF!</definedName>
    <definedName name="A126065170L">#REF!,#REF!</definedName>
    <definedName name="A126065174W">#REF!,#REF!</definedName>
    <definedName name="A126065178F">#REF!,#REF!</definedName>
    <definedName name="A126065182W">#REF!,#REF!</definedName>
    <definedName name="A126065190W">#REF!,#REF!</definedName>
    <definedName name="A126065194F">#REF!,#REF!</definedName>
    <definedName name="A126065198R">#REF!,#REF!</definedName>
    <definedName name="A126065202V">#REF!,#REF!</definedName>
    <definedName name="A126065206C">#REF!,#REF!</definedName>
    <definedName name="A126065210V">#REF!,#REF!</definedName>
    <definedName name="A126065218L">#REF!,#REF!</definedName>
    <definedName name="A126065222C">#REF!,#REF!</definedName>
    <definedName name="A126065226L">#REF!,#REF!</definedName>
    <definedName name="A126065230C">#REF!,#REF!</definedName>
    <definedName name="A126065234L">#REF!,#REF!</definedName>
    <definedName name="A126065238W">#REF!,#REF!</definedName>
    <definedName name="A126065242L">#REF!,#REF!</definedName>
    <definedName name="A126065246W">#REF!,#REF!</definedName>
    <definedName name="A126065394X">#REF!,#REF!</definedName>
    <definedName name="A126065398J">#REF!,#REF!</definedName>
    <definedName name="A126065402L">#REF!,#REF!</definedName>
    <definedName name="A126065406W">#REF!,#REF!</definedName>
    <definedName name="A126065410L">#REF!,#REF!</definedName>
    <definedName name="A126065414W">#REF!,#REF!</definedName>
    <definedName name="A126065418F">#REF!,#REF!</definedName>
    <definedName name="A126065422W">#REF!,#REF!</definedName>
    <definedName name="A126065426F">#REF!,#REF!</definedName>
    <definedName name="A126065430W">#REF!,#REF!</definedName>
    <definedName name="A126065434F">#REF!,#REF!</definedName>
    <definedName name="A126065438R">#REF!,#REF!</definedName>
    <definedName name="A126065442F">#REF!,#REF!</definedName>
    <definedName name="A126065446R">#REF!,#REF!</definedName>
    <definedName name="A126065450F">#REF!,#REF!</definedName>
    <definedName name="A126065454R">#REF!,#REF!</definedName>
    <definedName name="A126065458X">#REF!,#REF!</definedName>
    <definedName name="A126065462R">#REF!,#REF!</definedName>
    <definedName name="A126065466X">#REF!,#REF!</definedName>
    <definedName name="A126065470R">#REF!,#REF!</definedName>
    <definedName name="A126065474X">#REF!,#REF!</definedName>
    <definedName name="A126065478J">#REF!,#REF!</definedName>
    <definedName name="A126065482X">#REF!,#REF!</definedName>
    <definedName name="A126065486J">#REF!,#REF!</definedName>
    <definedName name="A126065490X">#REF!,#REF!</definedName>
    <definedName name="A126065494J">#REF!,#REF!</definedName>
    <definedName name="A126065498T">#REF!,#REF!</definedName>
    <definedName name="A126065502W">#REF!,#REF!</definedName>
    <definedName name="A126065506F">#REF!,#REF!</definedName>
    <definedName name="A126065510W">#REF!,#REF!</definedName>
    <definedName name="A126065514F">#REF!,#REF!</definedName>
    <definedName name="A126065518R">#REF!,#REF!</definedName>
    <definedName name="A126065522F">#REF!,#REF!</definedName>
    <definedName name="A126065526R">#REF!,#REF!</definedName>
    <definedName name="A126065530F">#REF!,#REF!</definedName>
    <definedName name="A126065534R">#REF!,#REF!</definedName>
    <definedName name="A126065538X">#REF!,#REF!</definedName>
    <definedName name="A126065542R">#REF!,#REF!</definedName>
    <definedName name="A126065546X">#REF!,#REF!</definedName>
    <definedName name="A126065550R">#REF!,#REF!</definedName>
    <definedName name="A126065554X">#REF!,#REF!</definedName>
    <definedName name="A126065558J">#REF!,#REF!</definedName>
    <definedName name="A126065562X">#REF!,#REF!</definedName>
    <definedName name="A126065566J">#REF!,#REF!</definedName>
    <definedName name="A126065570X">#REF!,#REF!</definedName>
    <definedName name="A126065574J">#REF!,#REF!</definedName>
    <definedName name="A126065578T">#REF!,#REF!</definedName>
    <definedName name="A126065582J">#REF!,#REF!</definedName>
    <definedName name="A126065586T">#REF!,#REF!</definedName>
    <definedName name="A126065590J">#REF!,#REF!</definedName>
    <definedName name="A126065594T">#REF!,#REF!</definedName>
    <definedName name="A126065598A">#REF!,#REF!</definedName>
    <definedName name="A126065602F">#REF!,#REF!</definedName>
    <definedName name="A126065606R">#REF!,#REF!</definedName>
    <definedName name="A126065610F">#REF!,#REF!</definedName>
    <definedName name="A126065614R">#REF!,#REF!</definedName>
    <definedName name="A126065618X">#REF!,#REF!</definedName>
    <definedName name="A126065622R">#REF!,#REF!</definedName>
    <definedName name="A126065626X">#REF!,#REF!</definedName>
    <definedName name="A126065630R">#REF!,#REF!</definedName>
    <definedName name="A126065634X">#REF!,#REF!</definedName>
    <definedName name="A126065638J">#REF!,#REF!</definedName>
    <definedName name="A126065642X">#REF!,#REF!</definedName>
    <definedName name="A126065646J">#REF!,#REF!</definedName>
    <definedName name="A126065650X">#REF!,#REF!</definedName>
    <definedName name="A126065654J">#REF!,#REF!</definedName>
    <definedName name="A126065658T">#REF!,#REF!</definedName>
    <definedName name="A126065662J">#REF!,#REF!</definedName>
    <definedName name="A126065666T">#REF!,#REF!</definedName>
    <definedName name="A126065670J">#REF!,#REF!</definedName>
    <definedName name="A126065674T">#REF!,#REF!</definedName>
    <definedName name="A126065678A">#REF!,#REF!</definedName>
    <definedName name="A126065754T">#REF!,#REF!</definedName>
    <definedName name="A126065758A">#REF!,#REF!</definedName>
    <definedName name="A126065762T">#REF!,#REF!</definedName>
    <definedName name="A126065766A">#REF!,#REF!</definedName>
    <definedName name="A126065770T">#REF!,#REF!</definedName>
    <definedName name="A126065774A">#REF!,#REF!</definedName>
    <definedName name="A126065778K">#REF!,#REF!</definedName>
    <definedName name="A126065782A">#REF!,#REF!</definedName>
    <definedName name="A126065786K">#REF!,#REF!</definedName>
    <definedName name="A126065790A">#REF!,#REF!</definedName>
    <definedName name="A126065794K">#REF!,#REF!</definedName>
    <definedName name="A126065798V">#REF!,#REF!</definedName>
    <definedName name="A126065802X">#REF!,#REF!</definedName>
    <definedName name="A126065806J">#REF!,#REF!</definedName>
    <definedName name="A126065810X">#REF!,#REF!</definedName>
    <definedName name="A126065814J">#REF!,#REF!</definedName>
    <definedName name="A126065818T">#REF!,#REF!</definedName>
    <definedName name="A126065822J">#REF!,#REF!</definedName>
    <definedName name="A126065826T">#REF!,#REF!</definedName>
    <definedName name="A126065830J">#REF!,#REF!</definedName>
    <definedName name="A126065838A">#REF!,#REF!</definedName>
    <definedName name="A126065842T">#REF!,#REF!</definedName>
    <definedName name="A126065846A">#REF!,#REF!</definedName>
    <definedName name="A126065850T">#REF!,#REF!</definedName>
    <definedName name="A126065854A">#REF!,#REF!</definedName>
    <definedName name="A126065866K">#REF!,#REF!</definedName>
    <definedName name="A126065870A">#REF!,#REF!</definedName>
    <definedName name="A126065874K">#REF!,#REF!</definedName>
    <definedName name="A126065878V">#REF!,#REF!</definedName>
    <definedName name="A126065882K">#REF!,#REF!</definedName>
    <definedName name="A126065886V">#REF!,#REF!</definedName>
    <definedName name="A126065890K">#REF!,#REF!</definedName>
    <definedName name="A126065894V">#REF!,#REF!</definedName>
    <definedName name="A126066042L">#REF!,#REF!</definedName>
    <definedName name="A126066046W">#REF!,#REF!</definedName>
    <definedName name="A126066050L">#REF!,#REF!</definedName>
    <definedName name="A126066054W">#REF!,#REF!</definedName>
    <definedName name="A126066058F">#REF!,#REF!</definedName>
    <definedName name="A126066062W">#REF!,#REF!</definedName>
    <definedName name="A126066066F">#REF!,#REF!</definedName>
    <definedName name="A126066070W">#REF!,#REF!</definedName>
    <definedName name="A126066074F">#REF!,#REF!</definedName>
    <definedName name="A126066078R">#REF!,#REF!</definedName>
    <definedName name="A126066082F">#REF!,#REF!</definedName>
    <definedName name="A126066086R">#REF!,#REF!</definedName>
    <definedName name="A126066090F">#REF!,#REF!</definedName>
    <definedName name="A126066094R">#REF!,#REF!</definedName>
    <definedName name="A126066098X">#REF!,#REF!</definedName>
    <definedName name="A126066102C">#REF!,#REF!</definedName>
    <definedName name="A126066106L">#REF!,#REF!</definedName>
    <definedName name="A126066110C">#REF!,#REF!</definedName>
    <definedName name="A126066114L">#REF!,#REF!</definedName>
    <definedName name="A126066118W">#REF!,#REF!</definedName>
    <definedName name="A126066122L">#REF!,#REF!</definedName>
    <definedName name="A126066126W">#REF!,#REF!</definedName>
    <definedName name="A126066130L">#REF!,#REF!</definedName>
    <definedName name="A126066134W">#REF!,#REF!</definedName>
    <definedName name="A126066138F">#REF!,#REF!</definedName>
    <definedName name="A126066142W">#REF!,#REF!</definedName>
    <definedName name="A126066146F">#REF!,#REF!</definedName>
    <definedName name="A126066150W">#REF!,#REF!</definedName>
    <definedName name="A126066154F">#REF!,#REF!</definedName>
    <definedName name="A126066158R">#REF!,#REF!</definedName>
    <definedName name="A126066162F">#REF!,#REF!</definedName>
    <definedName name="A126066166R">#REF!,#REF!</definedName>
    <definedName name="A126066170F">#REF!,#REF!</definedName>
    <definedName name="A126066174R">#REF!,#REF!</definedName>
    <definedName name="A126066178X">#REF!,#REF!</definedName>
    <definedName name="A126066182R">#REF!,#REF!</definedName>
    <definedName name="A126066186X">#REF!,#REF!</definedName>
    <definedName name="A126066190R">#REF!,#REF!</definedName>
    <definedName name="A126066194X">#REF!,#REF!</definedName>
    <definedName name="A126066198J">#REF!,#REF!</definedName>
    <definedName name="A126066202L">#REF!,#REF!</definedName>
    <definedName name="A126066206W">#REF!,#REF!</definedName>
    <definedName name="A126066210L">#REF!,#REF!</definedName>
    <definedName name="A126066214W">#REF!,#REF!</definedName>
    <definedName name="A126066218F">#REF!,#REF!</definedName>
    <definedName name="A126066222W">#REF!,#REF!</definedName>
    <definedName name="A126066226F">#REF!,#REF!</definedName>
    <definedName name="A126066230W">#REF!,#REF!</definedName>
    <definedName name="A126066234F">#REF!,#REF!</definedName>
    <definedName name="A126066238R">#REF!,#REF!</definedName>
    <definedName name="A126066242F">#REF!,#REF!</definedName>
    <definedName name="A126066246R">#REF!,#REF!</definedName>
    <definedName name="A126066250F">#REF!,#REF!</definedName>
    <definedName name="A126066254R">#REF!,#REF!</definedName>
    <definedName name="A126066258X">#REF!,#REF!</definedName>
    <definedName name="A126066262R">#REF!,#REF!</definedName>
    <definedName name="A126066266X">#REF!,#REF!</definedName>
    <definedName name="A126066270R">#REF!,#REF!</definedName>
    <definedName name="A126066274X">#REF!,#REF!</definedName>
    <definedName name="A126066278J">#REF!,#REF!</definedName>
    <definedName name="A126066282X">#REF!,#REF!</definedName>
    <definedName name="A126066286J">#REF!,#REF!</definedName>
    <definedName name="A126066290X">#REF!,#REF!</definedName>
    <definedName name="A126066294J">#REF!,#REF!</definedName>
    <definedName name="A126066298T">#REF!,#REF!</definedName>
    <definedName name="A126066302W">#REF!,#REF!</definedName>
    <definedName name="A126066306F">#REF!,#REF!</definedName>
    <definedName name="A126066310W">#REF!,#REF!</definedName>
    <definedName name="A126066314F">#REF!,#REF!</definedName>
    <definedName name="A126066318R">#REF!,#REF!</definedName>
    <definedName name="A126066322F">#REF!,#REF!</definedName>
    <definedName name="A126066326R">#REF!,#REF!</definedName>
    <definedName name="A126066402F">#REF!,#REF!</definedName>
    <definedName name="A126066406R">#REF!,#REF!</definedName>
    <definedName name="A126066410F">#REF!,#REF!</definedName>
    <definedName name="A126066414R">#REF!,#REF!</definedName>
    <definedName name="A126066418X">#REF!,#REF!</definedName>
    <definedName name="A126066422R">#REF!,#REF!</definedName>
    <definedName name="A126066426X">#REF!,#REF!</definedName>
    <definedName name="A126066430R">#REF!,#REF!</definedName>
    <definedName name="A126066434X">#REF!,#REF!</definedName>
    <definedName name="A126066438J">#REF!,#REF!</definedName>
    <definedName name="A126066442X">#REF!,#REF!</definedName>
    <definedName name="A126066446J">#REF!,#REF!</definedName>
    <definedName name="A126066450X">#REF!,#REF!</definedName>
    <definedName name="A126066454J">#REF!,#REF!</definedName>
    <definedName name="A126066458T">#REF!,#REF!</definedName>
    <definedName name="A126066462J">#REF!,#REF!</definedName>
    <definedName name="A126066466T">#REF!,#REF!</definedName>
    <definedName name="A126066470J">#REF!,#REF!</definedName>
    <definedName name="A126066474T">#REF!,#REF!</definedName>
    <definedName name="A126066478A">#REF!,#REF!</definedName>
    <definedName name="A126066486A">#REF!,#REF!</definedName>
    <definedName name="A126066490T">#REF!,#REF!</definedName>
    <definedName name="A126066494A">#REF!,#REF!</definedName>
    <definedName name="A126066498K">#REF!,#REF!</definedName>
    <definedName name="A126066502R">#REF!,#REF!</definedName>
    <definedName name="A126066506X">#REF!,#REF!</definedName>
    <definedName name="A126066514X">#REF!,#REF!</definedName>
    <definedName name="A126066518J">#REF!,#REF!</definedName>
    <definedName name="A126066522X">#REF!,#REF!</definedName>
    <definedName name="A126066526J">#REF!,#REF!</definedName>
    <definedName name="A126066530X">#REF!,#REF!</definedName>
    <definedName name="A126066534J">#REF!,#REF!</definedName>
    <definedName name="A126066538T">#REF!,#REF!</definedName>
    <definedName name="A126066542J">#REF!,#REF!</definedName>
    <definedName name="A126066690K">#REF!,#REF!</definedName>
    <definedName name="A126066694V">#REF!,#REF!</definedName>
    <definedName name="A126066698C">#REF!,#REF!</definedName>
    <definedName name="A126066702J">#REF!,#REF!</definedName>
    <definedName name="A126066706T">#REF!,#REF!</definedName>
    <definedName name="A126066710J">#REF!,#REF!</definedName>
    <definedName name="A126066714T">#REF!,#REF!</definedName>
    <definedName name="A126066718A">#REF!,#REF!</definedName>
    <definedName name="A126066722T">#REF!,#REF!</definedName>
    <definedName name="A126066726A">#REF!,#REF!</definedName>
    <definedName name="A126066730T">#REF!,#REF!</definedName>
    <definedName name="A126066734A">#REF!,#REF!</definedName>
    <definedName name="A126066738K">#REF!,#REF!</definedName>
    <definedName name="A126066742A">#REF!,#REF!</definedName>
    <definedName name="A126066746K">#REF!,#REF!</definedName>
    <definedName name="A126066750A">#REF!,#REF!</definedName>
    <definedName name="A126066754K">#REF!,#REF!</definedName>
    <definedName name="A126066758V">#REF!,#REF!</definedName>
    <definedName name="A126066762K">#REF!,#REF!</definedName>
    <definedName name="A126066766V">#REF!,#REF!</definedName>
    <definedName name="A126066770K">#REF!,#REF!</definedName>
    <definedName name="A126066774V">#REF!,#REF!</definedName>
    <definedName name="A126066778C">#REF!,#REF!</definedName>
    <definedName name="A126066782V">#REF!,#REF!</definedName>
    <definedName name="A126066786C">#REF!,#REF!</definedName>
    <definedName name="A126066790V">#REF!,#REF!</definedName>
    <definedName name="A126066794C">#REF!,#REF!</definedName>
    <definedName name="A126066798L">#REF!,#REF!</definedName>
    <definedName name="A126066802T">#REF!,#REF!</definedName>
    <definedName name="A126066806A">#REF!,#REF!</definedName>
    <definedName name="A126066810T">#REF!,#REF!</definedName>
    <definedName name="A126066814A">#REF!,#REF!</definedName>
    <definedName name="A126066818K">#REF!,#REF!</definedName>
    <definedName name="A126066822A">#REF!,#REF!</definedName>
    <definedName name="A126066826K">#REF!,#REF!</definedName>
    <definedName name="A126066830A">#REF!,#REF!</definedName>
    <definedName name="A126066834K">#REF!,#REF!</definedName>
    <definedName name="A126066838V">#REF!,#REF!</definedName>
    <definedName name="A126066842K">#REF!,#REF!</definedName>
    <definedName name="A126066846V">#REF!,#REF!</definedName>
    <definedName name="A126066850K">#REF!,#REF!</definedName>
    <definedName name="A126066854V">#REF!,#REF!</definedName>
    <definedName name="A126066858C">#REF!,#REF!</definedName>
    <definedName name="A126066862V">#REF!,#REF!</definedName>
    <definedName name="A126066866C">#REF!,#REF!</definedName>
    <definedName name="A126066870V">#REF!,#REF!</definedName>
    <definedName name="A126066874C">#REF!,#REF!</definedName>
    <definedName name="A126066878L">#REF!,#REF!</definedName>
    <definedName name="A126066882C">#REF!,#REF!</definedName>
    <definedName name="A126066886L">#REF!,#REF!</definedName>
    <definedName name="A126066890C">#REF!,#REF!</definedName>
    <definedName name="A126066894L">#REF!,#REF!</definedName>
    <definedName name="A126066898W">#REF!,#REF!</definedName>
    <definedName name="A126066902A">#REF!,#REF!</definedName>
    <definedName name="A126066906K">#REF!,#REF!</definedName>
    <definedName name="A126066910A">#REF!,#REF!</definedName>
    <definedName name="A126066914K">#REF!,#REF!</definedName>
    <definedName name="A126066918V">#REF!,#REF!</definedName>
    <definedName name="A126066922K">#REF!,#REF!</definedName>
    <definedName name="A126066926V">#REF!,#REF!</definedName>
    <definedName name="A126066930K">#REF!,#REF!</definedName>
    <definedName name="A126066934V">#REF!,#REF!</definedName>
    <definedName name="A126066938C">#REF!,#REF!</definedName>
    <definedName name="A126066942V">#REF!,#REF!</definedName>
    <definedName name="A126066946C">#REF!,#REF!</definedName>
    <definedName name="A126066950V">#REF!,#REF!</definedName>
    <definedName name="A126066954C">#REF!,#REF!</definedName>
    <definedName name="A126066958L">#REF!,#REF!</definedName>
    <definedName name="A126066962C">#REF!,#REF!</definedName>
    <definedName name="A126066966L">#REF!,#REF!</definedName>
    <definedName name="A126066970C">#REF!,#REF!</definedName>
    <definedName name="A126066974L">#REF!,#REF!</definedName>
    <definedName name="A126067050F">#REF!,#REF!</definedName>
    <definedName name="A126067054R">#REF!,#REF!</definedName>
    <definedName name="A126067058X">#REF!,#REF!</definedName>
    <definedName name="A126067062R">#REF!,#REF!</definedName>
    <definedName name="A126067066X">#REF!,#REF!</definedName>
    <definedName name="A126067070R">#REF!,#REF!</definedName>
    <definedName name="A126067074X">#REF!,#REF!</definedName>
    <definedName name="A126067078J">#REF!,#REF!</definedName>
    <definedName name="A126067082X">#REF!,#REF!</definedName>
    <definedName name="A126067086J">#REF!,#REF!</definedName>
    <definedName name="A126067090X">#REF!,#REF!</definedName>
    <definedName name="A126067094J">#REF!,#REF!</definedName>
    <definedName name="A126067098T">#REF!,#REF!</definedName>
    <definedName name="A126067102W">#REF!,#REF!</definedName>
    <definedName name="A126067106F">#REF!,#REF!</definedName>
    <definedName name="A126067110W">#REF!,#REF!</definedName>
    <definedName name="A126067114F">#REF!,#REF!</definedName>
    <definedName name="A126067118R">#REF!,#REF!</definedName>
    <definedName name="A126067122F">#REF!,#REF!</definedName>
    <definedName name="A126067126R">#REF!,#REF!</definedName>
    <definedName name="A126067134R">#REF!,#REF!</definedName>
    <definedName name="A126067138X">#REF!,#REF!</definedName>
    <definedName name="A126067142R">#REF!,#REF!</definedName>
    <definedName name="A126067146X">#REF!,#REF!</definedName>
    <definedName name="A126067150R">#REF!,#REF!</definedName>
    <definedName name="A126067154X">#REF!,#REF!</definedName>
    <definedName name="A126067162X">#REF!,#REF!</definedName>
    <definedName name="A126067166J">#REF!,#REF!</definedName>
    <definedName name="A126067170X">#REF!,#REF!</definedName>
    <definedName name="A126067174J">#REF!,#REF!</definedName>
    <definedName name="A126067178T">#REF!,#REF!</definedName>
    <definedName name="A126067182J">#REF!,#REF!</definedName>
    <definedName name="A126067186T">#REF!,#REF!</definedName>
    <definedName name="A126067190J">#REF!,#REF!</definedName>
    <definedName name="A126067338T">#REF!,#REF!</definedName>
    <definedName name="A126067342J">#REF!,#REF!</definedName>
    <definedName name="A126067346T">#REF!,#REF!</definedName>
    <definedName name="A126067350J">#REF!,#REF!</definedName>
    <definedName name="A126067354T">#REF!,#REF!</definedName>
    <definedName name="A126067358A">#REF!,#REF!</definedName>
    <definedName name="A126067362T">#REF!,#REF!</definedName>
    <definedName name="A126067366A">#REF!,#REF!</definedName>
    <definedName name="A126067370T">#REF!,#REF!</definedName>
    <definedName name="A126067374A">#REF!,#REF!</definedName>
    <definedName name="A126067378K">#REF!,#REF!</definedName>
    <definedName name="A126067382A">#REF!,#REF!</definedName>
    <definedName name="A126067386K">#REF!,#REF!</definedName>
    <definedName name="A126067390A">#REF!,#REF!</definedName>
    <definedName name="A126067394K">#REF!,#REF!</definedName>
    <definedName name="A126067398V">#REF!,#REF!</definedName>
    <definedName name="A126067402X">#REF!,#REF!</definedName>
    <definedName name="A126067406J">#REF!,#REF!</definedName>
    <definedName name="A126067410X">#REF!,#REF!</definedName>
    <definedName name="A126067414J">#REF!,#REF!</definedName>
    <definedName name="A126067418T">#REF!,#REF!</definedName>
    <definedName name="A126067422J">#REF!,#REF!</definedName>
    <definedName name="A126067426T">#REF!,#REF!</definedName>
    <definedName name="A126067430J">#REF!,#REF!</definedName>
    <definedName name="A126067434T">#REF!,#REF!</definedName>
    <definedName name="A126067438A">#REF!,#REF!</definedName>
    <definedName name="A126067442T">#REF!,#REF!</definedName>
    <definedName name="A126067446A">#REF!,#REF!</definedName>
    <definedName name="A126067450T">#REF!,#REF!</definedName>
    <definedName name="A126067454A">#REF!,#REF!</definedName>
    <definedName name="A126067458K">#REF!,#REF!</definedName>
    <definedName name="A126067462A">#REF!,#REF!</definedName>
    <definedName name="A126067466K">#REF!,#REF!</definedName>
    <definedName name="A126067470A">#REF!,#REF!</definedName>
    <definedName name="A126067474K">#REF!,#REF!</definedName>
    <definedName name="A126067478V">#REF!,#REF!</definedName>
    <definedName name="A126067482K">#REF!,#REF!</definedName>
    <definedName name="A126067486V">#REF!,#REF!</definedName>
    <definedName name="A126067490K">#REF!,#REF!</definedName>
    <definedName name="A126067494V">#REF!,#REF!</definedName>
    <definedName name="A126067498C">#REF!,#REF!</definedName>
    <definedName name="A126067502J">#REF!,#REF!</definedName>
    <definedName name="A126067506T">#REF!,#REF!</definedName>
    <definedName name="A126067510J">#REF!,#REF!</definedName>
    <definedName name="A126067514T">#REF!,#REF!</definedName>
    <definedName name="A126067518A">#REF!,#REF!</definedName>
    <definedName name="A126067522T">#REF!,#REF!</definedName>
    <definedName name="A126067526A">#REF!,#REF!</definedName>
    <definedName name="A126067530T">#REF!,#REF!</definedName>
    <definedName name="A126067534A">#REF!,#REF!</definedName>
    <definedName name="A126067538K">#REF!,#REF!</definedName>
    <definedName name="A126067542A">#REF!,#REF!</definedName>
    <definedName name="A126067546K">#REF!,#REF!</definedName>
    <definedName name="A126067550A">#REF!,#REF!</definedName>
    <definedName name="A126067554K">#REF!,#REF!</definedName>
    <definedName name="A126067558V">#REF!,#REF!</definedName>
    <definedName name="A126067562K">#REF!,#REF!</definedName>
    <definedName name="A126067566V">#REF!,#REF!</definedName>
    <definedName name="A126067570K">#REF!,#REF!</definedName>
    <definedName name="A126067574V">#REF!,#REF!</definedName>
    <definedName name="A126067578C">#REF!,#REF!</definedName>
    <definedName name="A126067586C">#REF!,#REF!</definedName>
    <definedName name="A126067590V">#REF!,#REF!</definedName>
    <definedName name="A126067594C">#REF!,#REF!</definedName>
    <definedName name="A126067606A">#REF!,#REF!</definedName>
    <definedName name="A126067610T">#REF!,#REF!</definedName>
    <definedName name="A126067614A">#REF!,#REF!</definedName>
    <definedName name="A126067618K">#REF!,#REF!</definedName>
    <definedName name="A126067622A">#REF!,#REF!</definedName>
    <definedName name="A126067698W">#REF!,#REF!</definedName>
    <definedName name="A126067702A">#REF!,#REF!</definedName>
    <definedName name="A126067706K">#REF!,#REF!</definedName>
    <definedName name="A126067710A">#REF!,#REF!</definedName>
    <definedName name="A126067714K">#REF!,#REF!</definedName>
    <definedName name="A126067718V">#REF!,#REF!</definedName>
    <definedName name="A126067722K">#REF!,#REF!</definedName>
    <definedName name="A126067730K">#REF!,#REF!</definedName>
    <definedName name="A126067734V">#REF!,#REF!</definedName>
    <definedName name="A126067738C">#REF!,#REF!</definedName>
    <definedName name="A126067750V">#REF!,#REF!</definedName>
    <definedName name="A126067754C">#REF!,#REF!</definedName>
    <definedName name="A126067758L">#REF!,#REF!</definedName>
    <definedName name="A126067762C">#REF!,#REF!</definedName>
    <definedName name="A126067766L">#REF!,#REF!</definedName>
    <definedName name="A126067770C">#REF!,#REF!</definedName>
    <definedName name="A126067774L">#REF!,#REF!</definedName>
    <definedName name="A126067782L">#REF!,#REF!</definedName>
    <definedName name="A126067786W">#REF!,#REF!</definedName>
    <definedName name="A126067790L">#REF!,#REF!</definedName>
    <definedName name="A126067794W">#REF!,#REF!</definedName>
    <definedName name="A126067802K">#REF!,#REF!</definedName>
    <definedName name="A126067810K">#REF!,#REF!</definedName>
    <definedName name="A126067822V">#REF!,#REF!</definedName>
    <definedName name="A126067826C">#REF!,#REF!</definedName>
    <definedName name="A126067830V">#REF!,#REF!</definedName>
    <definedName name="A126067834C">#REF!,#REF!</definedName>
    <definedName name="A126067838L">#REF!,#REF!</definedName>
    <definedName name="A126067986R">#REF!,#REF!</definedName>
    <definedName name="A126067990F">#REF!,#REF!</definedName>
    <definedName name="A126067994R">#REF!,#REF!</definedName>
    <definedName name="A126067998X">#REF!,#REF!</definedName>
    <definedName name="A126068002F">#REF!,#REF!</definedName>
    <definedName name="A126068006R">#REF!,#REF!</definedName>
    <definedName name="A126068010F">#REF!,#REF!</definedName>
    <definedName name="A126068018X">#REF!,#REF!</definedName>
    <definedName name="A126068022R">#REF!,#REF!</definedName>
    <definedName name="A126068026X">#REF!,#REF!</definedName>
    <definedName name="A126068038J">#REF!,#REF!</definedName>
    <definedName name="A126068042X">#REF!,#REF!</definedName>
    <definedName name="A126068046J">#REF!,#REF!</definedName>
    <definedName name="A126068050X">#REF!,#REF!</definedName>
    <definedName name="A126068054J">#REF!,#REF!</definedName>
    <definedName name="A126068058T">#REF!,#REF!</definedName>
    <definedName name="A126068062J">#REF!,#REF!</definedName>
    <definedName name="A126068066T">#REF!,#REF!</definedName>
    <definedName name="A126068070J">#REF!,#REF!</definedName>
    <definedName name="A126068074T">#REF!,#REF!</definedName>
    <definedName name="A126068078A">#REF!,#REF!</definedName>
    <definedName name="A126068082T">#REF!,#REF!</definedName>
    <definedName name="A126068090T">#REF!,#REF!</definedName>
    <definedName name="A126068094A">#REF!,#REF!</definedName>
    <definedName name="A126068098K">#REF!,#REF!</definedName>
    <definedName name="A126068110R">#REF!,#REF!</definedName>
    <definedName name="A126068114X">#REF!,#REF!</definedName>
    <definedName name="A126068118J">#REF!,#REF!</definedName>
    <definedName name="A126068122X">#REF!,#REF!</definedName>
    <definedName name="A126068126J">#REF!,#REF!</definedName>
    <definedName name="A126068130X">#REF!,#REF!</definedName>
    <definedName name="A126068134J">#REF!,#REF!</definedName>
    <definedName name="A126068138T">#REF!,#REF!</definedName>
    <definedName name="A126068142J">#REF!,#REF!</definedName>
    <definedName name="A126068146T">#REF!,#REF!</definedName>
    <definedName name="A126068150J">#REF!,#REF!</definedName>
    <definedName name="A126068154T">#REF!,#REF!</definedName>
    <definedName name="A126068162T">#REF!,#REF!</definedName>
    <definedName name="A126068166A">#REF!,#REF!</definedName>
    <definedName name="A126068170T">#REF!,#REF!</definedName>
    <definedName name="A126068182A">#REF!,#REF!</definedName>
    <definedName name="A126068186K">#REF!,#REF!</definedName>
    <definedName name="A126068190A">#REF!,#REF!</definedName>
    <definedName name="A126068194K">#REF!,#REF!</definedName>
    <definedName name="A126068198V">#REF!,#REF!</definedName>
    <definedName name="A126068202X">#REF!,#REF!</definedName>
    <definedName name="A126068206J">#REF!,#REF!</definedName>
    <definedName name="A126068210X">#REF!,#REF!</definedName>
    <definedName name="A126068214J">#REF!,#REF!</definedName>
    <definedName name="A126068218T">#REF!,#REF!</definedName>
    <definedName name="A126068222J">#REF!,#REF!</definedName>
    <definedName name="A126068226T">#REF!,#REF!</definedName>
    <definedName name="A126068230J">#REF!,#REF!</definedName>
    <definedName name="A126068234T">#REF!,#REF!</definedName>
    <definedName name="A126068238A">#REF!,#REF!</definedName>
    <definedName name="A126068242T">#REF!,#REF!</definedName>
    <definedName name="A126068246A">#REF!,#REF!</definedName>
    <definedName name="A126068250T">#REF!,#REF!</definedName>
    <definedName name="A126068254A">#REF!,#REF!</definedName>
    <definedName name="A126068258K">#REF!,#REF!</definedName>
    <definedName name="A126068262A">#REF!,#REF!</definedName>
    <definedName name="A126068266K">#REF!,#REF!</definedName>
    <definedName name="A126068270A">#REF!,#REF!</definedName>
    <definedName name="A126068346K">#REF!,#REF!</definedName>
    <definedName name="A126068350A">#REF!,#REF!</definedName>
    <definedName name="A126068354K">#REF!,#REF!</definedName>
    <definedName name="A126068358V">#REF!,#REF!</definedName>
    <definedName name="A126068362K">#REF!,#REF!</definedName>
    <definedName name="A126068366V">#REF!,#REF!</definedName>
    <definedName name="A126068370K">#REF!,#REF!</definedName>
    <definedName name="A126068374V">#REF!,#REF!</definedName>
    <definedName name="A126068378C">#REF!,#REF!</definedName>
    <definedName name="A126068382V">#REF!,#REF!</definedName>
    <definedName name="A126068386C">#REF!,#REF!</definedName>
    <definedName name="A126068390V">#REF!,#REF!</definedName>
    <definedName name="A126068394C">#REF!,#REF!</definedName>
    <definedName name="A126068398L">#REF!,#REF!</definedName>
    <definedName name="A126068402T">#REF!,#REF!</definedName>
    <definedName name="A126068406A">#REF!,#REF!</definedName>
    <definedName name="A126068410T">#REF!,#REF!</definedName>
    <definedName name="A126068414A">#REF!,#REF!</definedName>
    <definedName name="A126068418K">#REF!,#REF!</definedName>
    <definedName name="A126068422A">#REF!,#REF!</definedName>
    <definedName name="A126068430A">#REF!,#REF!</definedName>
    <definedName name="A126068434K">#REF!,#REF!</definedName>
    <definedName name="A126068438V">#REF!,#REF!</definedName>
    <definedName name="A126068442K">#REF!,#REF!</definedName>
    <definedName name="A126068446V">#REF!,#REF!</definedName>
    <definedName name="A126068450K">#REF!,#REF!</definedName>
    <definedName name="A126068458C">#REF!,#REF!</definedName>
    <definedName name="A126068462V">#REF!,#REF!</definedName>
    <definedName name="A126068466C">#REF!,#REF!</definedName>
    <definedName name="A126068470V">#REF!,#REF!</definedName>
    <definedName name="A126068474C">#REF!,#REF!</definedName>
    <definedName name="A126068478L">#REF!,#REF!</definedName>
    <definedName name="A126068482C">#REF!,#REF!</definedName>
    <definedName name="A126068486L">#REF!,#REF!</definedName>
    <definedName name="A126068634C">#REF!,#REF!</definedName>
    <definedName name="A126068638L">#REF!,#REF!</definedName>
    <definedName name="A126068642C">#REF!,#REF!</definedName>
    <definedName name="A126068646L">#REF!,#REF!</definedName>
    <definedName name="A126068650C">#REF!,#REF!</definedName>
    <definedName name="A126068654L">#REF!,#REF!</definedName>
    <definedName name="A126068658W">#REF!,#REF!</definedName>
    <definedName name="A126068662L">#REF!,#REF!</definedName>
    <definedName name="A126068666W">#REF!,#REF!</definedName>
    <definedName name="A126068670L">#REF!,#REF!</definedName>
    <definedName name="A126068674W">#REF!,#REF!</definedName>
    <definedName name="A126068678F">#REF!,#REF!</definedName>
    <definedName name="A126068682W">#REF!,#REF!</definedName>
    <definedName name="A126068686F">#REF!,#REF!</definedName>
    <definedName name="A126068690W">#REF!,#REF!</definedName>
    <definedName name="A126068694F">#REF!,#REF!</definedName>
    <definedName name="A126068698R">#REF!,#REF!</definedName>
    <definedName name="A126068702V">#REF!,#REF!</definedName>
    <definedName name="A126068706C">#REF!,#REF!</definedName>
    <definedName name="A126068710V">#REF!,#REF!</definedName>
    <definedName name="A126068714C">#REF!,#REF!</definedName>
    <definedName name="A126068718L">#REF!,#REF!</definedName>
    <definedName name="A126068722C">#REF!,#REF!</definedName>
    <definedName name="A126068726L">#REF!,#REF!</definedName>
    <definedName name="A126068730C">#REF!,#REF!</definedName>
    <definedName name="A126068734L">#REF!,#REF!</definedName>
    <definedName name="A126068738W">#REF!,#REF!</definedName>
    <definedName name="A126068742L">#REF!,#REF!</definedName>
    <definedName name="A126068746W">#REF!,#REF!</definedName>
    <definedName name="A126068750L">#REF!,#REF!</definedName>
    <definedName name="A126068754W">#REF!,#REF!</definedName>
    <definedName name="A126068758F">#REF!,#REF!</definedName>
    <definedName name="A126068762W">#REF!,#REF!</definedName>
    <definedName name="A126068766F">#REF!,#REF!</definedName>
    <definedName name="A126068770W">#REF!,#REF!</definedName>
    <definedName name="A126068774F">#REF!,#REF!</definedName>
    <definedName name="A126068778R">#REF!,#REF!</definedName>
    <definedName name="A126068782F">#REF!,#REF!</definedName>
    <definedName name="A126068786R">#REF!,#REF!</definedName>
    <definedName name="A126068790F">#REF!,#REF!</definedName>
    <definedName name="A126068794R">#REF!,#REF!</definedName>
    <definedName name="A126068798X">#REF!,#REF!</definedName>
    <definedName name="A126068802C">#REF!,#REF!</definedName>
    <definedName name="A126068806L">#REF!,#REF!</definedName>
    <definedName name="A126068810C">#REF!,#REF!</definedName>
    <definedName name="A126068814L">#REF!,#REF!</definedName>
    <definedName name="A126068818W">#REF!,#REF!</definedName>
    <definedName name="A126068822L">#REF!,#REF!</definedName>
    <definedName name="A126068826W">#REF!,#REF!</definedName>
    <definedName name="A126068830L">#REF!,#REF!</definedName>
    <definedName name="A126068834W">#REF!,#REF!</definedName>
    <definedName name="A126068838F">#REF!,#REF!</definedName>
    <definedName name="A126068842W">#REF!,#REF!</definedName>
    <definedName name="A126068846F">#REF!,#REF!</definedName>
    <definedName name="A126068850W">#REF!,#REF!</definedName>
    <definedName name="A126068854F">#REF!,#REF!</definedName>
    <definedName name="A126068858R">#REF!,#REF!</definedName>
    <definedName name="A126068862F">#REF!,#REF!</definedName>
    <definedName name="A126068866R">#REF!,#REF!</definedName>
    <definedName name="A126068870F">#REF!,#REF!</definedName>
    <definedName name="A126068874R">#REF!,#REF!</definedName>
    <definedName name="A126068878X">#REF!,#REF!</definedName>
    <definedName name="A126068882R">#REF!,#REF!</definedName>
    <definedName name="A126068886X">#REF!,#REF!</definedName>
    <definedName name="A126068890R">#REF!,#REF!</definedName>
    <definedName name="A126068894X">#REF!,#REF!</definedName>
    <definedName name="A126068898J">#REF!,#REF!</definedName>
    <definedName name="A126068902L">#REF!,#REF!</definedName>
    <definedName name="A126068906W">#REF!,#REF!</definedName>
    <definedName name="A126068910L">#REF!,#REF!</definedName>
    <definedName name="A126068914W">#REF!,#REF!</definedName>
    <definedName name="A126068918F">#REF!,#REF!</definedName>
    <definedName name="A126069498R">#REF!,#REF!</definedName>
    <definedName name="A126069502V">#REF!,#REF!</definedName>
    <definedName name="A126069506C">#REF!,#REF!</definedName>
    <definedName name="A126069510V">#REF!,#REF!</definedName>
    <definedName name="A126069514C">#REF!,#REF!</definedName>
    <definedName name="A126069518L">#REF!,#REF!</definedName>
    <definedName name="A126069522C">#REF!,#REF!</definedName>
    <definedName name="A126069530C">#REF!,#REF!</definedName>
    <definedName name="A126069534L">#REF!,#REF!</definedName>
    <definedName name="A126069538W">#REF!,#REF!</definedName>
    <definedName name="A126069550L">#REF!,#REF!</definedName>
    <definedName name="A126069554W">#REF!,#REF!</definedName>
    <definedName name="A126069558F">#REF!,#REF!</definedName>
    <definedName name="A126069562W">#REF!,#REF!</definedName>
    <definedName name="A126069566F">#REF!,#REF!</definedName>
    <definedName name="A126070146J">#REF!,#REF!</definedName>
    <definedName name="A126070150X">#REF!,#REF!</definedName>
    <definedName name="A126070154J">#REF!,#REF!</definedName>
    <definedName name="A126070158T">#REF!,#REF!</definedName>
    <definedName name="A126070162J">#REF!,#REF!</definedName>
    <definedName name="A126070166T">#REF!,#REF!</definedName>
    <definedName name="A126070170J">#REF!,#REF!</definedName>
    <definedName name="A126070174T">#REF!,#REF!</definedName>
    <definedName name="A126070178A">#REF!,#REF!</definedName>
    <definedName name="A126070182T">#REF!,#REF!</definedName>
    <definedName name="A126070186A">#REF!,#REF!</definedName>
    <definedName name="A126070190T">#REF!,#REF!</definedName>
    <definedName name="A126070194A">#REF!,#REF!</definedName>
    <definedName name="A126070198K">#REF!,#REF!</definedName>
    <definedName name="A126070202R">#REF!,#REF!</definedName>
    <definedName name="A126070206X">#REF!,#REF!</definedName>
    <definedName name="A126070210R">#REF!,#REF!</definedName>
    <definedName name="A126070214X">#REF!,#REF!</definedName>
    <definedName name="A126070794F">#REF!,#REF!</definedName>
    <definedName name="A126070798R">#REF!,#REF!</definedName>
    <definedName name="A126070802V">#REF!,#REF!</definedName>
    <definedName name="A126070806C">#REF!,#REF!</definedName>
    <definedName name="A126070810V">#REF!,#REF!</definedName>
    <definedName name="A126070814C">#REF!,#REF!</definedName>
    <definedName name="A126070818L">#REF!,#REF!</definedName>
    <definedName name="A126070822C">#REF!,#REF!</definedName>
    <definedName name="A126070826L">#REF!,#REF!</definedName>
    <definedName name="A126070830C">#REF!,#REF!</definedName>
    <definedName name="A126070834L">#REF!,#REF!</definedName>
    <definedName name="A126070838W">#REF!,#REF!</definedName>
    <definedName name="A126070842L">#REF!,#REF!</definedName>
    <definedName name="A126070846W">#REF!,#REF!</definedName>
    <definedName name="A126070850L">#REF!,#REF!</definedName>
    <definedName name="A126070854W">#REF!,#REF!</definedName>
    <definedName name="A126070858F">#REF!,#REF!</definedName>
    <definedName name="A126070862W">#REF!,#REF!</definedName>
    <definedName name="A126071442V">#REF!,#REF!</definedName>
    <definedName name="A126071446C">#REF!,#REF!</definedName>
    <definedName name="A126071450V">#REF!,#REF!</definedName>
    <definedName name="A126071454C">#REF!,#REF!</definedName>
    <definedName name="A126071458L">#REF!,#REF!</definedName>
    <definedName name="A126071462C">#REF!,#REF!</definedName>
    <definedName name="A126071466L">#REF!,#REF!</definedName>
    <definedName name="A126071470C">#REF!,#REF!</definedName>
    <definedName name="A126071474L">#REF!,#REF!</definedName>
    <definedName name="A126071478W">#REF!,#REF!</definedName>
    <definedName name="A126071482L">#REF!,#REF!</definedName>
    <definedName name="A126071486W">#REF!,#REF!</definedName>
    <definedName name="A126071490L">#REF!,#REF!</definedName>
    <definedName name="A126071494W">#REF!,#REF!</definedName>
    <definedName name="A126071498F">#REF!,#REF!</definedName>
    <definedName name="A126071502K">#REF!,#REF!</definedName>
    <definedName name="A126071506V">#REF!,#REF!</definedName>
    <definedName name="A126071510K">#REF!,#REF!</definedName>
    <definedName name="A126072090V">#REF!,#REF!</definedName>
    <definedName name="A126072094C">#REF!,#REF!</definedName>
    <definedName name="A126072098L">#REF!,#REF!</definedName>
    <definedName name="A126072102T">#REF!,#REF!</definedName>
    <definedName name="A126072106A">#REF!,#REF!</definedName>
    <definedName name="A126072110T">#REF!,#REF!</definedName>
    <definedName name="A126072114A">#REF!,#REF!</definedName>
    <definedName name="A126072118K">#REF!,#REF!</definedName>
    <definedName name="A126072122A">#REF!,#REF!</definedName>
    <definedName name="A126072126K">#REF!,#REF!</definedName>
    <definedName name="A126072130A">#REF!,#REF!</definedName>
    <definedName name="A126072134K">#REF!,#REF!</definedName>
    <definedName name="A126072138V">#REF!,#REF!</definedName>
    <definedName name="A126072142K">#REF!,#REF!</definedName>
    <definedName name="A126072146V">#REF!,#REF!</definedName>
    <definedName name="A126072150K">#REF!,#REF!</definedName>
    <definedName name="A126072154V">#REF!,#REF!</definedName>
    <definedName name="A126072158C">#REF!,#REF!</definedName>
    <definedName name="A126072738X">#REF!,#REF!</definedName>
    <definedName name="A126072742R">#REF!,#REF!</definedName>
    <definedName name="A126072746X">#REF!,#REF!</definedName>
    <definedName name="A126072750R">#REF!,#REF!</definedName>
    <definedName name="A126072754X">#REF!,#REF!</definedName>
    <definedName name="A126072758J">#REF!,#REF!</definedName>
    <definedName name="A126072762X">#REF!,#REF!</definedName>
    <definedName name="A126072770X">#REF!,#REF!</definedName>
    <definedName name="A126072774J">#REF!,#REF!</definedName>
    <definedName name="A126072778T">#REF!,#REF!</definedName>
    <definedName name="A126072790J">#REF!,#REF!</definedName>
    <definedName name="A126072794T">#REF!,#REF!</definedName>
    <definedName name="A126072798A">#REF!,#REF!</definedName>
    <definedName name="A126072802F">#REF!,#REF!</definedName>
    <definedName name="A126072806R">#REF!,#REF!</definedName>
    <definedName name="A126073386X">#REF!,#REF!</definedName>
    <definedName name="A126073390R">#REF!,#REF!</definedName>
    <definedName name="A126073394X">#REF!,#REF!</definedName>
    <definedName name="A126073398J">#REF!,#REF!</definedName>
    <definedName name="A126073402L">#REF!,#REF!</definedName>
    <definedName name="A126073406W">#REF!,#REF!</definedName>
    <definedName name="A126073410L">#REF!,#REF!</definedName>
    <definedName name="A126073414W">#REF!,#REF!</definedName>
    <definedName name="A126073418F">#REF!,#REF!</definedName>
    <definedName name="A126073422W">#REF!,#REF!</definedName>
    <definedName name="A126073426F">#REF!,#REF!</definedName>
    <definedName name="A126073430W">#REF!,#REF!</definedName>
    <definedName name="A126073434F">#REF!,#REF!</definedName>
    <definedName name="A126073438R">#REF!,#REF!</definedName>
    <definedName name="A126073442F">#REF!,#REF!</definedName>
    <definedName name="A126073446R">#REF!,#REF!</definedName>
    <definedName name="A126073450F">#REF!,#REF!</definedName>
    <definedName name="A126073454R">#REF!,#REF!</definedName>
    <definedName name="A126074034L">#REF!,#REF!</definedName>
    <definedName name="A126074038W">#REF!,#REF!</definedName>
    <definedName name="A126074042L">#REF!,#REF!</definedName>
    <definedName name="A126074046W">#REF!,#REF!</definedName>
    <definedName name="A126074050L">#REF!,#REF!</definedName>
    <definedName name="A126074054W">#REF!,#REF!</definedName>
    <definedName name="A126074058F">#REF!,#REF!</definedName>
    <definedName name="A126074062W">#REF!,#REF!</definedName>
    <definedName name="A126074066F">#REF!,#REF!</definedName>
    <definedName name="A126074070W">#REF!,#REF!</definedName>
    <definedName name="A126074074F">#REF!,#REF!</definedName>
    <definedName name="A126074078R">#REF!,#REF!</definedName>
    <definedName name="A126074082F">#REF!,#REF!</definedName>
    <definedName name="A126074086R">#REF!,#REF!</definedName>
    <definedName name="A126074090F">#REF!,#REF!</definedName>
    <definedName name="A126074094R">#REF!,#REF!</definedName>
    <definedName name="A126074098X">#REF!,#REF!</definedName>
    <definedName name="A126074102C">#REF!,#REF!</definedName>
    <definedName name="A126074682K">#REF!,#REF!</definedName>
    <definedName name="A126074686V">#REF!,#REF!</definedName>
    <definedName name="A126074690K">#REF!,#REF!</definedName>
    <definedName name="A126074694V">#REF!,#REF!</definedName>
    <definedName name="A126074698C">#REF!,#REF!</definedName>
    <definedName name="A126074702J">#REF!,#REF!</definedName>
    <definedName name="A126074706T">#REF!,#REF!</definedName>
    <definedName name="A126074714T">#REF!,#REF!</definedName>
    <definedName name="A126074718A">#REF!,#REF!</definedName>
    <definedName name="A126074722T">#REF!,#REF!</definedName>
    <definedName name="A126074734A">#REF!,#REF!</definedName>
    <definedName name="A126074738K">#REF!,#REF!</definedName>
    <definedName name="A126074742A">#REF!,#REF!</definedName>
    <definedName name="A126074746K">#REF!,#REF!</definedName>
    <definedName name="A126074750A">#REF!,#REF!</definedName>
    <definedName name="A126075330X">#REF!,#REF!</definedName>
    <definedName name="A126075334J">#REF!,#REF!</definedName>
    <definedName name="A126075338T">#REF!,#REF!</definedName>
    <definedName name="A126075342J">#REF!,#REF!</definedName>
    <definedName name="A126075346T">#REF!,#REF!</definedName>
    <definedName name="A126075350J">#REF!,#REF!</definedName>
    <definedName name="A126075354T">#REF!,#REF!</definedName>
    <definedName name="A126075358A">#REF!,#REF!</definedName>
    <definedName name="A126075362T">#REF!,#REF!</definedName>
    <definedName name="A126075366A">#REF!,#REF!</definedName>
    <definedName name="A126075370T">#REF!,#REF!</definedName>
    <definedName name="A126075374A">#REF!,#REF!</definedName>
    <definedName name="A126075378K">#REF!,#REF!</definedName>
    <definedName name="A126075382A">#REF!,#REF!</definedName>
    <definedName name="A126075386K">#REF!,#REF!</definedName>
    <definedName name="A126075390A">#REF!,#REF!</definedName>
    <definedName name="A126075394K">#REF!,#REF!</definedName>
    <definedName name="A126075398V">#REF!,#REF!</definedName>
    <definedName name="A126075978R">#REF!,#REF!</definedName>
    <definedName name="A126075982F">#REF!,#REF!</definedName>
    <definedName name="A126075986R">#REF!,#REF!</definedName>
    <definedName name="A126075990F">#REF!,#REF!</definedName>
    <definedName name="A126075994R">#REF!,#REF!</definedName>
    <definedName name="A126075998X">#REF!,#REF!</definedName>
    <definedName name="A126076002F">#REF!,#REF!</definedName>
    <definedName name="A126076006R">#REF!,#REF!</definedName>
    <definedName name="A126076010F">#REF!,#REF!</definedName>
    <definedName name="A126076014R">#REF!,#REF!</definedName>
    <definedName name="A126076018X">#REF!,#REF!</definedName>
    <definedName name="A126076022R">#REF!,#REF!</definedName>
    <definedName name="A126076026X">#REF!,#REF!</definedName>
    <definedName name="A126076030R">#REF!,#REF!</definedName>
    <definedName name="A126076034X">#REF!,#REF!</definedName>
    <definedName name="A126076038J">#REF!,#REF!</definedName>
    <definedName name="A126076042X">#REF!,#REF!</definedName>
    <definedName name="A126076046J">#REF!,#REF!</definedName>
    <definedName name="A126076626C">#REF!,#REF!</definedName>
    <definedName name="A126076630V">#REF!,#REF!</definedName>
    <definedName name="A126076634C">#REF!,#REF!</definedName>
    <definedName name="A126076638L">#REF!,#REF!</definedName>
    <definedName name="A126076642C">#REF!,#REF!</definedName>
    <definedName name="A126076646L">#REF!,#REF!</definedName>
    <definedName name="A126076650C">#REF!,#REF!</definedName>
    <definedName name="A126076654L">#REF!,#REF!</definedName>
    <definedName name="A126076658W">#REF!,#REF!</definedName>
    <definedName name="A126076662L">#REF!,#REF!</definedName>
    <definedName name="A126076666W">#REF!,#REF!</definedName>
    <definedName name="A126076670L">#REF!,#REF!</definedName>
    <definedName name="A126076674W">#REF!,#REF!</definedName>
    <definedName name="A126076678F">#REF!,#REF!</definedName>
    <definedName name="A126076682W">#REF!,#REF!</definedName>
    <definedName name="A126076686F">#REF!,#REF!</definedName>
    <definedName name="A126076690W">#REF!,#REF!</definedName>
    <definedName name="A126076694F">#REF!,#REF!</definedName>
    <definedName name="A126077274C">#REF!,#REF!</definedName>
    <definedName name="A126077278L">#REF!,#REF!</definedName>
    <definedName name="A126077282C">#REF!,#REF!</definedName>
    <definedName name="A126077286L">#REF!,#REF!</definedName>
    <definedName name="A126077290C">#REF!,#REF!</definedName>
    <definedName name="A126077294L">#REF!,#REF!</definedName>
    <definedName name="A126077298W">#REF!,#REF!</definedName>
    <definedName name="A126077302A">#REF!,#REF!</definedName>
    <definedName name="A126077306K">#REF!,#REF!</definedName>
    <definedName name="A126077310A">#REF!,#REF!</definedName>
    <definedName name="A126077314K">#REF!,#REF!</definedName>
    <definedName name="A126077318V">#REF!,#REF!</definedName>
    <definedName name="A126077322K">#REF!,#REF!</definedName>
    <definedName name="A126077326V">#REF!,#REF!</definedName>
    <definedName name="A126077330K">#REF!,#REF!</definedName>
    <definedName name="A126077334V">#REF!,#REF!</definedName>
    <definedName name="A126077338C">#REF!,#REF!</definedName>
    <definedName name="A126077342V">#REF!,#REF!</definedName>
    <definedName name="A126077922R">#REF!,#REF!</definedName>
    <definedName name="A126077926X">#REF!,#REF!</definedName>
    <definedName name="A126077930R">#REF!,#REF!</definedName>
    <definedName name="A126077934X">#REF!,#REF!</definedName>
    <definedName name="A126077938J">#REF!,#REF!</definedName>
    <definedName name="A126077942X">#REF!,#REF!</definedName>
    <definedName name="A126077946J">#REF!,#REF!</definedName>
    <definedName name="A126077954J">#REF!,#REF!</definedName>
    <definedName name="A126077958T">#REF!,#REF!</definedName>
    <definedName name="A126077962J">#REF!,#REF!</definedName>
    <definedName name="A126077974T">#REF!,#REF!</definedName>
    <definedName name="A126077978A">#REF!,#REF!</definedName>
    <definedName name="A126077982T">#REF!,#REF!</definedName>
    <definedName name="A126077986A">#REF!,#REF!</definedName>
    <definedName name="A126077990T">#REF!,#REF!</definedName>
    <definedName name="A126078570R">#REF!,#REF!</definedName>
    <definedName name="A126078574X">#REF!,#REF!</definedName>
    <definedName name="A126078578J">#REF!,#REF!</definedName>
    <definedName name="A126078582X">#REF!,#REF!</definedName>
    <definedName name="A126078586J">#REF!,#REF!</definedName>
    <definedName name="A126078590X">#REF!,#REF!</definedName>
    <definedName name="A126078594J">#REF!,#REF!</definedName>
    <definedName name="A126078598T">#REF!,#REF!</definedName>
    <definedName name="A126078602W">#REF!,#REF!</definedName>
    <definedName name="A126078606F">#REF!,#REF!</definedName>
    <definedName name="A126078610W">#REF!,#REF!</definedName>
    <definedName name="A126078614F">#REF!,#REF!</definedName>
    <definedName name="A126078618R">#REF!,#REF!</definedName>
    <definedName name="A126078622F">#REF!,#REF!</definedName>
    <definedName name="A126078626R">#REF!,#REF!</definedName>
    <definedName name="A126078630F">#REF!,#REF!</definedName>
    <definedName name="A126078634R">#REF!,#REF!</definedName>
    <definedName name="A126078638X">#REF!,#REF!</definedName>
    <definedName name="A126079218W">#REF!,#REF!</definedName>
    <definedName name="A126079222L">#REF!,#REF!</definedName>
    <definedName name="A126079226W">#REF!,#REF!</definedName>
    <definedName name="A126079230L">#REF!,#REF!</definedName>
    <definedName name="A126079234W">#REF!,#REF!</definedName>
    <definedName name="A126079238F">#REF!,#REF!</definedName>
    <definedName name="A126079242W">#REF!,#REF!</definedName>
    <definedName name="A126079246F">#REF!,#REF!</definedName>
    <definedName name="A126079250W">#REF!,#REF!</definedName>
    <definedName name="A126079254F">#REF!,#REF!</definedName>
    <definedName name="A126079258R">#REF!,#REF!</definedName>
    <definedName name="A126079262F">#REF!,#REF!</definedName>
    <definedName name="A126079266R">#REF!,#REF!</definedName>
    <definedName name="A126079270F">#REF!,#REF!</definedName>
    <definedName name="A126079274R">#REF!,#REF!</definedName>
    <definedName name="A126079278X">#REF!,#REF!</definedName>
    <definedName name="A126079282R">#REF!,#REF!</definedName>
    <definedName name="A126079286X">#REF!,#REF!</definedName>
    <definedName name="A126079866V">#REF!,#REF!</definedName>
    <definedName name="A126079870K">#REF!,#REF!</definedName>
    <definedName name="A126079874V">#REF!,#REF!</definedName>
    <definedName name="A126079878C">#REF!,#REF!</definedName>
    <definedName name="A126079882V">#REF!,#REF!</definedName>
    <definedName name="A126079886C">#REF!,#REF!</definedName>
    <definedName name="A126079890V">#REF!,#REF!</definedName>
    <definedName name="A126079898L">#REF!,#REF!</definedName>
    <definedName name="A126079902T">#REF!,#REF!</definedName>
    <definedName name="A126079906A">#REF!,#REF!</definedName>
    <definedName name="A126079918K">#REF!,#REF!</definedName>
    <definedName name="A126079922A">#REF!,#REF!</definedName>
    <definedName name="A126079926K">#REF!,#REF!</definedName>
    <definedName name="A126079930A">#REF!,#REF!</definedName>
    <definedName name="A126079934K">#REF!,#REF!</definedName>
    <definedName name="A126080514L">#REF!,#REF!</definedName>
    <definedName name="A126080518W">#REF!,#REF!</definedName>
    <definedName name="A126080522L">#REF!,#REF!</definedName>
    <definedName name="A126080526W">#REF!,#REF!</definedName>
    <definedName name="A126080530L">#REF!,#REF!</definedName>
    <definedName name="A126080534W">#REF!,#REF!</definedName>
    <definedName name="A126080538F">#REF!,#REF!</definedName>
    <definedName name="A126080542W">#REF!,#REF!</definedName>
    <definedName name="A126080546F">#REF!,#REF!</definedName>
    <definedName name="A126080550W">#REF!,#REF!</definedName>
    <definedName name="A126080554F">#REF!,#REF!</definedName>
    <definedName name="A126080558R">#REF!,#REF!</definedName>
    <definedName name="A126080562F">#REF!,#REF!</definedName>
    <definedName name="A126080566R">#REF!,#REF!</definedName>
    <definedName name="A126080570F">#REF!,#REF!</definedName>
    <definedName name="A126080574R">#REF!,#REF!</definedName>
    <definedName name="A126080578X">#REF!,#REF!</definedName>
    <definedName name="A126080582R">#REF!,#REF!</definedName>
    <definedName name="A126081162L">#REF!,#REF!</definedName>
    <definedName name="A126081166W">#REF!,#REF!</definedName>
    <definedName name="A126081170L">#REF!,#REF!</definedName>
    <definedName name="A126081174W">#REF!,#REF!</definedName>
    <definedName name="A126081178F">#REF!,#REF!</definedName>
    <definedName name="A126081182W">#REF!,#REF!</definedName>
    <definedName name="A126081186F">#REF!,#REF!</definedName>
    <definedName name="A126081190W">#REF!,#REF!</definedName>
    <definedName name="A126081194F">#REF!,#REF!</definedName>
    <definedName name="A126081198R">#REF!,#REF!</definedName>
    <definedName name="A126081202V">#REF!,#REF!</definedName>
    <definedName name="A126081206C">#REF!,#REF!</definedName>
    <definedName name="A126081210V">#REF!,#REF!</definedName>
    <definedName name="A126081214C">#REF!,#REF!</definedName>
    <definedName name="A126081218L">#REF!,#REF!</definedName>
    <definedName name="A126081222C">#REF!,#REF!</definedName>
    <definedName name="A126081226L">#REF!,#REF!</definedName>
    <definedName name="A126081230C">#REF!,#REF!</definedName>
    <definedName name="A126081810X">#REF!,#REF!</definedName>
    <definedName name="A126081814J">#REF!,#REF!</definedName>
    <definedName name="A126081818T">#REF!,#REF!</definedName>
    <definedName name="A126081822J">#REF!,#REF!</definedName>
    <definedName name="A126081826T">#REF!,#REF!</definedName>
    <definedName name="A126081830J">#REF!,#REF!</definedName>
    <definedName name="A126081834T">#REF!,#REF!</definedName>
    <definedName name="A126081838A">#REF!,#REF!</definedName>
    <definedName name="A126081842T">#REF!,#REF!</definedName>
    <definedName name="A126081846A">#REF!,#REF!</definedName>
    <definedName name="A126081850T">#REF!,#REF!</definedName>
    <definedName name="A126081854A">#REF!,#REF!</definedName>
    <definedName name="A126081858K">#REF!,#REF!</definedName>
    <definedName name="A126081862A">#REF!,#REF!</definedName>
    <definedName name="A126081866K">#REF!,#REF!</definedName>
    <definedName name="A126081870A">#REF!,#REF!</definedName>
    <definedName name="A126081874K">#REF!,#REF!</definedName>
    <definedName name="A126081878V">#REF!,#REF!</definedName>
    <definedName name="A126082458T">#REF!,#REF!</definedName>
    <definedName name="A126082462J">#REF!,#REF!</definedName>
    <definedName name="A126082466T">#REF!,#REF!</definedName>
    <definedName name="A126082470J">#REF!,#REF!</definedName>
    <definedName name="A126082474T">#REF!,#REF!</definedName>
    <definedName name="A126082478A">#REF!,#REF!</definedName>
    <definedName name="A126082482T">#REF!,#REF!</definedName>
    <definedName name="A126082486A">#REF!,#REF!</definedName>
    <definedName name="A126082490T">#REF!,#REF!</definedName>
    <definedName name="A126082494A">#REF!,#REF!</definedName>
    <definedName name="A126082498K">#REF!,#REF!</definedName>
    <definedName name="A126082502R">#REF!,#REF!</definedName>
    <definedName name="A126082506X">#REF!,#REF!</definedName>
    <definedName name="A126082510R">#REF!,#REF!</definedName>
    <definedName name="A126082514X">#REF!,#REF!</definedName>
    <definedName name="A126082518J">#REF!,#REF!</definedName>
    <definedName name="A126082522X">#REF!,#REF!</definedName>
    <definedName name="A126082526J">#REF!,#REF!</definedName>
    <definedName name="A126083106F">#REF!,#REF!</definedName>
    <definedName name="A126083110W">#REF!,#REF!</definedName>
    <definedName name="A126083114F">#REF!,#REF!</definedName>
    <definedName name="A126083118R">#REF!,#REF!</definedName>
    <definedName name="A126083122F">#REF!,#REF!</definedName>
    <definedName name="A126083126R">#REF!,#REF!</definedName>
    <definedName name="A126083130F">#REF!,#REF!</definedName>
    <definedName name="A126083138X">#REF!,#REF!</definedName>
    <definedName name="A126083142R">#REF!,#REF!</definedName>
    <definedName name="A126083146X">#REF!,#REF!</definedName>
    <definedName name="A126083158J">#REF!,#REF!</definedName>
    <definedName name="A126083162X">#REF!,#REF!</definedName>
    <definedName name="A126083166J">#REF!,#REF!</definedName>
    <definedName name="A126083170X">#REF!,#REF!</definedName>
    <definedName name="A126083174J">#REF!,#REF!</definedName>
    <definedName name="A126083754C">#REF!,#REF!</definedName>
    <definedName name="A126083758L">#REF!,#REF!</definedName>
    <definedName name="A126083762C">#REF!,#REF!</definedName>
    <definedName name="A126083766L">#REF!,#REF!</definedName>
    <definedName name="A126083770C">#REF!,#REF!</definedName>
    <definedName name="A126083774L">#REF!,#REF!</definedName>
    <definedName name="A126083778W">#REF!,#REF!</definedName>
    <definedName name="A126083782L">#REF!,#REF!</definedName>
    <definedName name="A126083786W">#REF!,#REF!</definedName>
    <definedName name="A126083790L">#REF!,#REF!</definedName>
    <definedName name="A126083794W">#REF!,#REF!</definedName>
    <definedName name="A126083798F">#REF!,#REF!</definedName>
    <definedName name="A126083802K">#REF!,#REF!</definedName>
    <definedName name="A126083806V">#REF!,#REF!</definedName>
    <definedName name="A126083810K">#REF!,#REF!</definedName>
    <definedName name="A126083814V">#REF!,#REF!</definedName>
    <definedName name="A126083818C">#REF!,#REF!</definedName>
    <definedName name="A126083822V">#REF!,#REF!</definedName>
    <definedName name="A126084402T">#REF!,#REF!</definedName>
    <definedName name="A126084406A">#REF!,#REF!</definedName>
    <definedName name="A126084410T">#REF!,#REF!</definedName>
    <definedName name="A126084414A">#REF!,#REF!</definedName>
    <definedName name="A126084418K">#REF!,#REF!</definedName>
    <definedName name="A126084422A">#REF!,#REF!</definedName>
    <definedName name="A126084426K">#REF!,#REF!</definedName>
    <definedName name="A126084430A">#REF!,#REF!</definedName>
    <definedName name="A126084434K">#REF!,#REF!</definedName>
    <definedName name="A126084438V">#REF!,#REF!</definedName>
    <definedName name="A126084442K">#REF!,#REF!</definedName>
    <definedName name="A126084446V">#REF!,#REF!</definedName>
    <definedName name="A126084450K">#REF!,#REF!</definedName>
    <definedName name="A126084454V">#REF!,#REF!</definedName>
    <definedName name="A126084458C">#REF!,#REF!</definedName>
    <definedName name="A126084462V">#REF!,#REF!</definedName>
    <definedName name="A126084466C">#REF!,#REF!</definedName>
    <definedName name="A126084470V">#REF!,#REF!</definedName>
    <definedName name="A126085050T">#REF!,#REF!</definedName>
    <definedName name="A126085054A">#REF!,#REF!</definedName>
    <definedName name="A126085058K">#REF!,#REF!</definedName>
    <definedName name="A126085062A">#REF!,#REF!</definedName>
    <definedName name="A126085066K">#REF!,#REF!</definedName>
    <definedName name="A126085070A">#REF!,#REF!</definedName>
    <definedName name="A126085074K">#REF!,#REF!</definedName>
    <definedName name="A126085082K">#REF!,#REF!</definedName>
    <definedName name="A126085086V">#REF!,#REF!</definedName>
    <definedName name="A126085090K">#REF!,#REF!</definedName>
    <definedName name="A126085102J">#REF!,#REF!</definedName>
    <definedName name="A126085106T">#REF!,#REF!</definedName>
    <definedName name="A126085110J">#REF!,#REF!</definedName>
    <definedName name="A126085114T">#REF!,#REF!</definedName>
    <definedName name="A126085118A">#REF!,#REF!</definedName>
    <definedName name="A126085698J">#REF!,#REF!</definedName>
    <definedName name="A126085702L">#REF!,#REF!</definedName>
    <definedName name="A126085706W">#REF!,#REF!</definedName>
    <definedName name="A126085710L">#REF!,#REF!</definedName>
    <definedName name="A126085714W">#REF!,#REF!</definedName>
    <definedName name="A126085718F">#REF!,#REF!</definedName>
    <definedName name="A126085722W">#REF!,#REF!</definedName>
    <definedName name="A126085726F">#REF!,#REF!</definedName>
    <definedName name="A126085730W">#REF!,#REF!</definedName>
    <definedName name="A126085734F">#REF!,#REF!</definedName>
    <definedName name="A126085738R">#REF!,#REF!</definedName>
    <definedName name="A126085742F">#REF!,#REF!</definedName>
    <definedName name="A126085746R">#REF!,#REF!</definedName>
    <definedName name="A126085750F">#REF!,#REF!</definedName>
    <definedName name="A126085754R">#REF!,#REF!</definedName>
    <definedName name="A126085758X">#REF!,#REF!</definedName>
    <definedName name="A126085762R">#REF!,#REF!</definedName>
    <definedName name="A126085766X">#REF!,#REF!</definedName>
    <definedName name="A126086346W">#REF!,#REF!</definedName>
    <definedName name="A126086350L">#REF!,#REF!</definedName>
    <definedName name="A126086354W">#REF!,#REF!</definedName>
    <definedName name="A126086358F">#REF!,#REF!</definedName>
    <definedName name="A126086362W">#REF!,#REF!</definedName>
    <definedName name="A126086366F">#REF!,#REF!</definedName>
    <definedName name="A126086370W">#REF!,#REF!</definedName>
    <definedName name="A126086374F">#REF!,#REF!</definedName>
    <definedName name="A126086378R">#REF!,#REF!</definedName>
    <definedName name="A126086382F">#REF!,#REF!</definedName>
    <definedName name="A126086386R">#REF!,#REF!</definedName>
    <definedName name="A126086390F">#REF!,#REF!</definedName>
    <definedName name="A126086394R">#REF!,#REF!</definedName>
    <definedName name="A126086398X">#REF!,#REF!</definedName>
    <definedName name="A126086402C">#REF!,#REF!</definedName>
    <definedName name="A126086406L">#REF!,#REF!</definedName>
    <definedName name="A126086410C">#REF!,#REF!</definedName>
    <definedName name="A126086414L">#REF!,#REF!</definedName>
    <definedName name="A126086994V">#REF!,#REF!</definedName>
    <definedName name="A126086998C">#REF!,#REF!</definedName>
    <definedName name="A126087002K">#REF!,#REF!</definedName>
    <definedName name="A126087006V">#REF!,#REF!</definedName>
    <definedName name="A126087010K">#REF!,#REF!</definedName>
    <definedName name="A126087014V">#REF!,#REF!</definedName>
    <definedName name="A126087018C">#REF!,#REF!</definedName>
    <definedName name="A126087022V">#REF!,#REF!</definedName>
    <definedName name="A126087026C">#REF!,#REF!</definedName>
    <definedName name="A126087030V">#REF!,#REF!</definedName>
    <definedName name="A126087034C">#REF!,#REF!</definedName>
    <definedName name="A126087038L">#REF!,#REF!</definedName>
    <definedName name="A126087042C">#REF!,#REF!</definedName>
    <definedName name="A126087046L">#REF!,#REF!</definedName>
    <definedName name="A126087050C">#REF!,#REF!</definedName>
    <definedName name="A126087054L">#REF!,#REF!</definedName>
    <definedName name="A126087058W">#REF!,#REF!</definedName>
    <definedName name="A126087062L">#REF!,#REF!</definedName>
    <definedName name="A126087642J">#REF!,#REF!</definedName>
    <definedName name="A126087646T">#REF!,#REF!</definedName>
    <definedName name="A126087650J">#REF!,#REF!</definedName>
    <definedName name="A126087654T">#REF!,#REF!</definedName>
    <definedName name="A126087658A">#REF!,#REF!</definedName>
    <definedName name="A126087662T">#REF!,#REF!</definedName>
    <definedName name="A126087666A">#REF!,#REF!</definedName>
    <definedName name="A126087670T">#REF!,#REF!</definedName>
    <definedName name="A126087674A">#REF!,#REF!</definedName>
    <definedName name="A126087678K">#REF!,#REF!</definedName>
    <definedName name="A126087682A">#REF!,#REF!</definedName>
    <definedName name="A126087686K">#REF!,#REF!</definedName>
    <definedName name="A126087690A">#REF!,#REF!</definedName>
    <definedName name="A126087694K">#REF!,#REF!</definedName>
    <definedName name="A126087698V">#REF!,#REF!</definedName>
    <definedName name="A126087702X">#REF!,#REF!</definedName>
    <definedName name="A126087706J">#REF!,#REF!</definedName>
    <definedName name="A126087710X">#REF!,#REF!</definedName>
    <definedName name="A126088290J">#REF!,#REF!</definedName>
    <definedName name="A126088294T">#REF!,#REF!</definedName>
    <definedName name="A126088298A">#REF!,#REF!</definedName>
    <definedName name="A126088302F">#REF!,#REF!</definedName>
    <definedName name="A126088306R">#REF!,#REF!</definedName>
    <definedName name="A126088310F">#REF!,#REF!</definedName>
    <definedName name="A126088314R">#REF!,#REF!</definedName>
    <definedName name="A126088322R">#REF!,#REF!</definedName>
    <definedName name="A126088326X">#REF!,#REF!</definedName>
    <definedName name="A126088330R">#REF!,#REF!</definedName>
    <definedName name="A126088342X">#REF!,#REF!</definedName>
    <definedName name="A126088346J">#REF!,#REF!</definedName>
    <definedName name="A126088350X">#REF!,#REF!</definedName>
    <definedName name="A126088354J">#REF!,#REF!</definedName>
    <definedName name="A126088358T">#REF!,#REF!</definedName>
    <definedName name="A126088938L">#REF!,#REF!</definedName>
    <definedName name="A126088942C">#REF!,#REF!</definedName>
    <definedName name="A126088946L">#REF!,#REF!</definedName>
    <definedName name="A126088950C">#REF!,#REF!</definedName>
    <definedName name="A126088954L">#REF!,#REF!</definedName>
    <definedName name="A126088958W">#REF!,#REF!</definedName>
    <definedName name="A126088962L">#REF!,#REF!</definedName>
    <definedName name="A126088966W">#REF!,#REF!</definedName>
    <definedName name="A126088970L">#REF!,#REF!</definedName>
    <definedName name="A126088974W">#REF!,#REF!</definedName>
    <definedName name="A126088978F">#REF!,#REF!</definedName>
    <definedName name="A126088982W">#REF!,#REF!</definedName>
    <definedName name="A126088986F">#REF!,#REF!</definedName>
    <definedName name="A126088990W">#REF!,#REF!</definedName>
    <definedName name="A126088994F">#REF!,#REF!</definedName>
    <definedName name="A126088998R">#REF!,#REF!</definedName>
    <definedName name="A126089002W">#REF!,#REF!</definedName>
    <definedName name="A126089006F">#REF!,#REF!</definedName>
    <definedName name="A126089586L">#REF!,#REF!</definedName>
    <definedName name="A126089590C">#REF!,#REF!</definedName>
    <definedName name="A126089594L">#REF!,#REF!</definedName>
    <definedName name="A126089598W">#REF!,#REF!</definedName>
    <definedName name="A126089602A">#REF!,#REF!</definedName>
    <definedName name="A126089606K">#REF!,#REF!</definedName>
    <definedName name="A126089610A">#REF!,#REF!</definedName>
    <definedName name="A126089614K">#REF!,#REF!</definedName>
    <definedName name="A126089618V">#REF!,#REF!</definedName>
    <definedName name="A126089622K">#REF!,#REF!</definedName>
    <definedName name="A126089626V">#REF!,#REF!</definedName>
    <definedName name="A126089630K">#REF!,#REF!</definedName>
    <definedName name="A126089634V">#REF!,#REF!</definedName>
    <definedName name="A126089638C">#REF!,#REF!</definedName>
    <definedName name="A126089642V">#REF!,#REF!</definedName>
    <definedName name="A126089646C">#REF!,#REF!</definedName>
    <definedName name="A126089650V">#REF!,#REF!</definedName>
    <definedName name="A126089654C">#REF!,#REF!</definedName>
    <definedName name="A126090234F">#REF!,#REF!</definedName>
    <definedName name="A126090238R">#REF!,#REF!</definedName>
    <definedName name="A126090242F">#REF!,#REF!</definedName>
    <definedName name="A126090246R">#REF!,#REF!</definedName>
    <definedName name="A126090250F">#REF!,#REF!</definedName>
    <definedName name="A126090254R">#REF!,#REF!</definedName>
    <definedName name="A126090258X">#REF!,#REF!</definedName>
    <definedName name="A126090266X">#REF!,#REF!</definedName>
    <definedName name="A126090270R">#REF!,#REF!</definedName>
    <definedName name="A126090274X">#REF!,#REF!</definedName>
    <definedName name="A126090286J">#REF!,#REF!</definedName>
    <definedName name="A126090290X">#REF!,#REF!</definedName>
    <definedName name="A126090294J">#REF!,#REF!</definedName>
    <definedName name="A126090298T">#REF!,#REF!</definedName>
    <definedName name="A126090302W">#REF!,#REF!</definedName>
    <definedName name="A126090882C">#REF!,#REF!</definedName>
    <definedName name="A126090886L">#REF!,#REF!</definedName>
    <definedName name="A126090890C">#REF!,#REF!</definedName>
    <definedName name="A126090894L">#REF!,#REF!</definedName>
    <definedName name="A126090898W">#REF!,#REF!</definedName>
    <definedName name="A126090902A">#REF!,#REF!</definedName>
    <definedName name="A126090906K">#REF!,#REF!</definedName>
    <definedName name="A126090910A">#REF!,#REF!</definedName>
    <definedName name="A126090914K">#REF!,#REF!</definedName>
    <definedName name="A126090918V">#REF!,#REF!</definedName>
    <definedName name="A126090922K">#REF!,#REF!</definedName>
    <definedName name="A126090926V">#REF!,#REF!</definedName>
    <definedName name="A126090930K">#REF!,#REF!</definedName>
    <definedName name="A126090934V">#REF!,#REF!</definedName>
    <definedName name="A126090938C">#REF!,#REF!</definedName>
    <definedName name="A126090942V">#REF!,#REF!</definedName>
    <definedName name="A126090946C">#REF!,#REF!</definedName>
    <definedName name="A126090950V">#REF!,#REF!</definedName>
    <definedName name="A126091530T">#REF!,#REF!</definedName>
    <definedName name="A126091534A">#REF!,#REF!</definedName>
    <definedName name="A126091538K">#REF!,#REF!</definedName>
    <definedName name="A126091542A">#REF!,#REF!</definedName>
    <definedName name="A126091546K">#REF!,#REF!</definedName>
    <definedName name="A126091550A">#REF!,#REF!</definedName>
    <definedName name="A126091554K">#REF!,#REF!</definedName>
    <definedName name="A126091558V">#REF!,#REF!</definedName>
    <definedName name="A126091562K">#REF!,#REF!</definedName>
    <definedName name="A126091566V">#REF!,#REF!</definedName>
    <definedName name="A126091570K">#REF!,#REF!</definedName>
    <definedName name="A126091574V">#REF!,#REF!</definedName>
    <definedName name="A126091578C">#REF!,#REF!</definedName>
    <definedName name="A126091582V">#REF!,#REF!</definedName>
    <definedName name="A126091586C">#REF!,#REF!</definedName>
    <definedName name="A126091590V">#REF!,#REF!</definedName>
    <definedName name="A126091594C">#REF!,#REF!</definedName>
    <definedName name="A126091598L">#REF!,#REF!</definedName>
    <definedName name="A126092178K">#REF!,#REF!</definedName>
    <definedName name="A126092182A">#REF!,#REF!</definedName>
    <definedName name="A126092186K">#REF!,#REF!</definedName>
    <definedName name="A126092190A">#REF!,#REF!</definedName>
    <definedName name="A126092194K">#REF!,#REF!</definedName>
    <definedName name="A126092198V">#REF!,#REF!</definedName>
    <definedName name="A126092202X">#REF!,#REF!</definedName>
    <definedName name="A126092206J">#REF!,#REF!</definedName>
    <definedName name="A126092210X">#REF!,#REF!</definedName>
    <definedName name="A126092214J">#REF!,#REF!</definedName>
    <definedName name="A126092218T">#REF!,#REF!</definedName>
    <definedName name="A126092222J">#REF!,#REF!</definedName>
    <definedName name="A126092226T">#REF!,#REF!</definedName>
    <definedName name="A126092230J">#REF!,#REF!</definedName>
    <definedName name="A126092234T">#REF!,#REF!</definedName>
    <definedName name="A126092238A">#REF!,#REF!</definedName>
    <definedName name="A126092242T">#REF!,#REF!</definedName>
    <definedName name="A126092246A">#REF!,#REF!</definedName>
    <definedName name="A126092826W">#REF!,#REF!</definedName>
    <definedName name="A126092830L">#REF!,#REF!</definedName>
    <definedName name="A126092834W">#REF!,#REF!</definedName>
    <definedName name="A126092838F">#REF!,#REF!</definedName>
    <definedName name="A126092842W">#REF!,#REF!</definedName>
    <definedName name="A126092846F">#REF!,#REF!</definedName>
    <definedName name="A126092850W">#REF!,#REF!</definedName>
    <definedName name="A126092854F">#REF!,#REF!</definedName>
    <definedName name="A126092858R">#REF!,#REF!</definedName>
    <definedName name="A126092862F">#REF!,#REF!</definedName>
    <definedName name="A126092866R">#REF!,#REF!</definedName>
    <definedName name="A126092870F">#REF!,#REF!</definedName>
    <definedName name="A126092874R">#REF!,#REF!</definedName>
    <definedName name="A126092878X">#REF!,#REF!</definedName>
    <definedName name="A126092882R">#REF!,#REF!</definedName>
    <definedName name="A126092886X">#REF!,#REF!</definedName>
    <definedName name="A126092890R">#REF!,#REF!</definedName>
    <definedName name="A126092894X">#REF!,#REF!</definedName>
    <definedName name="A126093474W">#REF!,#REF!</definedName>
    <definedName name="A126093478F">#REF!,#REF!</definedName>
    <definedName name="A126093482W">#REF!,#REF!</definedName>
    <definedName name="A126093486F">#REF!,#REF!</definedName>
    <definedName name="A126093490W">#REF!,#REF!</definedName>
    <definedName name="A126093494F">#REF!,#REF!</definedName>
    <definedName name="A126093498R">#REF!,#REF!</definedName>
    <definedName name="A126093506C">#REF!,#REF!</definedName>
    <definedName name="A126093510V">#REF!,#REF!</definedName>
    <definedName name="A126093514C">#REF!,#REF!</definedName>
    <definedName name="A126093526L">#REF!,#REF!</definedName>
    <definedName name="A126093530C">#REF!,#REF!</definedName>
    <definedName name="A126093534L">#REF!,#REF!</definedName>
    <definedName name="A126093538W">#REF!,#REF!</definedName>
    <definedName name="A126093542L">#REF!,#REF!</definedName>
    <definedName name="A126094122K">#REF!,#REF!</definedName>
    <definedName name="A126094126V">#REF!,#REF!</definedName>
    <definedName name="A126094130K">#REF!,#REF!</definedName>
    <definedName name="A126094134V">#REF!,#REF!</definedName>
    <definedName name="A126094138C">#REF!,#REF!</definedName>
    <definedName name="A126094142V">#REF!,#REF!</definedName>
    <definedName name="A126094146C">#REF!,#REF!</definedName>
    <definedName name="A126094150V">#REF!,#REF!</definedName>
    <definedName name="A126094154C">#REF!,#REF!</definedName>
    <definedName name="A126094158L">#REF!,#REF!</definedName>
    <definedName name="A126094162C">#REF!,#REF!</definedName>
    <definedName name="A126094166L">#REF!,#REF!</definedName>
    <definedName name="A126094170C">#REF!,#REF!</definedName>
    <definedName name="A126094174L">#REF!,#REF!</definedName>
    <definedName name="A126094178W">#REF!,#REF!</definedName>
    <definedName name="A126094182L">#REF!,#REF!</definedName>
    <definedName name="A126094186W">#REF!,#REF!</definedName>
    <definedName name="A126094190L">#REF!,#REF!</definedName>
    <definedName name="A126230258A">Data2!$DQ$1:$DQ$10,Data2!$DQ$11:$DQ$19</definedName>
    <definedName name="A126230258A_Data">Data2!$DQ$11:$DQ$19</definedName>
    <definedName name="A126230258A_Latest">Data2!$DQ$19</definedName>
    <definedName name="A126230262T">Data2!$ER$1:$ER$10,Data2!$ER$11:$ER$19</definedName>
    <definedName name="A126230262T_Data">Data2!$ER$11:$ER$19</definedName>
    <definedName name="A126230262T_Latest">Data2!$ER$19</definedName>
    <definedName name="A126230266A">Data2!$GT$1:$GT$10,Data2!$GT$11:$GT$19</definedName>
    <definedName name="A126230266A_Data">Data2!$GT$11:$GT$19</definedName>
    <definedName name="A126230266A_Latest">Data2!$GT$19</definedName>
    <definedName name="A126230270T">Data1!$IB$1:$IB$10,Data1!$IB$11:$IB$19</definedName>
    <definedName name="A126230270T_Data">Data1!$IB$11:$IB$19</definedName>
    <definedName name="A126230270T_Latest">Data1!$IB$19</definedName>
    <definedName name="A126230274A">Data2!$CP$1:$CP$10,Data2!$CP$11:$CP$19</definedName>
    <definedName name="A126230274A_Data">Data2!$CP$11:$CP$19</definedName>
    <definedName name="A126230274A_Latest">Data2!$CP$19</definedName>
    <definedName name="A126230278K">Data1!$BV$1:$BV$10,Data1!$BV$11:$BV$19</definedName>
    <definedName name="A126230278K_Data">Data1!$BV$11:$BV$19</definedName>
    <definedName name="A126230278K_Latest">Data1!$BV$19</definedName>
    <definedName name="A126230282A">Data1!$EY$1:$EY$10,Data1!$EY$11:$EY$19</definedName>
    <definedName name="A126230282A_Data">Data1!$EY$11:$EY$19</definedName>
    <definedName name="A126230282A_Latest">Data1!$EY$19</definedName>
    <definedName name="A126230286K">Data1!$FZ$1:$FZ$10,Data1!$FZ$11:$FZ$19</definedName>
    <definedName name="A126230286K_Data">Data1!$FZ$11:$FZ$19</definedName>
    <definedName name="A126230286K_Latest">Data1!$FZ$19</definedName>
    <definedName name="A126230290A">Data2!$FS$1:$FS$10,Data2!$FS$11:$FS$19</definedName>
    <definedName name="A126230290A_Data">Data2!$FS$11:$FS$19</definedName>
    <definedName name="A126230290A_Latest">Data2!$FS$19</definedName>
    <definedName name="A126230294K">Data2!$HU$1:$HU$10,Data2!$HU$11:$HU$19</definedName>
    <definedName name="A126230294K_Data">Data2!$HU$11:$HU$19</definedName>
    <definedName name="A126230294K_Latest">Data2!$HU$19</definedName>
    <definedName name="A126230298V">Data1!$T$1:$T$10,Data1!$T$11:$T$19</definedName>
    <definedName name="A126230298V_Data">Data1!$T$11:$T$19</definedName>
    <definedName name="A126230298V_Latest">Data1!$T$19</definedName>
    <definedName name="A126230302X">Data1!$HA$1:$HA$10,Data1!$HA$11:$HA$19</definedName>
    <definedName name="A126230302X_Data">Data1!$HA$11:$HA$19</definedName>
    <definedName name="A126230302X_Latest">Data1!$HA$19</definedName>
    <definedName name="A126230306J">Data2!$AN$1:$AN$10,Data2!$AN$11:$AN$19</definedName>
    <definedName name="A126230306J_Data">Data2!$AN$11:$AN$19</definedName>
    <definedName name="A126230306J_Latest">Data2!$AN$19</definedName>
    <definedName name="A126230310X">Data1!$AU$1:$AU$10,Data1!$AU$11:$AU$19</definedName>
    <definedName name="A126230310X_Data">Data1!$AU$11:$AU$19</definedName>
    <definedName name="A126230310X_Latest">Data1!$AU$19</definedName>
    <definedName name="A126230314J">Data1!$CW$1:$CW$10,Data1!$CW$11:$CW$19</definedName>
    <definedName name="A126230314J_Data">Data1!$CW$11:$CW$19</definedName>
    <definedName name="A126230314J_Latest">Data1!$CW$19</definedName>
    <definedName name="A126230318T">Data1!$DX$1:$DX$10,Data1!$DX$11:$DX$19</definedName>
    <definedName name="A126230318T_Data">Data1!$DX$11:$DX$19</definedName>
    <definedName name="A126230318T_Latest">Data1!$DX$19</definedName>
    <definedName name="A126230322J">Data2!$M$1:$M$10,Data2!$M$11:$M$19</definedName>
    <definedName name="A126230322J_Data">Data2!$M$11:$M$19</definedName>
    <definedName name="A126230322J_Latest">Data2!$M$19</definedName>
    <definedName name="A126230326T">Data2!$BO$1:$BO$10,Data2!$BO$11:$BO$19</definedName>
    <definedName name="A126230326T_Data">Data2!$BO$11:$BO$19</definedName>
    <definedName name="A126230326T_Latest">Data2!$BO$19</definedName>
    <definedName name="A126230330J">Data2!$CY$1:$CY$10,Data2!$CY$11:$CY$19</definedName>
    <definedName name="A126230330J_Data">Data2!$CY$11:$CY$19</definedName>
    <definedName name="A126230330J_Latest">Data2!$CY$19</definedName>
    <definedName name="A126230334T">Data2!$DZ$1:$DZ$10,Data2!$DZ$11:$DZ$19</definedName>
    <definedName name="A126230334T_Data">Data2!$DZ$11:$DZ$19</definedName>
    <definedName name="A126230334T_Latest">Data2!$DZ$19</definedName>
    <definedName name="A126230338A">Data2!$GB$1:$GB$10,Data2!$GB$11:$GB$19</definedName>
    <definedName name="A126230338A_Data">Data2!$GB$11:$GB$19</definedName>
    <definedName name="A126230338A_Latest">Data2!$GB$19</definedName>
    <definedName name="A126230342T">Data1!$HJ$1:$HJ$10,Data1!$HJ$11:$HJ$19</definedName>
    <definedName name="A126230342T_Data">Data1!$HJ$11:$HJ$19</definedName>
    <definedName name="A126230342T_Latest">Data1!$HJ$19</definedName>
    <definedName name="A126230346A">Data2!$BX$1:$BX$10,Data2!$BX$11:$BX$19</definedName>
    <definedName name="A126230346A_Data">Data2!$BX$11:$BX$19</definedName>
    <definedName name="A126230346A_Latest">Data2!$BX$19</definedName>
    <definedName name="A126230350T">Data1!$BD$1:$BD$10,Data1!$BD$11:$BD$19</definedName>
    <definedName name="A126230350T_Data">Data1!$BD$11:$BD$19</definedName>
    <definedName name="A126230350T_Latest">Data1!$BD$19</definedName>
    <definedName name="A126230354A">Data1!$EG$1:$EG$10,Data1!$EG$11:$EG$19</definedName>
    <definedName name="A126230354A_Data">Data1!$EG$11:$EG$19</definedName>
    <definedName name="A126230354A_Latest">Data1!$EG$19</definedName>
    <definedName name="A126230358K">Data1!$FH$1:$FH$10,Data1!$FH$11:$FH$19</definedName>
    <definedName name="A126230358K_Data">Data1!$FH$11:$FH$19</definedName>
    <definedName name="A126230358K_Latest">Data1!$FH$19</definedName>
    <definedName name="A126230362A">Data2!$FA$1:$FA$10,Data2!$FA$11:$FA$19</definedName>
    <definedName name="A126230362A_Data">Data2!$FA$11:$FA$19</definedName>
    <definedName name="A126230362A_Latest">Data2!$FA$19</definedName>
    <definedName name="A126230366K">Data2!$HC$1:$HC$10,Data2!$HC$11:$HC$19</definedName>
    <definedName name="A126230366K_Data">Data2!$HC$11:$HC$19</definedName>
    <definedName name="A126230366K_Latest">Data2!$HC$19</definedName>
    <definedName name="A126230370A">Data1!$B$1:$B$10,Data1!$B$11:$B$19</definedName>
    <definedName name="A126230370A_Data">Data1!$B$11:$B$19</definedName>
    <definedName name="A126230370A_Latest">Data1!$B$19</definedName>
    <definedName name="A126230374K">Data1!$GI$1:$GI$10,Data1!$GI$11:$GI$19</definedName>
    <definedName name="A126230374K_Data">Data1!$GI$11:$GI$19</definedName>
    <definedName name="A126230374K_Latest">Data1!$GI$19</definedName>
    <definedName name="A126230378V">Data2!$V$1:$V$10,Data2!$V$11:$V$19</definedName>
    <definedName name="A126230378V_Data">Data2!$V$11:$V$19</definedName>
    <definedName name="A126230378V_Latest">Data2!$V$19</definedName>
    <definedName name="A126230382K">Data1!$AC$1:$AC$10,Data1!$AC$11:$AC$19</definedName>
    <definedName name="A126230382K_Data">Data1!$AC$11:$AC$19</definedName>
    <definedName name="A126230382K_Latest">Data1!$AC$19</definedName>
    <definedName name="A126230386V">Data1!$CE$1:$CE$10,Data1!$CE$11:$CE$19</definedName>
    <definedName name="A126230386V_Data">Data1!$CE$11:$CE$19</definedName>
    <definedName name="A126230386V_Latest">Data1!$CE$19</definedName>
    <definedName name="A126230390K">Data1!$DF$1:$DF$10,Data1!$DF$11:$DF$19</definedName>
    <definedName name="A126230390K_Data">Data1!$DF$11:$DF$19</definedName>
    <definedName name="A126230390K_Latest">Data1!$DF$19</definedName>
    <definedName name="A126230394V">Data1!$IK$1:$IK$10,Data1!$IK$11:$IK$19</definedName>
    <definedName name="A126230394V_Data">Data1!$IK$11:$IK$19</definedName>
    <definedName name="A126230394V_Latest">Data1!$IK$19</definedName>
    <definedName name="A126230398C">Data2!$AW$1:$AW$10,Data2!$AW$11:$AW$19</definedName>
    <definedName name="A126230398C_Data">Data2!$AW$11:$AW$19</definedName>
    <definedName name="A126230398C_Latest">Data2!$AW$19</definedName>
    <definedName name="A126230402J">Data2!$DE$1:$DE$10,Data2!$DE$11:$DE$19</definedName>
    <definedName name="A126230402J_Data">Data2!$DE$11:$DE$19</definedName>
    <definedName name="A126230402J_Latest">Data2!$DE$19</definedName>
    <definedName name="A126230406T">Data2!$EF$1:$EF$10,Data2!$EF$11:$EF$19</definedName>
    <definedName name="A126230406T_Data">Data2!$EF$11:$EF$19</definedName>
    <definedName name="A126230406T_Latest">Data2!$EF$19</definedName>
    <definedName name="A126230410J">Data2!$GH$1:$GH$10,Data2!$GH$11:$GH$19</definedName>
    <definedName name="A126230410J_Data">Data2!$GH$11:$GH$19</definedName>
    <definedName name="A126230410J_Latest">Data2!$GH$19</definedName>
    <definedName name="A126230414T">Data1!$HP$1:$HP$10,Data1!$HP$11:$HP$19</definedName>
    <definedName name="A126230414T_Data">Data1!$HP$11:$HP$19</definedName>
    <definedName name="A126230414T_Latest">Data1!$HP$19</definedName>
    <definedName name="A126230418A">Data2!$CD$1:$CD$10,Data2!$CD$11:$CD$19</definedName>
    <definedName name="A126230418A_Data">Data2!$CD$11:$CD$19</definedName>
    <definedName name="A126230418A_Latest">Data2!$CD$19</definedName>
    <definedName name="A126230422T">Data1!$BJ$1:$BJ$10,Data1!$BJ$11:$BJ$19</definedName>
    <definedName name="A126230422T_Data">Data1!$BJ$11:$BJ$19</definedName>
    <definedName name="A126230422T_Latest">Data1!$BJ$19</definedName>
    <definedName name="A126230426A">Data1!$EM$1:$EM$10,Data1!$EM$11:$EM$19</definedName>
    <definedName name="A126230426A_Data">Data1!$EM$11:$EM$19</definedName>
    <definedName name="A126230426A_Latest">Data1!$EM$19</definedName>
    <definedName name="A126230430T">Data1!$FN$1:$FN$10,Data1!$FN$11:$FN$19</definedName>
    <definedName name="A126230430T_Data">Data1!$FN$11:$FN$19</definedName>
    <definedName name="A126230430T_Latest">Data1!$FN$19</definedName>
    <definedName name="A126230434A">Data2!$FG$1:$FG$10,Data2!$FG$11:$FG$19</definedName>
    <definedName name="A126230434A_Data">Data2!$FG$11:$FG$19</definedName>
    <definedName name="A126230434A_Latest">Data2!$FG$19</definedName>
    <definedName name="A126230438K">Data2!$HI$1:$HI$10,Data2!$HI$11:$HI$19</definedName>
    <definedName name="A126230438K_Data">Data2!$HI$11:$HI$19</definedName>
    <definedName name="A126230438K_Latest">Data2!$HI$19</definedName>
    <definedName name="A126230442A">Data1!$H$1:$H$10,Data1!$H$11:$H$19</definedName>
    <definedName name="A126230442A_Data">Data1!$H$11:$H$19</definedName>
    <definedName name="A126230442A_Latest">Data1!$H$19</definedName>
    <definedName name="A126230446K">Data1!$GO$1:$GO$10,Data1!$GO$11:$GO$19</definedName>
    <definedName name="A126230446K_Data">Data1!$GO$11:$GO$19</definedName>
    <definedName name="A126230446K_Latest">Data1!$GO$19</definedName>
    <definedName name="A126230450A">Data2!$AB$1:$AB$10,Data2!$AB$11:$AB$19</definedName>
    <definedName name="A126230450A_Data">Data2!$AB$11:$AB$19</definedName>
    <definedName name="A126230450A_Latest">Data2!$AB$19</definedName>
    <definedName name="A126230454K">Data1!$AI$1:$AI$10,Data1!$AI$11:$AI$19</definedName>
    <definedName name="A126230454K_Data">Data1!$AI$11:$AI$19</definedName>
    <definedName name="A126230454K_Latest">Data1!$AI$19</definedName>
    <definedName name="A126230458V">Data1!$CK$1:$CK$10,Data1!$CK$11:$CK$19</definedName>
    <definedName name="A126230458V_Data">Data1!$CK$11:$CK$19</definedName>
    <definedName name="A126230458V_Latest">Data1!$CK$19</definedName>
    <definedName name="A126230462K">Data1!$DL$1:$DL$10,Data1!$DL$11:$DL$19</definedName>
    <definedName name="A126230462K_Data">Data1!$DL$11:$DL$19</definedName>
    <definedName name="A126230462K_Latest">Data1!$DL$19</definedName>
    <definedName name="A126230466V">Data1!$IQ$1:$IQ$10,Data1!$IQ$11:$IQ$19</definedName>
    <definedName name="A126230466V_Data">Data1!$IQ$11:$IQ$19</definedName>
    <definedName name="A126230466V_Latest">Data1!$IQ$19</definedName>
    <definedName name="A126230470K">Data2!$BC$1:$BC$10,Data2!$BC$11:$BC$19</definedName>
    <definedName name="A126230470K_Data">Data2!$BC$11:$BC$19</definedName>
    <definedName name="A126230470K_Latest">Data2!$BC$19</definedName>
    <definedName name="A126230474V">Data2!$DK$1:$DK$10,Data2!$DK$11:$DK$19</definedName>
    <definedName name="A126230474V_Data">Data2!$DK$11:$DK$19</definedName>
    <definedName name="A126230474V_Latest">Data2!$DK$19</definedName>
    <definedName name="A126230478C">Data2!$EL$1:$EL$10,Data2!$EL$11:$EL$19</definedName>
    <definedName name="A126230478C_Data">Data2!$EL$11:$EL$19</definedName>
    <definedName name="A126230478C_Latest">Data2!$EL$19</definedName>
    <definedName name="A126230482V">Data2!$GN$1:$GN$10,Data2!$GN$11:$GN$19</definedName>
    <definedName name="A126230482V_Data">Data2!$GN$11:$GN$19</definedName>
    <definedName name="A126230482V_Latest">Data2!$GN$19</definedName>
    <definedName name="A126230486C">Data1!$HV$1:$HV$10,Data1!$HV$11:$HV$19</definedName>
    <definedName name="A126230486C_Data">Data1!$HV$11:$HV$19</definedName>
    <definedName name="A126230486C_Latest">Data1!$HV$19</definedName>
    <definedName name="A126230490V">Data2!$CJ$1:$CJ$10,Data2!$CJ$11:$CJ$19</definedName>
    <definedName name="A126230490V_Data">Data2!$CJ$11:$CJ$19</definedName>
    <definedName name="A126230490V_Latest">Data2!$CJ$19</definedName>
    <definedName name="A126230494C">Data1!$BP$1:$BP$10,Data1!$BP$11:$BP$19</definedName>
    <definedName name="A126230494C_Data">Data1!$BP$11:$BP$19</definedName>
    <definedName name="A126230494C_Latest">Data1!$BP$19</definedName>
    <definedName name="A126230498L">Data1!$ES$1:$ES$10,Data1!$ES$11:$ES$19</definedName>
    <definedName name="A126230498L_Data">Data1!$ES$11:$ES$19</definedName>
    <definedName name="A126230498L_Latest">Data1!$ES$19</definedName>
    <definedName name="A126230502T">Data1!$FT$1:$FT$10,Data1!$FT$11:$FT$19</definedName>
    <definedName name="A126230502T_Data">Data1!$FT$11:$FT$19</definedName>
    <definedName name="A126230502T_Latest">Data1!$FT$19</definedName>
    <definedName name="A126230506A">Data2!$FM$1:$FM$10,Data2!$FM$11:$FM$19</definedName>
    <definedName name="A126230506A_Data">Data2!$FM$11:$FM$19</definedName>
    <definedName name="A126230506A_Latest">Data2!$FM$19</definedName>
    <definedName name="A126230510T">Data2!$HO$1:$HO$10,Data2!$HO$11:$HO$19</definedName>
    <definedName name="A126230510T_Data">Data2!$HO$11:$HO$19</definedName>
    <definedName name="A126230510T_Latest">Data2!$HO$19</definedName>
    <definedName name="A126230514A">Data1!$N$1:$N$10,Data1!$N$11:$N$19</definedName>
    <definedName name="A126230514A_Data">Data1!$N$11:$N$19</definedName>
    <definedName name="A126230514A_Latest">Data1!$N$19</definedName>
    <definedName name="A126230518K">Data1!$GU$1:$GU$10,Data1!$GU$11:$GU$19</definedName>
    <definedName name="A126230518K_Data">Data1!$GU$11:$GU$19</definedName>
    <definedName name="A126230518K_Latest">Data1!$GU$19</definedName>
    <definedName name="A126230522A">Data2!$AH$1:$AH$10,Data2!$AH$11:$AH$19</definedName>
    <definedName name="A126230522A_Data">Data2!$AH$11:$AH$19</definedName>
    <definedName name="A126230522A_Latest">Data2!$AH$19</definedName>
    <definedName name="A126230526K">Data1!$AO$1:$AO$10,Data1!$AO$11:$AO$19</definedName>
    <definedName name="A126230526K_Data">Data1!$AO$11:$AO$19</definedName>
    <definedName name="A126230526K_Latest">Data1!$AO$19</definedName>
    <definedName name="A126230530A">Data1!$CQ$1:$CQ$10,Data1!$CQ$11:$CQ$19</definedName>
    <definedName name="A126230530A_Data">Data1!$CQ$11:$CQ$19</definedName>
    <definedName name="A126230530A_Latest">Data1!$CQ$19</definedName>
    <definedName name="A126230534K">Data1!$DR$1:$DR$10,Data1!$DR$11:$DR$19</definedName>
    <definedName name="A126230534K_Data">Data1!$DR$11:$DR$19</definedName>
    <definedName name="A126230534K_Latest">Data1!$DR$19</definedName>
    <definedName name="A126230538V">Data2!$G$1:$G$10,Data2!$G$11:$G$19</definedName>
    <definedName name="A126230538V_Data">Data2!$G$11:$G$19</definedName>
    <definedName name="A126230538V_Latest">Data2!$G$19</definedName>
    <definedName name="A126230542K">Data2!$BI$1:$BI$10,Data2!$BI$11:$BI$19</definedName>
    <definedName name="A126230542K_Data">Data2!$BI$11:$BI$19</definedName>
    <definedName name="A126230542K_Latest">Data2!$BI$19</definedName>
    <definedName name="A126230618V">Data2!$DN$1:$DN$10,Data2!$DN$11:$DN$19</definedName>
    <definedName name="A126230618V_Data">Data2!$DN$11:$DN$19</definedName>
    <definedName name="A126230618V_Latest">Data2!$DN$19</definedName>
    <definedName name="A126230622K">Data2!$EO$1:$EO$10,Data2!$EO$11:$EO$19</definedName>
    <definedName name="A126230622K_Data">Data2!$EO$11:$EO$19</definedName>
    <definedName name="A126230622K_Latest">Data2!$EO$19</definedName>
    <definedName name="A126230626V">Data2!$GQ$1:$GQ$10,Data2!$GQ$11:$GQ$19</definedName>
    <definedName name="A126230626V_Data">Data2!$GQ$11:$GQ$19</definedName>
    <definedName name="A126230626V_Latest">Data2!$GQ$19</definedName>
    <definedName name="A126230630K">Data1!$HY$1:$HY$10,Data1!$HY$11:$HY$19</definedName>
    <definedName name="A126230630K_Data">Data1!$HY$11:$HY$19</definedName>
    <definedName name="A126230630K_Latest">Data1!$HY$19</definedName>
    <definedName name="A126230634V">Data2!$CM$1:$CM$10,Data2!$CM$11:$CM$19</definedName>
    <definedName name="A126230634V_Data">Data2!$CM$11:$CM$19</definedName>
    <definedName name="A126230634V_Latest">Data2!$CM$19</definedName>
    <definedName name="A126230638C">Data1!$BS$1:$BS$10,Data1!$BS$11:$BS$19</definedName>
    <definedName name="A126230638C_Data">Data1!$BS$11:$BS$19</definedName>
    <definedName name="A126230638C_Latest">Data1!$BS$19</definedName>
    <definedName name="A126230642V">Data1!$EV$1:$EV$10,Data1!$EV$11:$EV$19</definedName>
    <definedName name="A126230642V_Data">Data1!$EV$11:$EV$19</definedName>
    <definedName name="A126230642V_Latest">Data1!$EV$19</definedName>
    <definedName name="A126230646C">Data1!$FW$1:$FW$10,Data1!$FW$11:$FW$19</definedName>
    <definedName name="A126230646C_Data">Data1!$FW$11:$FW$19</definedName>
    <definedName name="A126230646C_Latest">Data1!$FW$19</definedName>
    <definedName name="A126230650V">Data2!$FP$1:$FP$10,Data2!$FP$11:$FP$19</definedName>
    <definedName name="A126230650V_Data">Data2!$FP$11:$FP$19</definedName>
    <definedName name="A126230650V_Latest">Data2!$FP$19</definedName>
    <definedName name="A126230654C">Data2!$HR$1:$HR$10,Data2!$HR$11:$HR$19</definedName>
    <definedName name="A126230654C_Data">Data2!$HR$11:$HR$19</definedName>
    <definedName name="A126230654C_Latest">Data2!$HR$19</definedName>
    <definedName name="A126230658L">Data1!$Q$1:$Q$10,Data1!$Q$11:$Q$19</definedName>
    <definedName name="A126230658L_Data">Data1!$Q$11:$Q$19</definedName>
    <definedName name="A126230658L_Latest">Data1!$Q$19</definedName>
    <definedName name="A126230662C">Data1!$GX$1:$GX$10,Data1!$GX$11:$GX$19</definedName>
    <definedName name="A126230662C_Data">Data1!$GX$11:$GX$19</definedName>
    <definedName name="A126230662C_Latest">Data1!$GX$19</definedName>
    <definedName name="A126230666L">Data2!$AK$1:$AK$10,Data2!$AK$11:$AK$19</definedName>
    <definedName name="A126230666L_Data">Data2!$AK$11:$AK$19</definedName>
    <definedName name="A126230666L_Latest">Data2!$AK$19</definedName>
    <definedName name="A126230670C">Data1!$AR$1:$AR$10,Data1!$AR$11:$AR$19</definedName>
    <definedName name="A126230670C_Data">Data1!$AR$11:$AR$19</definedName>
    <definedName name="A126230670C_Latest">Data1!$AR$19</definedName>
    <definedName name="A126230674L">Data1!$CT$1:$CT$10,Data1!$CT$11:$CT$19</definedName>
    <definedName name="A126230674L_Data">Data1!$CT$11:$CT$19</definedName>
    <definedName name="A126230674L_Latest">Data1!$CT$19</definedName>
    <definedName name="A126230678W">Data1!$DU$1:$DU$10,Data1!$DU$11:$DU$19</definedName>
    <definedName name="A126230678W_Data">Data1!$DU$11:$DU$19</definedName>
    <definedName name="A126230678W_Latest">Data1!$DU$19</definedName>
    <definedName name="A126230682L">Data2!$J$1:$J$10,Data2!$J$11:$J$19</definedName>
    <definedName name="A126230682L_Data">Data2!$J$11:$J$19</definedName>
    <definedName name="A126230682L_Latest">Data2!$J$19</definedName>
    <definedName name="A126230686W">Data2!$BL$1:$BL$10,Data2!$BL$11:$BL$19</definedName>
    <definedName name="A126230686W_Data">Data2!$BL$11:$BL$19</definedName>
    <definedName name="A126230686W_Latest">Data2!$BL$19</definedName>
    <definedName name="A126230690L">Data2!$DW$1:$DW$10,Data2!$DW$11:$DW$19</definedName>
    <definedName name="A126230690L_Data">Data2!$DW$11:$DW$19</definedName>
    <definedName name="A126230690L_Latest">Data2!$DW$19</definedName>
    <definedName name="A126230694W">Data2!$EX$1:$EX$10,Data2!$EX$11:$EX$19</definedName>
    <definedName name="A126230694W_Data">Data2!$EX$11:$EX$19</definedName>
    <definedName name="A126230694W_Latest">Data2!$EX$19</definedName>
    <definedName name="A126230698F">Data2!$GZ$1:$GZ$10,Data2!$GZ$11:$GZ$19</definedName>
    <definedName name="A126230698F_Data">Data2!$GZ$11:$GZ$19</definedName>
    <definedName name="A126230698F_Latest">Data2!$GZ$19</definedName>
    <definedName name="A126230702K">Data1!$IH$1:$IH$10,Data1!$IH$11:$IH$19</definedName>
    <definedName name="A126230702K_Data">Data1!$IH$11:$IH$19</definedName>
    <definedName name="A126230702K_Latest">Data1!$IH$19</definedName>
    <definedName name="A126230706V">Data2!$CV$1:$CV$10,Data2!$CV$11:$CV$19</definedName>
    <definedName name="A126230706V_Data">Data2!$CV$11:$CV$19</definedName>
    <definedName name="A126230706V_Latest">Data2!$CV$19</definedName>
    <definedName name="A126230710K">Data1!$CB$1:$CB$10,Data1!$CB$11:$CB$19</definedName>
    <definedName name="A126230710K_Data">Data1!$CB$11:$CB$19</definedName>
    <definedName name="A126230710K_Latest">Data1!$CB$19</definedName>
    <definedName name="A126230714V">Data1!$FE$1:$FE$10,Data1!$FE$11:$FE$19</definedName>
    <definedName name="A126230714V_Data">Data1!$FE$11:$FE$19</definedName>
    <definedName name="A126230714V_Latest">Data1!$FE$19</definedName>
    <definedName name="A126230718C">Data1!$GF$1:$GF$10,Data1!$GF$11:$GF$19</definedName>
    <definedName name="A126230718C_Data">Data1!$GF$11:$GF$19</definedName>
    <definedName name="A126230718C_Latest">Data1!$GF$19</definedName>
    <definedName name="A126230722V">Data2!$FY$1:$FY$10,Data2!$FY$11:$FY$19</definedName>
    <definedName name="A126230722V_Data">Data2!$FY$11:$FY$19</definedName>
    <definedName name="A126230722V_Latest">Data2!$FY$19</definedName>
    <definedName name="A126230726C">Data2!$IA$1:$IA$10,Data2!$IA$11:$IA$19</definedName>
    <definedName name="A126230726C_Data">Data2!$IA$11:$IA$19</definedName>
    <definedName name="A126230726C_Latest">Data2!$IA$19</definedName>
    <definedName name="A126230730V">Data1!$Z$1:$Z$10,Data1!$Z$11:$Z$19</definedName>
    <definedName name="A126230730V_Data">Data1!$Z$11:$Z$19</definedName>
    <definedName name="A126230730V_Latest">Data1!$Z$19</definedName>
    <definedName name="A126230734C">Data1!$HG$1:$HG$10,Data1!$HG$11:$HG$19</definedName>
    <definedName name="A126230734C_Data">Data1!$HG$11:$HG$19</definedName>
    <definedName name="A126230734C_Latest">Data1!$HG$19</definedName>
    <definedName name="A126230738L">Data2!$AT$1:$AT$10,Data2!$AT$11:$AT$19</definedName>
    <definedName name="A126230738L_Data">Data2!$AT$11:$AT$19</definedName>
    <definedName name="A126230738L_Latest">Data2!$AT$19</definedName>
    <definedName name="A126230742C">Data1!$BA$1:$BA$10,Data1!$BA$11:$BA$19</definedName>
    <definedName name="A126230742C_Data">Data1!$BA$11:$BA$19</definedName>
    <definedName name="A126230742C_Latest">Data1!$BA$19</definedName>
    <definedName name="A126230746L">Data1!$DC$1:$DC$10,Data1!$DC$11:$DC$19</definedName>
    <definedName name="A126230746L_Data">Data1!$DC$11:$DC$19</definedName>
    <definedName name="A126230746L_Latest">Data1!$DC$19</definedName>
    <definedName name="A126230750C">Data1!$ED$1:$ED$10,Data1!$ED$11:$ED$19</definedName>
    <definedName name="A126230750C_Data">Data1!$ED$11:$ED$19</definedName>
    <definedName name="A126230750C_Latest">Data1!$ED$19</definedName>
    <definedName name="A126230754L">Data2!$S$1:$S$10,Data2!$S$11:$S$19</definedName>
    <definedName name="A126230754L_Data">Data2!$S$11:$S$19</definedName>
    <definedName name="A126230754L_Latest">Data2!$S$19</definedName>
    <definedName name="A126230758W">Data2!$BU$1:$BU$10,Data2!$BU$11:$BU$19</definedName>
    <definedName name="A126230758W_Data">Data2!$BU$11:$BU$19</definedName>
    <definedName name="A126230758W_Latest">Data2!$BU$19</definedName>
    <definedName name="A126230762L">Data2!$DB$1:$DB$10,Data2!$DB$11:$DB$19</definedName>
    <definedName name="A126230762L_Data">Data2!$DB$11:$DB$19</definedName>
    <definedName name="A126230762L_Latest">Data2!$DB$19</definedName>
    <definedName name="A126230766W">Data2!$EC$1:$EC$10,Data2!$EC$11:$EC$19</definedName>
    <definedName name="A126230766W_Data">Data2!$EC$11:$EC$19</definedName>
    <definedName name="A126230766W_Latest">Data2!$EC$19</definedName>
    <definedName name="A126230770L">Data2!$GE$1:$GE$10,Data2!$GE$11:$GE$19</definedName>
    <definedName name="A126230770L_Data">Data2!$GE$11:$GE$19</definedName>
    <definedName name="A126230770L_Latest">Data2!$GE$19</definedName>
    <definedName name="A126230774W">Data1!$HM$1:$HM$10,Data1!$HM$11:$HM$19</definedName>
    <definedName name="A126230774W_Data">Data1!$HM$11:$HM$19</definedName>
    <definedName name="A126230774W_Latest">Data1!$HM$19</definedName>
    <definedName name="A126230778F">Data2!$CA$1:$CA$10,Data2!$CA$11:$CA$19</definedName>
    <definedName name="A126230778F_Data">Data2!$CA$11:$CA$19</definedName>
    <definedName name="A126230778F_Latest">Data2!$CA$19</definedName>
    <definedName name="A126230782W">Data1!$BG$1:$BG$10,Data1!$BG$11:$BG$19</definedName>
    <definedName name="A126230782W_Data">Data1!$BG$11:$BG$19</definedName>
    <definedName name="A126230782W_Latest">Data1!$BG$19</definedName>
    <definedName name="A126230786F">Data1!$EJ$1:$EJ$10,Data1!$EJ$11:$EJ$19</definedName>
    <definedName name="A126230786F_Data">Data1!$EJ$11:$EJ$19</definedName>
    <definedName name="A126230786F_Latest">Data1!$EJ$19</definedName>
    <definedName name="A126230790W">Data1!$FK$1:$FK$10,Data1!$FK$11:$FK$19</definedName>
    <definedName name="A126230790W_Data">Data1!$FK$11:$FK$19</definedName>
    <definedName name="A126230790W_Latest">Data1!$FK$19</definedName>
    <definedName name="A126230794F">Data2!$FD$1:$FD$10,Data2!$FD$11:$FD$19</definedName>
    <definedName name="A126230794F_Data">Data2!$FD$11:$FD$19</definedName>
    <definedName name="A126230794F_Latest">Data2!$FD$19</definedName>
    <definedName name="A126230798R">Data2!$HF$1:$HF$10,Data2!$HF$11:$HF$19</definedName>
    <definedName name="A126230798R_Data">Data2!$HF$11:$HF$19</definedName>
    <definedName name="A126230798R_Latest">Data2!$HF$19</definedName>
    <definedName name="A126230802V">Data1!$E$1:$E$10,Data1!$E$11:$E$19</definedName>
    <definedName name="A126230802V_Data">Data1!$E$11:$E$19</definedName>
    <definedName name="A126230802V_Latest">Data1!$E$19</definedName>
    <definedName name="A126230806C">Data1!$GL$1:$GL$10,Data1!$GL$11:$GL$19</definedName>
    <definedName name="A126230806C_Data">Data1!$GL$11:$GL$19</definedName>
    <definedName name="A126230806C_Latest">Data1!$GL$19</definedName>
    <definedName name="A126230810V">Data2!$Y$1:$Y$10,Data2!$Y$11:$Y$19</definedName>
    <definedName name="A126230810V_Data">Data2!$Y$11:$Y$19</definedName>
    <definedName name="A126230810V_Latest">Data2!$Y$19</definedName>
    <definedName name="A126230814C">Data1!$AF$1:$AF$10,Data1!$AF$11:$AF$19</definedName>
    <definedName name="A126230814C_Data">Data1!$AF$11:$AF$19</definedName>
    <definedName name="A126230814C_Latest">Data1!$AF$19</definedName>
    <definedName name="A126230818L">Data1!$CH$1:$CH$10,Data1!$CH$11:$CH$19</definedName>
    <definedName name="A126230818L_Data">Data1!$CH$11:$CH$19</definedName>
    <definedName name="A126230818L_Latest">Data1!$CH$19</definedName>
    <definedName name="A126230822C">Data1!$DI$1:$DI$10,Data1!$DI$11:$DI$19</definedName>
    <definedName name="A126230822C_Data">Data1!$DI$11:$DI$19</definedName>
    <definedName name="A126230822C_Latest">Data1!$DI$19</definedName>
    <definedName name="A126230826L">Data1!$IN$1:$IN$10,Data1!$IN$11:$IN$19</definedName>
    <definedName name="A126230826L_Data">Data1!$IN$11:$IN$19</definedName>
    <definedName name="A126230826L_Latest">Data1!$IN$19</definedName>
    <definedName name="A126230830C">Data2!$AZ$1:$AZ$10,Data2!$AZ$11:$AZ$19</definedName>
    <definedName name="A126230830C_Data">Data2!$AZ$11:$AZ$19</definedName>
    <definedName name="A126230830C_Latest">Data2!$AZ$19</definedName>
    <definedName name="A126230906L">Data2!$DH$1:$DH$10,Data2!$DH$11:$DH$19</definedName>
    <definedName name="A126230906L_Data">Data2!$DH$11:$DH$19</definedName>
    <definedName name="A126230906L_Latest">Data2!$DH$19</definedName>
    <definedName name="A126230910C">Data2!$EI$1:$EI$10,Data2!$EI$11:$EI$19</definedName>
    <definedName name="A126230910C_Data">Data2!$EI$11:$EI$19</definedName>
    <definedName name="A126230910C_Latest">Data2!$EI$19</definedName>
    <definedName name="A126230914L">Data2!$GK$1:$GK$10,Data2!$GK$11:$GK$19</definedName>
    <definedName name="A126230914L_Data">Data2!$GK$11:$GK$19</definedName>
    <definedName name="A126230914L_Latest">Data2!$GK$19</definedName>
    <definedName name="A126230918W">Data1!$HS$1:$HS$10,Data1!$HS$11:$HS$19</definedName>
    <definedName name="A126230918W_Data">Data1!$HS$11:$HS$19</definedName>
    <definedName name="A126230918W_Latest">Data1!$HS$19</definedName>
    <definedName name="A126230922L">Data2!$CG$1:$CG$10,Data2!$CG$11:$CG$19</definedName>
    <definedName name="A126230922L_Data">Data2!$CG$11:$CG$19</definedName>
    <definedName name="A126230922L_Latest">Data2!$CG$19</definedName>
    <definedName name="A126230926W">Data1!$BM$1:$BM$10,Data1!$BM$11:$BM$19</definedName>
    <definedName name="A126230926W_Data">Data1!$BM$11:$BM$19</definedName>
    <definedName name="A126230926W_Latest">Data1!$BM$19</definedName>
    <definedName name="A126230930L">Data1!$EP$1:$EP$10,Data1!$EP$11:$EP$19</definedName>
    <definedName name="A126230930L_Data">Data1!$EP$11:$EP$19</definedName>
    <definedName name="A126230930L_Latest">Data1!$EP$19</definedName>
    <definedName name="A126230934W">Data1!$FQ$1:$FQ$10,Data1!$FQ$11:$FQ$19</definedName>
    <definedName name="A126230934W_Data">Data1!$FQ$11:$FQ$19</definedName>
    <definedName name="A126230934W_Latest">Data1!$FQ$19</definedName>
    <definedName name="A126230938F">Data2!$FJ$1:$FJ$10,Data2!$FJ$11:$FJ$19</definedName>
    <definedName name="A126230938F_Data">Data2!$FJ$11:$FJ$19</definedName>
    <definedName name="A126230938F_Latest">Data2!$FJ$19</definedName>
    <definedName name="A126230942W">Data2!$HL$1:$HL$10,Data2!$HL$11:$HL$19</definedName>
    <definedName name="A126230942W_Data">Data2!$HL$11:$HL$19</definedName>
    <definedName name="A126230942W_Latest">Data2!$HL$19</definedName>
    <definedName name="A126230946F">Data1!$K$1:$K$10,Data1!$K$11:$K$19</definedName>
    <definedName name="A126230946F_Data">Data1!$K$11:$K$19</definedName>
    <definedName name="A126230946F_Latest">Data1!$K$19</definedName>
    <definedName name="A126230950W">Data1!$GR$1:$GR$10,Data1!$GR$11:$GR$19</definedName>
    <definedName name="A126230950W_Data">Data1!$GR$11:$GR$19</definedName>
    <definedName name="A126230950W_Latest">Data1!$GR$19</definedName>
    <definedName name="A126230954F">Data2!$AE$1:$AE$10,Data2!$AE$11:$AE$19</definedName>
    <definedName name="A126230954F_Data">Data2!$AE$11:$AE$19</definedName>
    <definedName name="A126230954F_Latest">Data2!$AE$19</definedName>
    <definedName name="A126230958R">Data1!$AL$1:$AL$10,Data1!$AL$11:$AL$19</definedName>
    <definedName name="A126230958R_Data">Data1!$AL$11:$AL$19</definedName>
    <definedName name="A126230958R_Latest">Data1!$AL$19</definedName>
    <definedName name="A126230962F">Data1!$CN$1:$CN$10,Data1!$CN$11:$CN$19</definedName>
    <definedName name="A126230962F_Data">Data1!$CN$11:$CN$19</definedName>
    <definedName name="A126230962F_Latest">Data1!$CN$19</definedName>
    <definedName name="A126230966R">Data1!$DO$1:$DO$10,Data1!$DO$11:$DO$19</definedName>
    <definedName name="A126230966R_Data">Data1!$DO$11:$DO$19</definedName>
    <definedName name="A126230966R_Latest">Data1!$DO$19</definedName>
    <definedName name="A126230970F">Data2!$D$1:$D$10,Data2!$D$11:$D$19</definedName>
    <definedName name="A126230970F_Data">Data2!$D$11:$D$19</definedName>
    <definedName name="A126230970F_Latest">Data2!$D$19</definedName>
    <definedName name="A126230974R">Data2!$BF$1:$BF$10,Data2!$BF$11:$BF$19</definedName>
    <definedName name="A126230974R_Data">Data2!$BF$11:$BF$19</definedName>
    <definedName name="A126230974R_Latest">Data2!$BF$19</definedName>
    <definedName name="A126230978X">Data2!$DT$1:$DT$10,Data2!$DT$11:$DT$19</definedName>
    <definedName name="A126230978X_Data">Data2!$DT$11:$DT$19</definedName>
    <definedName name="A126230978X_Latest">Data2!$DT$19</definedName>
    <definedName name="A126230982R">Data2!$EU$1:$EU$10,Data2!$EU$11:$EU$19</definedName>
    <definedName name="A126230982R_Data">Data2!$EU$11:$EU$19</definedName>
    <definedName name="A126230982R_Latest">Data2!$EU$19</definedName>
    <definedName name="A126230986X">Data2!$GW$1:$GW$10,Data2!$GW$11:$GW$19</definedName>
    <definedName name="A126230986X_Data">Data2!$GW$11:$GW$19</definedName>
    <definedName name="A126230986X_Latest">Data2!$GW$19</definedName>
    <definedName name="A126230990R">Data1!$IE$1:$IE$10,Data1!$IE$11:$IE$19</definedName>
    <definedName name="A126230990R_Data">Data1!$IE$11:$IE$19</definedName>
    <definedName name="A126230990R_Latest">Data1!$IE$19</definedName>
    <definedName name="A126230994X">Data2!$CS$1:$CS$10,Data2!$CS$11:$CS$19</definedName>
    <definedName name="A126230994X_Data">Data2!$CS$11:$CS$19</definedName>
    <definedName name="A126230994X_Latest">Data2!$CS$19</definedName>
    <definedName name="A126230998J">Data1!$BY$1:$BY$10,Data1!$BY$11:$BY$19</definedName>
    <definedName name="A126230998J_Data">Data1!$BY$11:$BY$19</definedName>
    <definedName name="A126230998J_Latest">Data1!$BY$19</definedName>
    <definedName name="A126231002R">Data1!$FB$1:$FB$10,Data1!$FB$11:$FB$19</definedName>
    <definedName name="A126231002R_Data">Data1!$FB$11:$FB$19</definedName>
    <definedName name="A126231002R_Latest">Data1!$FB$19</definedName>
    <definedName name="A126231006X">Data1!$GC$1:$GC$10,Data1!$GC$11:$GC$19</definedName>
    <definedName name="A126231006X_Data">Data1!$GC$11:$GC$19</definedName>
    <definedName name="A126231006X_Latest">Data1!$GC$19</definedName>
    <definedName name="A126231010R">Data2!$FV$1:$FV$10,Data2!$FV$11:$FV$19</definedName>
    <definedName name="A126231010R_Data">Data2!$FV$11:$FV$19</definedName>
    <definedName name="A126231010R_Latest">Data2!$FV$19</definedName>
    <definedName name="A126231014X">Data2!$HX$1:$HX$10,Data2!$HX$11:$HX$19</definedName>
    <definedName name="A126231014X_Data">Data2!$HX$11:$HX$19</definedName>
    <definedName name="A126231014X_Latest">Data2!$HX$19</definedName>
    <definedName name="A126231018J">Data1!$W$1:$W$10,Data1!$W$11:$W$19</definedName>
    <definedName name="A126231018J_Data">Data1!$W$11:$W$19</definedName>
    <definedName name="A126231018J_Latest">Data1!$W$19</definedName>
    <definedName name="A126231022X">Data1!$HD$1:$HD$10,Data1!$HD$11:$HD$19</definedName>
    <definedName name="A126231022X_Data">Data1!$HD$11:$HD$19</definedName>
    <definedName name="A126231022X_Latest">Data1!$HD$19</definedName>
    <definedName name="A126231026J">Data2!$AQ$1:$AQ$10,Data2!$AQ$11:$AQ$19</definedName>
    <definedName name="A126231026J_Data">Data2!$AQ$11:$AQ$19</definedName>
    <definedName name="A126231026J_Latest">Data2!$AQ$19</definedName>
    <definedName name="A126231030X">Data1!$AX$1:$AX$10,Data1!$AX$11:$AX$19</definedName>
    <definedName name="A126231030X_Data">Data1!$AX$11:$AX$19</definedName>
    <definedName name="A126231030X_Latest">Data1!$AX$19</definedName>
    <definedName name="A126231034J">Data1!$CZ$1:$CZ$10,Data1!$CZ$11:$CZ$19</definedName>
    <definedName name="A126231034J_Data">Data1!$CZ$11:$CZ$19</definedName>
    <definedName name="A126231034J_Latest">Data1!$CZ$19</definedName>
    <definedName name="A126231038T">Data1!$EA$1:$EA$10,Data1!$EA$11:$EA$19</definedName>
    <definedName name="A126231038T_Data">Data1!$EA$11:$EA$19</definedName>
    <definedName name="A126231038T_Latest">Data1!$EA$19</definedName>
    <definedName name="A126231042J">Data2!$P$1:$P$10,Data2!$P$11:$P$19</definedName>
    <definedName name="A126231042J_Data">Data2!$P$11:$P$19</definedName>
    <definedName name="A126231042J_Latest">Data2!$P$19</definedName>
    <definedName name="A126231046T">Data2!$BR$1:$BR$10,Data2!$BR$11:$BR$19</definedName>
    <definedName name="A126231046T_Data">Data2!$BR$11:$BR$19</definedName>
    <definedName name="A126231046T_Latest">Data2!$BR$19</definedName>
    <definedName name="A126231050J">Data18!$I$1:$I$10,Data18!$I$11:$I$19</definedName>
    <definedName name="A126231050J_Data">Data18!$I$11:$I$19</definedName>
    <definedName name="A126231050J_Latest">Data18!$I$19</definedName>
    <definedName name="A126231054T">Data18!$AJ$1:$AJ$10,Data18!$AJ$11:$AJ$19</definedName>
    <definedName name="A126231054T_Data">Data18!$AJ$11:$AJ$19</definedName>
    <definedName name="A126231054T_Latest">Data18!$AJ$19</definedName>
    <definedName name="A126231058A">Data18!$CL$1:$CL$10,Data18!$CL$11:$CL$19</definedName>
    <definedName name="A126231058A_Data">Data18!$CL$11:$CL$19</definedName>
    <definedName name="A126231058A_Latest">Data18!$CL$19</definedName>
    <definedName name="A126231062T">Data17!$DT$1:$DT$10,Data17!$DT$11:$DT$19</definedName>
    <definedName name="A126231062T_Data">Data17!$DT$11:$DT$19</definedName>
    <definedName name="A126231062T_Latest">Data17!$DT$19</definedName>
    <definedName name="A126231066A">Data17!$HX$1:$HX$10,Data17!$HX$11:$HX$19</definedName>
    <definedName name="A126231066A_Data">Data17!$HX$11:$HX$19</definedName>
    <definedName name="A126231066A_Latest">Data17!$HX$19</definedName>
    <definedName name="A126231070T">Data16!$HD$1:$HD$10,Data16!$HD$11:$HD$19</definedName>
    <definedName name="A126231070T_Data">Data16!$HD$11:$HD$19</definedName>
    <definedName name="A126231070T_Latest">Data16!$HD$19</definedName>
    <definedName name="A126231074A">Data17!$AQ$1:$AQ$10,Data17!$AQ$11:$AQ$19</definedName>
    <definedName name="A126231074A_Data">Data17!$AQ$11:$AQ$19</definedName>
    <definedName name="A126231074A_Latest">Data17!$AQ$19</definedName>
    <definedName name="A126231078K">Data17!$BR$1:$BR$10,Data17!$BR$11:$BR$19</definedName>
    <definedName name="A126231078K_Data">Data17!$BR$11:$BR$19</definedName>
    <definedName name="A126231078K_Latest">Data17!$BR$19</definedName>
    <definedName name="A126231082A">Data18!$BK$1:$BK$10,Data18!$BK$11:$BK$19</definedName>
    <definedName name="A126231082A_Data">Data18!$BK$11:$BK$19</definedName>
    <definedName name="A126231082A_Latest">Data18!$BK$19</definedName>
    <definedName name="A126231086K">Data18!$DM$1:$DM$10,Data18!$DM$11:$DM$19</definedName>
    <definedName name="A126231086K_Data">Data18!$DM$11:$DM$19</definedName>
    <definedName name="A126231086K_Latest">Data18!$DM$19</definedName>
    <definedName name="A126231090A">Data16!$FB$1:$FB$10,Data16!$FB$11:$FB$19</definedName>
    <definedName name="A126231090A_Data">Data16!$FB$11:$FB$19</definedName>
    <definedName name="A126231090A_Latest">Data16!$FB$19</definedName>
    <definedName name="A126231094K">Data17!$CS$1:$CS$10,Data17!$CS$11:$CS$19</definedName>
    <definedName name="A126231094K_Data">Data17!$CS$11:$CS$19</definedName>
    <definedName name="A126231094K_Latest">Data17!$CS$19</definedName>
    <definedName name="A126231098V">Data17!$FV$1:$FV$10,Data17!$FV$11:$FV$19</definedName>
    <definedName name="A126231098V_Data">Data17!$FV$11:$FV$19</definedName>
    <definedName name="A126231098V_Latest">Data17!$FV$19</definedName>
    <definedName name="A126231102X">Data16!$GC$1:$GC$10,Data16!$GC$11:$GC$19</definedName>
    <definedName name="A126231102X_Data">Data16!$GC$11:$GC$19</definedName>
    <definedName name="A126231102X_Latest">Data16!$GC$19</definedName>
    <definedName name="A126231106J">Data16!$IE$1:$IE$10,Data16!$IE$11:$IE$19</definedName>
    <definedName name="A126231106J_Data">Data16!$IE$11:$IE$19</definedName>
    <definedName name="A126231106J_Latest">Data16!$IE$19</definedName>
    <definedName name="A126231110X">Data17!$P$1:$P$10,Data17!$P$11:$P$19</definedName>
    <definedName name="A126231110X_Data">Data17!$P$11:$P$19</definedName>
    <definedName name="A126231110X_Latest">Data17!$P$19</definedName>
    <definedName name="A126231114J">Data17!$EU$1:$EU$10,Data17!$EU$11:$EU$19</definedName>
    <definedName name="A126231114J_Data">Data17!$EU$11:$EU$19</definedName>
    <definedName name="A126231114J_Latest">Data17!$EU$19</definedName>
    <definedName name="A126231118T">Data17!$GW$1:$GW$10,Data17!$GW$11:$GW$19</definedName>
    <definedName name="A126231118T_Data">Data17!$GW$11:$GW$19</definedName>
    <definedName name="A126231118T_Latest">Data17!$GW$19</definedName>
    <definedName name="A126231122J">Data17!$IG$1:$IG$10,Data17!$IG$11:$IG$19</definedName>
    <definedName name="A126231122J_Data">Data17!$IG$11:$IG$19</definedName>
    <definedName name="A126231122J_Latest">Data17!$IG$19</definedName>
    <definedName name="A126231126T">Data18!$R$1:$R$10,Data18!$R$11:$R$19</definedName>
    <definedName name="A126231126T_Data">Data18!$R$11:$R$19</definedName>
    <definedName name="A126231126T_Latest">Data18!$R$19</definedName>
    <definedName name="A126231130J">Data18!$BT$1:$BT$10,Data18!$BT$11:$BT$19</definedName>
    <definedName name="A126231130J_Data">Data18!$BT$11:$BT$19</definedName>
    <definedName name="A126231130J_Latest">Data18!$BT$19</definedName>
    <definedName name="A126231134T">Data17!$DB$1:$DB$10,Data17!$DB$11:$DB$19</definedName>
    <definedName name="A126231134T_Data">Data17!$DB$11:$DB$19</definedName>
    <definedName name="A126231134T_Latest">Data17!$DB$19</definedName>
    <definedName name="A126231138A">Data17!$HF$1:$HF$10,Data17!$HF$11:$HF$19</definedName>
    <definedName name="A126231138A_Data">Data17!$HF$11:$HF$19</definedName>
    <definedName name="A126231138A_Latest">Data17!$HF$19</definedName>
    <definedName name="A126231142T">Data16!$GL$1:$GL$10,Data16!$GL$11:$GL$19</definedName>
    <definedName name="A126231142T_Data">Data16!$GL$11:$GL$19</definedName>
    <definedName name="A126231142T_Latest">Data16!$GL$19</definedName>
    <definedName name="A126231146A">Data17!$Y$1:$Y$10,Data17!$Y$11:$Y$19</definedName>
    <definedName name="A126231146A_Data">Data17!$Y$11:$Y$19</definedName>
    <definedName name="A126231146A_Latest">Data17!$Y$19</definedName>
    <definedName name="A126231150T">Data17!$AZ$1:$AZ$10,Data17!$AZ$11:$AZ$19</definedName>
    <definedName name="A126231150T_Data">Data17!$AZ$11:$AZ$19</definedName>
    <definedName name="A126231150T_Latest">Data17!$AZ$19</definedName>
    <definedName name="A126231154A">Data18!$AS$1:$AS$10,Data18!$AS$11:$AS$19</definedName>
    <definedName name="A126231154A_Data">Data18!$AS$11:$AS$19</definedName>
    <definedName name="A126231154A_Latest">Data18!$AS$19</definedName>
    <definedName name="A126231158K">Data18!$CU$1:$CU$10,Data18!$CU$11:$CU$19</definedName>
    <definedName name="A126231158K_Data">Data18!$CU$11:$CU$19</definedName>
    <definedName name="A126231158K_Latest">Data18!$CU$19</definedName>
    <definedName name="A126231162A">Data16!$EJ$1:$EJ$10,Data16!$EJ$11:$EJ$19</definedName>
    <definedName name="A126231162A_Data">Data16!$EJ$11:$EJ$19</definedName>
    <definedName name="A126231162A_Latest">Data16!$EJ$19</definedName>
    <definedName name="A126231166K">Data17!$CA$1:$CA$10,Data17!$CA$11:$CA$19</definedName>
    <definedName name="A126231166K_Data">Data17!$CA$11:$CA$19</definedName>
    <definedName name="A126231166K_Latest">Data17!$CA$19</definedName>
    <definedName name="A126231170A">Data17!$FD$1:$FD$10,Data17!$FD$11:$FD$19</definedName>
    <definedName name="A126231170A_Data">Data17!$FD$11:$FD$19</definedName>
    <definedName name="A126231170A_Latest">Data17!$FD$19</definedName>
    <definedName name="A126231174K">Data16!$FK$1:$FK$10,Data16!$FK$11:$FK$19</definedName>
    <definedName name="A126231174K_Data">Data16!$FK$11:$FK$19</definedName>
    <definedName name="A126231174K_Latest">Data16!$FK$19</definedName>
    <definedName name="A126231178V">Data16!$HM$1:$HM$10,Data16!$HM$11:$HM$19</definedName>
    <definedName name="A126231178V_Data">Data16!$HM$11:$HM$19</definedName>
    <definedName name="A126231178V_Latest">Data16!$HM$19</definedName>
    <definedName name="A126231182K">Data16!$IN$1:$IN$10,Data16!$IN$11:$IN$19</definedName>
    <definedName name="A126231182K_Data">Data16!$IN$11:$IN$19</definedName>
    <definedName name="A126231182K_Latest">Data16!$IN$19</definedName>
    <definedName name="A126231186V">Data17!$EC$1:$EC$10,Data17!$EC$11:$EC$19</definedName>
    <definedName name="A126231186V_Data">Data17!$EC$11:$EC$19</definedName>
    <definedName name="A126231186V_Latest">Data17!$EC$19</definedName>
    <definedName name="A126231190K">Data17!$GE$1:$GE$10,Data17!$GE$11:$GE$19</definedName>
    <definedName name="A126231190K_Data">Data17!$GE$11:$GE$19</definedName>
    <definedName name="A126231190K_Latest">Data17!$GE$19</definedName>
    <definedName name="A126231194V">Data17!$IM$1:$IM$10,Data17!$IM$11:$IM$19</definedName>
    <definedName name="A126231194V_Data">Data17!$IM$11:$IM$19</definedName>
    <definedName name="A126231194V_Latest">Data17!$IM$19</definedName>
    <definedName name="A126231198C">Data18!$X$1:$X$10,Data18!$X$11:$X$19</definedName>
    <definedName name="A126231198C_Data">Data18!$X$11:$X$19</definedName>
    <definedName name="A126231198C_Latest">Data18!$X$19</definedName>
    <definedName name="A126231202J">Data18!$BZ$1:$BZ$10,Data18!$BZ$11:$BZ$19</definedName>
    <definedName name="A126231202J_Data">Data18!$BZ$11:$BZ$19</definedName>
    <definedName name="A126231202J_Latest">Data18!$BZ$19</definedName>
    <definedName name="A126231206T">Data17!$DH$1:$DH$10,Data17!$DH$11:$DH$19</definedName>
    <definedName name="A126231206T_Data">Data17!$DH$11:$DH$19</definedName>
    <definedName name="A126231206T_Latest">Data17!$DH$19</definedName>
    <definedName name="A126231210J">Data17!$HL$1:$HL$10,Data17!$HL$11:$HL$19</definedName>
    <definedName name="A126231210J_Data">Data17!$HL$11:$HL$19</definedName>
    <definedName name="A126231210J_Latest">Data17!$HL$19</definedName>
    <definedName name="A126231214T">Data16!$GR$1:$GR$10,Data16!$GR$11:$GR$19</definedName>
    <definedName name="A126231214T_Data">Data16!$GR$11:$GR$19</definedName>
    <definedName name="A126231214T_Latest">Data16!$GR$19</definedName>
    <definedName name="A126231218A">Data17!$AE$1:$AE$10,Data17!$AE$11:$AE$19</definedName>
    <definedName name="A126231218A_Data">Data17!$AE$11:$AE$19</definedName>
    <definedName name="A126231218A_Latest">Data17!$AE$19</definedName>
    <definedName name="A126231222T">Data17!$BF$1:$BF$10,Data17!$BF$11:$BF$19</definedName>
    <definedName name="A126231222T_Data">Data17!$BF$11:$BF$19</definedName>
    <definedName name="A126231222T_Latest">Data17!$BF$19</definedName>
    <definedName name="A126231226A">Data18!$AY$1:$AY$10,Data18!$AY$11:$AY$19</definedName>
    <definedName name="A126231226A_Data">Data18!$AY$11:$AY$19</definedName>
    <definedName name="A126231226A_Latest">Data18!$AY$19</definedName>
    <definedName name="A126231230T">Data18!$DA$1:$DA$10,Data18!$DA$11:$DA$19</definedName>
    <definedName name="A126231230T_Data">Data18!$DA$11:$DA$19</definedName>
    <definedName name="A126231230T_Latest">Data18!$DA$19</definedName>
    <definedName name="A126231234A">Data16!$EP$1:$EP$10,Data16!$EP$11:$EP$19</definedName>
    <definedName name="A126231234A_Data">Data16!$EP$11:$EP$19</definedName>
    <definedName name="A126231234A_Latest">Data16!$EP$19</definedName>
    <definedName name="A126231238K">Data17!$CG$1:$CG$10,Data17!$CG$11:$CG$19</definedName>
    <definedName name="A126231238K_Data">Data17!$CG$11:$CG$19</definedName>
    <definedName name="A126231238K_Latest">Data17!$CG$19</definedName>
    <definedName name="A126231242A">Data17!$FJ$1:$FJ$10,Data17!$FJ$11:$FJ$19</definedName>
    <definedName name="A126231242A_Data">Data17!$FJ$11:$FJ$19</definedName>
    <definedName name="A126231242A_Latest">Data17!$FJ$19</definedName>
    <definedName name="A126231246K">Data16!$FQ$1:$FQ$10,Data16!$FQ$11:$FQ$19</definedName>
    <definedName name="A126231246K_Data">Data16!$FQ$11:$FQ$19</definedName>
    <definedName name="A126231246K_Latest">Data16!$FQ$19</definedName>
    <definedName name="A126231250A">Data16!$HS$1:$HS$10,Data16!$HS$11:$HS$19</definedName>
    <definedName name="A126231250A_Data">Data16!$HS$11:$HS$19</definedName>
    <definedName name="A126231250A_Latest">Data16!$HS$19</definedName>
    <definedName name="A126231254K">Data17!$D$1:$D$10,Data17!$D$11:$D$19</definedName>
    <definedName name="A126231254K_Data">Data17!$D$11:$D$19</definedName>
    <definedName name="A126231254K_Latest">Data17!$D$19</definedName>
    <definedName name="A126231258V">Data17!$EI$1:$EI$10,Data17!$EI$11:$EI$19</definedName>
    <definedName name="A126231258V_Data">Data17!$EI$11:$EI$19</definedName>
    <definedName name="A126231258V_Latest">Data17!$EI$19</definedName>
    <definedName name="A126231262K">Data17!$GK$1:$GK$10,Data17!$GK$11:$GK$19</definedName>
    <definedName name="A126231262K_Data">Data17!$GK$11:$GK$19</definedName>
    <definedName name="A126231262K_Latest">Data17!$GK$19</definedName>
    <definedName name="A126231266V">Data18!$C$1:$C$10,Data18!$C$11:$C$19</definedName>
    <definedName name="A126231266V_Data">Data18!$C$11:$C$19</definedName>
    <definedName name="A126231266V_Latest">Data18!$C$19</definedName>
    <definedName name="A126231270K">Data18!$AD$1:$AD$10,Data18!$AD$11:$AD$19</definedName>
    <definedName name="A126231270K_Data">Data18!$AD$11:$AD$19</definedName>
    <definedName name="A126231270K_Latest">Data18!$AD$19</definedName>
    <definedName name="A126231274V">Data18!$CF$1:$CF$10,Data18!$CF$11:$CF$19</definedName>
    <definedName name="A126231274V_Data">Data18!$CF$11:$CF$19</definedName>
    <definedName name="A126231274V_Latest">Data18!$CF$19</definedName>
    <definedName name="A126231278C">Data17!$DN$1:$DN$10,Data17!$DN$11:$DN$19</definedName>
    <definedName name="A126231278C_Data">Data17!$DN$11:$DN$19</definedName>
    <definedName name="A126231278C_Latest">Data17!$DN$19</definedName>
    <definedName name="A126231282V">Data17!$HR$1:$HR$10,Data17!$HR$11:$HR$19</definedName>
    <definedName name="A126231282V_Data">Data17!$HR$11:$HR$19</definedName>
    <definedName name="A126231282V_Latest">Data17!$HR$19</definedName>
    <definedName name="A126231286C">Data16!$GX$1:$GX$10,Data16!$GX$11:$GX$19</definedName>
    <definedName name="A126231286C_Data">Data16!$GX$11:$GX$19</definedName>
    <definedName name="A126231286C_Latest">Data16!$GX$19</definedName>
    <definedName name="A126231290V">Data17!$AK$1:$AK$10,Data17!$AK$11:$AK$19</definedName>
    <definedName name="A126231290V_Data">Data17!$AK$11:$AK$19</definedName>
    <definedName name="A126231290V_Latest">Data17!$AK$19</definedName>
    <definedName name="A126231294C">Data17!$BL$1:$BL$10,Data17!$BL$11:$BL$19</definedName>
    <definedName name="A126231294C_Data">Data17!$BL$11:$BL$19</definedName>
    <definedName name="A126231294C_Latest">Data17!$BL$19</definedName>
    <definedName name="A126231298L">Data18!$BE$1:$BE$10,Data18!$BE$11:$BE$19</definedName>
    <definedName name="A126231298L_Data">Data18!$BE$11:$BE$19</definedName>
    <definedName name="A126231298L_Latest">Data18!$BE$19</definedName>
    <definedName name="A126231302T">Data18!$DG$1:$DG$10,Data18!$DG$11:$DG$19</definedName>
    <definedName name="A126231302T_Data">Data18!$DG$11:$DG$19</definedName>
    <definedName name="A126231302T_Latest">Data18!$DG$19</definedName>
    <definedName name="A126231306A">Data16!$EV$1:$EV$10,Data16!$EV$11:$EV$19</definedName>
    <definedName name="A126231306A_Data">Data16!$EV$11:$EV$19</definedName>
    <definedName name="A126231306A_Latest">Data16!$EV$19</definedName>
    <definedName name="A126231310T">Data17!$CM$1:$CM$10,Data17!$CM$11:$CM$19</definedName>
    <definedName name="A126231310T_Data">Data17!$CM$11:$CM$19</definedName>
    <definedName name="A126231310T_Latest">Data17!$CM$19</definedName>
    <definedName name="A126231314A">Data17!$FP$1:$FP$10,Data17!$FP$11:$FP$19</definedName>
    <definedName name="A126231314A_Data">Data17!$FP$11:$FP$19</definedName>
    <definedName name="A126231314A_Latest">Data17!$FP$19</definedName>
    <definedName name="A126231318K">Data16!$FW$1:$FW$10,Data16!$FW$11:$FW$19</definedName>
    <definedName name="A126231318K_Data">Data16!$FW$11:$FW$19</definedName>
    <definedName name="A126231318K_Latest">Data16!$FW$19</definedName>
    <definedName name="A126231322A">Data16!$HY$1:$HY$10,Data16!$HY$11:$HY$19</definedName>
    <definedName name="A126231322A_Data">Data16!$HY$11:$HY$19</definedName>
    <definedName name="A126231322A_Latest">Data16!$HY$19</definedName>
    <definedName name="A126231326K">Data17!$J$1:$J$10,Data17!$J$11:$J$19</definedName>
    <definedName name="A126231326K_Data">Data17!$J$11:$J$19</definedName>
    <definedName name="A126231326K_Latest">Data17!$J$19</definedName>
    <definedName name="A126231330A">Data17!$EO$1:$EO$10,Data17!$EO$11:$EO$19</definedName>
    <definedName name="A126231330A_Data">Data17!$EO$11:$EO$19</definedName>
    <definedName name="A126231330A_Latest">Data17!$EO$19</definedName>
    <definedName name="A126231334K">Data17!$GQ$1:$GQ$10,Data17!$GQ$11:$GQ$19</definedName>
    <definedName name="A126231334K_Data">Data17!$GQ$11:$GQ$19</definedName>
    <definedName name="A126231334K_Latest">Data17!$GQ$19</definedName>
    <definedName name="A126231410A">Data18!$F$1:$F$10,Data18!$F$11:$F$19</definedName>
    <definedName name="A126231410A_Data">Data18!$F$11:$F$19</definedName>
    <definedName name="A126231410A_Latest">Data18!$F$19</definedName>
    <definedName name="A126231414K">Data18!$AG$1:$AG$10,Data18!$AG$11:$AG$19</definedName>
    <definedName name="A126231414K_Data">Data18!$AG$11:$AG$19</definedName>
    <definedName name="A126231414K_Latest">Data18!$AG$19</definedName>
    <definedName name="A126231418V">Data18!$CI$1:$CI$10,Data18!$CI$11:$CI$19</definedName>
    <definedName name="A126231418V_Data">Data18!$CI$11:$CI$19</definedName>
    <definedName name="A126231418V_Latest">Data18!$CI$19</definedName>
    <definedName name="A126231422K">Data17!$DQ$1:$DQ$10,Data17!$DQ$11:$DQ$19</definedName>
    <definedName name="A126231422K_Data">Data17!$DQ$11:$DQ$19</definedName>
    <definedName name="A126231422K_Latest">Data17!$DQ$19</definedName>
    <definedName name="A126231426V">Data17!$HU$1:$HU$10,Data17!$HU$11:$HU$19</definedName>
    <definedName name="A126231426V_Data">Data17!$HU$11:$HU$19</definedName>
    <definedName name="A126231426V_Latest">Data17!$HU$19</definedName>
    <definedName name="A126231430K">Data16!$HA$1:$HA$10,Data16!$HA$11:$HA$19</definedName>
    <definedName name="A126231430K_Data">Data16!$HA$11:$HA$19</definedName>
    <definedName name="A126231430K_Latest">Data16!$HA$19</definedName>
    <definedName name="A126231434V">Data17!$AN$1:$AN$10,Data17!$AN$11:$AN$19</definedName>
    <definedName name="A126231434V_Data">Data17!$AN$11:$AN$19</definedName>
    <definedName name="A126231434V_Latest">Data17!$AN$19</definedName>
    <definedName name="A126231438C">Data17!$BO$1:$BO$10,Data17!$BO$11:$BO$19</definedName>
    <definedName name="A126231438C_Data">Data17!$BO$11:$BO$19</definedName>
    <definedName name="A126231438C_Latest">Data17!$BO$19</definedName>
    <definedName name="A126231442V">Data18!$BH$1:$BH$10,Data18!$BH$11:$BH$19</definedName>
    <definedName name="A126231442V_Data">Data18!$BH$11:$BH$19</definedName>
    <definedName name="A126231442V_Latest">Data18!$BH$19</definedName>
    <definedName name="A126231446C">Data18!$DJ$1:$DJ$10,Data18!$DJ$11:$DJ$19</definedName>
    <definedName name="A126231446C_Data">Data18!$DJ$11:$DJ$19</definedName>
    <definedName name="A126231446C_Latest">Data18!$DJ$19</definedName>
    <definedName name="A126231450V">Data16!$EY$1:$EY$10,Data16!$EY$11:$EY$19</definedName>
    <definedName name="A126231450V_Data">Data16!$EY$11:$EY$19</definedName>
    <definedName name="A126231450V_Latest">Data16!$EY$19</definedName>
    <definedName name="A126231454C">Data17!$CP$1:$CP$10,Data17!$CP$11:$CP$19</definedName>
    <definedName name="A126231454C_Data">Data17!$CP$11:$CP$19</definedName>
    <definedName name="A126231454C_Latest">Data17!$CP$19</definedName>
    <definedName name="A126231458L">Data17!$FS$1:$FS$10,Data17!$FS$11:$FS$19</definedName>
    <definedName name="A126231458L_Data">Data17!$FS$11:$FS$19</definedName>
    <definedName name="A126231458L_Latest">Data17!$FS$19</definedName>
    <definedName name="A126231462C">Data16!$FZ$1:$FZ$10,Data16!$FZ$11:$FZ$19</definedName>
    <definedName name="A126231462C_Data">Data16!$FZ$11:$FZ$19</definedName>
    <definedName name="A126231462C_Latest">Data16!$FZ$19</definedName>
    <definedName name="A126231466L">Data16!$IB$1:$IB$10,Data16!$IB$11:$IB$19</definedName>
    <definedName name="A126231466L_Data">Data16!$IB$11:$IB$19</definedName>
    <definedName name="A126231466L_Latest">Data16!$IB$19</definedName>
    <definedName name="A126231470C">Data17!$M$1:$M$10,Data17!$M$11:$M$19</definedName>
    <definedName name="A126231470C_Data">Data17!$M$11:$M$19</definedName>
    <definedName name="A126231470C_Latest">Data17!$M$19</definedName>
    <definedName name="A126231474L">Data17!$ER$1:$ER$10,Data17!$ER$11:$ER$19</definedName>
    <definedName name="A126231474L_Data">Data17!$ER$11:$ER$19</definedName>
    <definedName name="A126231474L_Latest">Data17!$ER$19</definedName>
    <definedName name="A126231478W">Data17!$GT$1:$GT$10,Data17!$GT$11:$GT$19</definedName>
    <definedName name="A126231478W_Data">Data17!$GT$11:$GT$19</definedName>
    <definedName name="A126231478W_Latest">Data17!$GT$19</definedName>
    <definedName name="A126231482L">Data18!$O$1:$O$10,Data18!$O$11:$O$19</definedName>
    <definedName name="A126231482L_Data">Data18!$O$11:$O$19</definedName>
    <definedName name="A126231482L_Latest">Data18!$O$19</definedName>
    <definedName name="A126231486W">Data18!$AP$1:$AP$10,Data18!$AP$11:$AP$19</definedName>
    <definedName name="A126231486W_Data">Data18!$AP$11:$AP$19</definedName>
    <definedName name="A126231486W_Latest">Data18!$AP$19</definedName>
    <definedName name="A126231490L">Data18!$CR$1:$CR$10,Data18!$CR$11:$CR$19</definedName>
    <definedName name="A126231490L_Data">Data18!$CR$11:$CR$19</definedName>
    <definedName name="A126231490L_Latest">Data18!$CR$19</definedName>
    <definedName name="A126231494W">Data17!$DZ$1:$DZ$10,Data17!$DZ$11:$DZ$19</definedName>
    <definedName name="A126231494W_Data">Data17!$DZ$11:$DZ$19</definedName>
    <definedName name="A126231494W_Latest">Data17!$DZ$19</definedName>
    <definedName name="A126231498F">Data17!$ID$1:$ID$10,Data17!$ID$11:$ID$19</definedName>
    <definedName name="A126231498F_Data">Data17!$ID$11:$ID$19</definedName>
    <definedName name="A126231498F_Latest">Data17!$ID$19</definedName>
    <definedName name="A126231502K">Data16!$HJ$1:$HJ$10,Data16!$HJ$11:$HJ$19</definedName>
    <definedName name="A126231502K_Data">Data16!$HJ$11:$HJ$19</definedName>
    <definedName name="A126231502K_Latest">Data16!$HJ$19</definedName>
    <definedName name="A126231506V">Data17!$AW$1:$AW$10,Data17!$AW$11:$AW$19</definedName>
    <definedName name="A126231506V_Data">Data17!$AW$11:$AW$19</definedName>
    <definedName name="A126231506V_Latest">Data17!$AW$19</definedName>
    <definedName name="A126231510K">Data17!$BX$1:$BX$10,Data17!$BX$11:$BX$19</definedName>
    <definedName name="A126231510K_Data">Data17!$BX$11:$BX$19</definedName>
    <definedName name="A126231510K_Latest">Data17!$BX$19</definedName>
    <definedName name="A126231514V">Data18!$BQ$1:$BQ$10,Data18!$BQ$11:$BQ$19</definedName>
    <definedName name="A126231514V_Data">Data18!$BQ$11:$BQ$19</definedName>
    <definedName name="A126231514V_Latest">Data18!$BQ$19</definedName>
    <definedName name="A126231518C">Data18!$DS$1:$DS$10,Data18!$DS$11:$DS$19</definedName>
    <definedName name="A126231518C_Data">Data18!$DS$11:$DS$19</definedName>
    <definedName name="A126231518C_Latest">Data18!$DS$19</definedName>
    <definedName name="A126231522V">Data16!$FH$1:$FH$10,Data16!$FH$11:$FH$19</definedName>
    <definedName name="A126231522V_Data">Data16!$FH$11:$FH$19</definedName>
    <definedName name="A126231522V_Latest">Data16!$FH$19</definedName>
    <definedName name="A126231526C">Data17!$CY$1:$CY$10,Data17!$CY$11:$CY$19</definedName>
    <definedName name="A126231526C_Data">Data17!$CY$11:$CY$19</definedName>
    <definedName name="A126231526C_Latest">Data17!$CY$19</definedName>
    <definedName name="A126231530V">Data17!$GB$1:$GB$10,Data17!$GB$11:$GB$19</definedName>
    <definedName name="A126231530V_Data">Data17!$GB$11:$GB$19</definedName>
    <definedName name="A126231530V_Latest">Data17!$GB$19</definedName>
    <definedName name="A126231534C">Data16!$GI$1:$GI$10,Data16!$GI$11:$GI$19</definedName>
    <definedName name="A126231534C_Data">Data16!$GI$11:$GI$19</definedName>
    <definedName name="A126231534C_Latest">Data16!$GI$19</definedName>
    <definedName name="A126231538L">Data16!$IK$1:$IK$10,Data16!$IK$11:$IK$19</definedName>
    <definedName name="A126231538L_Data">Data16!$IK$11:$IK$19</definedName>
    <definedName name="A126231538L_Latest">Data16!$IK$19</definedName>
    <definedName name="A126231542C">Data17!$V$1:$V$10,Data17!$V$11:$V$19</definedName>
    <definedName name="A126231542C_Data">Data17!$V$11:$V$19</definedName>
    <definedName name="A126231542C_Latest">Data17!$V$19</definedName>
    <definedName name="A126231546L">Data17!$FA$1:$FA$10,Data17!$FA$11:$FA$19</definedName>
    <definedName name="A126231546L_Data">Data17!$FA$11:$FA$19</definedName>
    <definedName name="A126231546L_Latest">Data17!$FA$19</definedName>
    <definedName name="A126231550C">Data17!$HC$1:$HC$10,Data17!$HC$11:$HC$19</definedName>
    <definedName name="A126231550C_Data">Data17!$HC$11:$HC$19</definedName>
    <definedName name="A126231550C_Latest">Data17!$HC$19</definedName>
    <definedName name="A126231554L">Data17!$IJ$1:$IJ$10,Data17!$IJ$11:$IJ$19</definedName>
    <definedName name="A126231554L_Data">Data17!$IJ$11:$IJ$19</definedName>
    <definedName name="A126231554L_Latest">Data17!$IJ$19</definedName>
    <definedName name="A126231558W">Data18!$U$1:$U$10,Data18!$U$11:$U$19</definedName>
    <definedName name="A126231558W_Data">Data18!$U$11:$U$19</definedName>
    <definedName name="A126231558W_Latest">Data18!$U$19</definedName>
    <definedName name="A126231562L">Data18!$BW$1:$BW$10,Data18!$BW$11:$BW$19</definedName>
    <definedName name="A126231562L_Data">Data18!$BW$11:$BW$19</definedName>
    <definedName name="A126231562L_Latest">Data18!$BW$19</definedName>
    <definedName name="A126231566W">Data17!$DE$1:$DE$10,Data17!$DE$11:$DE$19</definedName>
    <definedName name="A126231566W_Data">Data17!$DE$11:$DE$19</definedName>
    <definedName name="A126231566W_Latest">Data17!$DE$19</definedName>
    <definedName name="A126231570L">Data17!$HI$1:$HI$10,Data17!$HI$11:$HI$19</definedName>
    <definedName name="A126231570L_Data">Data17!$HI$11:$HI$19</definedName>
    <definedName name="A126231570L_Latest">Data17!$HI$19</definedName>
    <definedName name="A126231574W">Data16!$GO$1:$GO$10,Data16!$GO$11:$GO$19</definedName>
    <definedName name="A126231574W_Data">Data16!$GO$11:$GO$19</definedName>
    <definedName name="A126231574W_Latest">Data16!$GO$19</definedName>
    <definedName name="A126231578F">Data17!$AB$1:$AB$10,Data17!$AB$11:$AB$19</definedName>
    <definedName name="A126231578F_Data">Data17!$AB$11:$AB$19</definedName>
    <definedName name="A126231578F_Latest">Data17!$AB$19</definedName>
    <definedName name="A126231582W">Data17!$BC$1:$BC$10,Data17!$BC$11:$BC$19</definedName>
    <definedName name="A126231582W_Data">Data17!$BC$11:$BC$19</definedName>
    <definedName name="A126231582W_Latest">Data17!$BC$19</definedName>
    <definedName name="A126231586F">Data18!$AV$1:$AV$10,Data18!$AV$11:$AV$19</definedName>
    <definedName name="A126231586F_Data">Data18!$AV$11:$AV$19</definedName>
    <definedName name="A126231586F_Latest">Data18!$AV$19</definedName>
    <definedName name="A126231590W">Data18!$CX$1:$CX$10,Data18!$CX$11:$CX$19</definedName>
    <definedName name="A126231590W_Data">Data18!$CX$11:$CX$19</definedName>
    <definedName name="A126231590W_Latest">Data18!$CX$19</definedName>
    <definedName name="A126231594F">Data16!$EM$1:$EM$10,Data16!$EM$11:$EM$19</definedName>
    <definedName name="A126231594F_Data">Data16!$EM$11:$EM$19</definedName>
    <definedName name="A126231594F_Latest">Data16!$EM$19</definedName>
    <definedName name="A126231598R">Data17!$CD$1:$CD$10,Data17!$CD$11:$CD$19</definedName>
    <definedName name="A126231598R_Data">Data17!$CD$11:$CD$19</definedName>
    <definedName name="A126231598R_Latest">Data17!$CD$19</definedName>
    <definedName name="A126231602V">Data17!$FG$1:$FG$10,Data17!$FG$11:$FG$19</definedName>
    <definedName name="A126231602V_Data">Data17!$FG$11:$FG$19</definedName>
    <definedName name="A126231602V_Latest">Data17!$FG$19</definedName>
    <definedName name="A126231606C">Data16!$FN$1:$FN$10,Data16!$FN$11:$FN$19</definedName>
    <definedName name="A126231606C_Data">Data16!$FN$11:$FN$19</definedName>
    <definedName name="A126231606C_Latest">Data16!$FN$19</definedName>
    <definedName name="A126231610V">Data16!$HP$1:$HP$10,Data16!$HP$11:$HP$19</definedName>
    <definedName name="A126231610V_Data">Data16!$HP$11:$HP$19</definedName>
    <definedName name="A126231610V_Latest">Data16!$HP$19</definedName>
    <definedName name="A126231614C">Data16!$IQ$1:$IQ$10,Data16!$IQ$11:$IQ$19</definedName>
    <definedName name="A126231614C_Data">Data16!$IQ$11:$IQ$19</definedName>
    <definedName name="A126231614C_Latest">Data16!$IQ$19</definedName>
    <definedName name="A126231618L">Data17!$EF$1:$EF$10,Data17!$EF$11:$EF$19</definedName>
    <definedName name="A126231618L_Data">Data17!$EF$11:$EF$19</definedName>
    <definedName name="A126231618L_Latest">Data17!$EF$19</definedName>
    <definedName name="A126231622C">Data17!$GH$1:$GH$10,Data17!$GH$11:$GH$19</definedName>
    <definedName name="A126231622C_Data">Data17!$GH$11:$GH$19</definedName>
    <definedName name="A126231622C_Latest">Data17!$GH$19</definedName>
    <definedName name="A126231698X">Data17!$IP$1:$IP$10,Data17!$IP$11:$IP$19</definedName>
    <definedName name="A126231698X_Data">Data17!$IP$11:$IP$19</definedName>
    <definedName name="A126231698X_Latest">Data17!$IP$19</definedName>
    <definedName name="A126231702C">Data18!$AA$1:$AA$10,Data18!$AA$11:$AA$19</definedName>
    <definedName name="A126231702C_Data">Data18!$AA$11:$AA$19</definedName>
    <definedName name="A126231702C_Latest">Data18!$AA$19</definedName>
    <definedName name="A126231706L">Data18!$CC$1:$CC$10,Data18!$CC$11:$CC$19</definedName>
    <definedName name="A126231706L_Data">Data18!$CC$11:$CC$19</definedName>
    <definedName name="A126231706L_Latest">Data18!$CC$19</definedName>
    <definedName name="A126231710C">Data17!$DK$1:$DK$10,Data17!$DK$11:$DK$19</definedName>
    <definedName name="A126231710C_Data">Data17!$DK$11:$DK$19</definedName>
    <definedName name="A126231710C_Latest">Data17!$DK$19</definedName>
    <definedName name="A126231714L">Data17!$HO$1:$HO$10,Data17!$HO$11:$HO$19</definedName>
    <definedName name="A126231714L_Data">Data17!$HO$11:$HO$19</definedName>
    <definedName name="A126231714L_Latest">Data17!$HO$19</definedName>
    <definedName name="A126231718W">Data16!$GU$1:$GU$10,Data16!$GU$11:$GU$19</definedName>
    <definedName name="A126231718W_Data">Data16!$GU$11:$GU$19</definedName>
    <definedName name="A126231718W_Latest">Data16!$GU$19</definedName>
    <definedName name="A126231722L">Data17!$AH$1:$AH$10,Data17!$AH$11:$AH$19</definedName>
    <definedName name="A126231722L_Data">Data17!$AH$11:$AH$19</definedName>
    <definedName name="A126231722L_Latest">Data17!$AH$19</definedName>
    <definedName name="A126231726W">Data17!$BI$1:$BI$10,Data17!$BI$11:$BI$19</definedName>
    <definedName name="A126231726W_Data">Data17!$BI$11:$BI$19</definedName>
    <definedName name="A126231726W_Latest">Data17!$BI$19</definedName>
    <definedName name="A126231730L">Data18!$BB$1:$BB$10,Data18!$BB$11:$BB$19</definedName>
    <definedName name="A126231730L_Data">Data18!$BB$11:$BB$19</definedName>
    <definedName name="A126231730L_Latest">Data18!$BB$19</definedName>
    <definedName name="A126231734W">Data18!$DD$1:$DD$10,Data18!$DD$11:$DD$19</definedName>
    <definedName name="A126231734W_Data">Data18!$DD$11:$DD$19</definedName>
    <definedName name="A126231734W_Latest">Data18!$DD$19</definedName>
    <definedName name="A126231738F">Data16!$ES$1:$ES$10,Data16!$ES$11:$ES$19</definedName>
    <definedName name="A126231738F_Data">Data16!$ES$11:$ES$19</definedName>
    <definedName name="A126231738F_Latest">Data16!$ES$19</definedName>
    <definedName name="A126231742W">Data17!$CJ$1:$CJ$10,Data17!$CJ$11:$CJ$19</definedName>
    <definedName name="A126231742W_Data">Data17!$CJ$11:$CJ$19</definedName>
    <definedName name="A126231742W_Latest">Data17!$CJ$19</definedName>
    <definedName name="A126231746F">Data17!$FM$1:$FM$10,Data17!$FM$11:$FM$19</definedName>
    <definedName name="A126231746F_Data">Data17!$FM$11:$FM$19</definedName>
    <definedName name="A126231746F_Latest">Data17!$FM$19</definedName>
    <definedName name="A126231750W">Data16!$FT$1:$FT$10,Data16!$FT$11:$FT$19</definedName>
    <definedName name="A126231750W_Data">Data16!$FT$11:$FT$19</definedName>
    <definedName name="A126231750W_Latest">Data16!$FT$19</definedName>
    <definedName name="A126231754F">Data16!$HV$1:$HV$10,Data16!$HV$11:$HV$19</definedName>
    <definedName name="A126231754F_Data">Data16!$HV$11:$HV$19</definedName>
    <definedName name="A126231754F_Latest">Data16!$HV$19</definedName>
    <definedName name="A126231758R">Data17!$G$1:$G$10,Data17!$G$11:$G$19</definedName>
    <definedName name="A126231758R_Data">Data17!$G$11:$G$19</definedName>
    <definedName name="A126231758R_Latest">Data17!$G$19</definedName>
    <definedName name="A126231762F">Data17!$EL$1:$EL$10,Data17!$EL$11:$EL$19</definedName>
    <definedName name="A126231762F_Data">Data17!$EL$11:$EL$19</definedName>
    <definedName name="A126231762F_Latest">Data17!$EL$19</definedName>
    <definedName name="A126231766R">Data17!$GN$1:$GN$10,Data17!$GN$11:$GN$19</definedName>
    <definedName name="A126231766R_Data">Data17!$GN$11:$GN$19</definedName>
    <definedName name="A126231766R_Latest">Data17!$GN$19</definedName>
    <definedName name="A126231770F">Data18!$L$1:$L$10,Data18!$L$11:$L$19</definedName>
    <definedName name="A126231770F_Data">Data18!$L$11:$L$19</definedName>
    <definedName name="A126231770F_Latest">Data18!$L$19</definedName>
    <definedName name="A126231774R">Data18!$AM$1:$AM$10,Data18!$AM$11:$AM$19</definedName>
    <definedName name="A126231774R_Data">Data18!$AM$11:$AM$19</definedName>
    <definedName name="A126231774R_Latest">Data18!$AM$19</definedName>
    <definedName name="A126231778X">Data18!$CO$1:$CO$10,Data18!$CO$11:$CO$19</definedName>
    <definedName name="A126231778X_Data">Data18!$CO$11:$CO$19</definedName>
    <definedName name="A126231778X_Latest">Data18!$CO$19</definedName>
    <definedName name="A126231782R">Data17!$DW$1:$DW$10,Data17!$DW$11:$DW$19</definedName>
    <definedName name="A126231782R_Data">Data17!$DW$11:$DW$19</definedName>
    <definedName name="A126231782R_Latest">Data17!$DW$19</definedName>
    <definedName name="A126231786X">Data17!$IA$1:$IA$10,Data17!$IA$11:$IA$19</definedName>
    <definedName name="A126231786X_Data">Data17!$IA$11:$IA$19</definedName>
    <definedName name="A126231786X_Latest">Data17!$IA$19</definedName>
    <definedName name="A126231790R">Data16!$HG$1:$HG$10,Data16!$HG$11:$HG$19</definedName>
    <definedName name="A126231790R_Data">Data16!$HG$11:$HG$19</definedName>
    <definedName name="A126231790R_Latest">Data16!$HG$19</definedName>
    <definedName name="A126231794X">Data17!$AT$1:$AT$10,Data17!$AT$11:$AT$19</definedName>
    <definedName name="A126231794X_Data">Data17!$AT$11:$AT$19</definedName>
    <definedName name="A126231794X_Latest">Data17!$AT$19</definedName>
    <definedName name="A126231798J">Data17!$BU$1:$BU$10,Data17!$BU$11:$BU$19</definedName>
    <definedName name="A126231798J_Data">Data17!$BU$11:$BU$19</definedName>
    <definedName name="A126231798J_Latest">Data17!$BU$19</definedName>
    <definedName name="A126231802L">Data18!$BN$1:$BN$10,Data18!$BN$11:$BN$19</definedName>
    <definedName name="A126231802L_Data">Data18!$BN$11:$BN$19</definedName>
    <definedName name="A126231802L_Latest">Data18!$BN$19</definedName>
    <definedName name="A126231806W">Data18!$DP$1:$DP$10,Data18!$DP$11:$DP$19</definedName>
    <definedName name="A126231806W_Data">Data18!$DP$11:$DP$19</definedName>
    <definedName name="A126231806W_Latest">Data18!$DP$19</definedName>
    <definedName name="A126231810L">Data16!$FE$1:$FE$10,Data16!$FE$11:$FE$19</definedName>
    <definedName name="A126231810L_Data">Data16!$FE$11:$FE$19</definedName>
    <definedName name="A126231810L_Latest">Data16!$FE$19</definedName>
    <definedName name="A126231814W">Data17!$CV$1:$CV$10,Data17!$CV$11:$CV$19</definedName>
    <definedName name="A126231814W_Data">Data17!$CV$11:$CV$19</definedName>
    <definedName name="A126231814W_Latest">Data17!$CV$19</definedName>
    <definedName name="A126231818F">Data17!$FY$1:$FY$10,Data17!$FY$11:$FY$19</definedName>
    <definedName name="A126231818F_Data">Data17!$FY$11:$FY$19</definedName>
    <definedName name="A126231818F_Latest">Data17!$FY$19</definedName>
    <definedName name="A126231822W">Data16!$GF$1:$GF$10,Data16!$GF$11:$GF$19</definedName>
    <definedName name="A126231822W_Data">Data16!$GF$11:$GF$19</definedName>
    <definedName name="A126231822W_Latest">Data16!$GF$19</definedName>
    <definedName name="A126231826F">Data16!$IH$1:$IH$10,Data16!$IH$11:$IH$19</definedName>
    <definedName name="A126231826F_Data">Data16!$IH$11:$IH$19</definedName>
    <definedName name="A126231826F_Latest">Data16!$IH$19</definedName>
    <definedName name="A126231830W">Data17!$S$1:$S$10,Data17!$S$11:$S$19</definedName>
    <definedName name="A126231830W_Data">Data17!$S$11:$S$19</definedName>
    <definedName name="A126231830W_Latest">Data17!$S$19</definedName>
    <definedName name="A126231834F">Data17!$EX$1:$EX$10,Data17!$EX$11:$EX$19</definedName>
    <definedName name="A126231834F_Data">Data17!$EX$11:$EX$19</definedName>
    <definedName name="A126231834F_Latest">Data17!$EX$19</definedName>
    <definedName name="A126231838R">Data17!$GZ$1:$GZ$10,Data17!$GZ$11:$GZ$19</definedName>
    <definedName name="A126231838R_Data">Data17!$GZ$11:$GZ$19</definedName>
    <definedName name="A126231838R_Latest">Data17!$GZ$19</definedName>
    <definedName name="A126231842F">Data6!$CO$1:$CO$10,Data6!$CO$11:$CO$19</definedName>
    <definedName name="A126231842F_Data">Data6!$CO$11:$CO$19</definedName>
    <definedName name="A126231842F_Latest">Data6!$CO$19</definedName>
    <definedName name="A126231846R">Data6!$DP$1:$DP$10,Data6!$DP$11:$DP$19</definedName>
    <definedName name="A126231846R_Data">Data6!$DP$11:$DP$19</definedName>
    <definedName name="A126231846R_Latest">Data6!$DP$19</definedName>
    <definedName name="A126231850F">Data6!$FR$1:$FR$10,Data6!$FR$11:$FR$19</definedName>
    <definedName name="A126231850F_Data">Data6!$FR$11:$FR$19</definedName>
    <definedName name="A126231850F_Latest">Data6!$FR$19</definedName>
    <definedName name="A126231854R">Data5!$GZ$1:$GZ$10,Data5!$GZ$11:$GZ$19</definedName>
    <definedName name="A126231854R_Data">Data5!$GZ$11:$GZ$19</definedName>
    <definedName name="A126231854R_Latest">Data5!$GZ$19</definedName>
    <definedName name="A126231858X">Data6!$BN$1:$BN$10,Data6!$BN$11:$BN$19</definedName>
    <definedName name="A126231858X_Data">Data6!$BN$11:$BN$19</definedName>
    <definedName name="A126231858X_Latest">Data6!$BN$19</definedName>
    <definedName name="A126231862R">Data5!$AT$1:$AT$10,Data5!$AT$11:$AT$19</definedName>
    <definedName name="A126231862R_Data">Data5!$AT$11:$AT$19</definedName>
    <definedName name="A126231862R_Latest">Data5!$AT$19</definedName>
    <definedName name="A126231866X">Data5!$DW$1:$DW$10,Data5!$DW$11:$DW$19</definedName>
    <definedName name="A126231866X_Data">Data5!$DW$11:$DW$19</definedName>
    <definedName name="A126231866X_Latest">Data5!$DW$19</definedName>
    <definedName name="A126231870R">Data5!$EX$1:$EX$10,Data5!$EX$11:$EX$19</definedName>
    <definedName name="A126231870R_Data">Data5!$EX$11:$EX$19</definedName>
    <definedName name="A126231870R_Latest">Data5!$EX$19</definedName>
    <definedName name="A126231874X">Data6!$EQ$1:$EQ$10,Data6!$EQ$11:$EQ$19</definedName>
    <definedName name="A126231874X_Data">Data6!$EQ$11:$EQ$19</definedName>
    <definedName name="A126231874X_Latest">Data6!$EQ$19</definedName>
    <definedName name="A126231878J">Data6!$GS$1:$GS$10,Data6!$GS$11:$GS$19</definedName>
    <definedName name="A126231878J_Data">Data6!$GS$11:$GS$19</definedName>
    <definedName name="A126231878J_Latest">Data6!$GS$19</definedName>
    <definedName name="A126231882X">Data4!$IH$1:$IH$10,Data4!$IH$11:$IH$19</definedName>
    <definedName name="A126231882X_Data">Data4!$IH$11:$IH$19</definedName>
    <definedName name="A126231882X_Latest">Data4!$IH$19</definedName>
    <definedName name="A126231886J">Data5!$FY$1:$FY$10,Data5!$FY$11:$FY$19</definedName>
    <definedName name="A126231886J_Data">Data5!$FY$11:$FY$19</definedName>
    <definedName name="A126231886J_Latest">Data5!$FY$19</definedName>
    <definedName name="A126231890X">Data6!$L$1:$L$10,Data6!$L$11:$L$19</definedName>
    <definedName name="A126231890X_Data">Data6!$L$11:$L$19</definedName>
    <definedName name="A126231890X_Latest">Data6!$L$19</definedName>
    <definedName name="A126231894J">Data5!$S$1:$S$10,Data5!$S$11:$S$19</definedName>
    <definedName name="A126231894J_Data">Data5!$S$11:$S$19</definedName>
    <definedName name="A126231894J_Latest">Data5!$S$19</definedName>
    <definedName name="A126231898T">Data5!$BU$1:$BU$10,Data5!$BU$11:$BU$19</definedName>
    <definedName name="A126231898T_Data">Data5!$BU$11:$BU$19</definedName>
    <definedName name="A126231898T_Latest">Data5!$BU$19</definedName>
    <definedName name="A126231902W">Data5!$CV$1:$CV$10,Data5!$CV$11:$CV$19</definedName>
    <definedName name="A126231902W_Data">Data5!$CV$11:$CV$19</definedName>
    <definedName name="A126231902W_Latest">Data5!$CV$19</definedName>
    <definedName name="A126231906F">Data5!$IA$1:$IA$10,Data5!$IA$11:$IA$19</definedName>
    <definedName name="A126231906F_Data">Data5!$IA$11:$IA$19</definedName>
    <definedName name="A126231906F_Latest">Data5!$IA$19</definedName>
    <definedName name="A126231910W">Data6!$AM$1:$AM$10,Data6!$AM$11:$AM$19</definedName>
    <definedName name="A126231910W_Data">Data6!$AM$11:$AM$19</definedName>
    <definedName name="A126231910W_Latest">Data6!$AM$19</definedName>
    <definedName name="A126231914F">Data6!$BW$1:$BW$10,Data6!$BW$11:$BW$19</definedName>
    <definedName name="A126231914F_Data">Data6!$BW$11:$BW$19</definedName>
    <definedName name="A126231914F_Latest">Data6!$BW$19</definedName>
    <definedName name="A126231918R">Data6!$CX$1:$CX$10,Data6!$CX$11:$CX$19</definedName>
    <definedName name="A126231918R_Data">Data6!$CX$11:$CX$19</definedName>
    <definedName name="A126231918R_Latest">Data6!$CX$19</definedName>
    <definedName name="A126231922F">Data6!$EZ$1:$EZ$10,Data6!$EZ$11:$EZ$19</definedName>
    <definedName name="A126231922F_Data">Data6!$EZ$11:$EZ$19</definedName>
    <definedName name="A126231922F_Latest">Data6!$EZ$19</definedName>
    <definedName name="A126231926R">Data5!$GH$1:$GH$10,Data5!$GH$11:$GH$19</definedName>
    <definedName name="A126231926R_Data">Data5!$GH$11:$GH$19</definedName>
    <definedName name="A126231926R_Latest">Data5!$GH$19</definedName>
    <definedName name="A126231930F">Data6!$AV$1:$AV$10,Data6!$AV$11:$AV$19</definedName>
    <definedName name="A126231930F_Data">Data6!$AV$11:$AV$19</definedName>
    <definedName name="A126231930F_Latest">Data6!$AV$19</definedName>
    <definedName name="A126231934R">Data5!$AB$1:$AB$10,Data5!$AB$11:$AB$19</definedName>
    <definedName name="A126231934R_Data">Data5!$AB$11:$AB$19</definedName>
    <definedName name="A126231934R_Latest">Data5!$AB$19</definedName>
    <definedName name="A126231938X">Data5!$DE$1:$DE$10,Data5!$DE$11:$DE$19</definedName>
    <definedName name="A126231938X_Data">Data5!$DE$11:$DE$19</definedName>
    <definedName name="A126231938X_Latest">Data5!$DE$19</definedName>
    <definedName name="A126231942R">Data5!$EF$1:$EF$10,Data5!$EF$11:$EF$19</definedName>
    <definedName name="A126231942R_Data">Data5!$EF$11:$EF$19</definedName>
    <definedName name="A126231942R_Latest">Data5!$EF$19</definedName>
    <definedName name="A126231946X">Data6!$DY$1:$DY$10,Data6!$DY$11:$DY$19</definedName>
    <definedName name="A126231946X_Data">Data6!$DY$11:$DY$19</definedName>
    <definedName name="A126231946X_Latest">Data6!$DY$19</definedName>
    <definedName name="A126231950R">Data6!$GA$1:$GA$10,Data6!$GA$11:$GA$19</definedName>
    <definedName name="A126231950R_Data">Data6!$GA$11:$GA$19</definedName>
    <definedName name="A126231950R_Latest">Data6!$GA$19</definedName>
    <definedName name="A126231954X">Data4!$HP$1:$HP$10,Data4!$HP$11:$HP$19</definedName>
    <definedName name="A126231954X_Data">Data4!$HP$11:$HP$19</definedName>
    <definedName name="A126231954X_Latest">Data4!$HP$19</definedName>
    <definedName name="A126231958J">Data5!$FG$1:$FG$10,Data5!$FG$11:$FG$19</definedName>
    <definedName name="A126231958J_Data">Data5!$FG$11:$FG$19</definedName>
    <definedName name="A126231958J_Latest">Data5!$FG$19</definedName>
    <definedName name="A126231962X">Data5!$IJ$1:$IJ$10,Data5!$IJ$11:$IJ$19</definedName>
    <definedName name="A126231962X_Data">Data5!$IJ$11:$IJ$19</definedName>
    <definedName name="A126231962X_Latest">Data5!$IJ$19</definedName>
    <definedName name="A126231966J">Data4!$IQ$1:$IQ$10,Data4!$IQ$11:$IQ$19</definedName>
    <definedName name="A126231966J_Data">Data4!$IQ$11:$IQ$19</definedName>
    <definedName name="A126231966J_Latest">Data4!$IQ$19</definedName>
    <definedName name="A126231970X">Data5!$BC$1:$BC$10,Data5!$BC$11:$BC$19</definedName>
    <definedName name="A126231970X_Data">Data5!$BC$11:$BC$19</definedName>
    <definedName name="A126231970X_Latest">Data5!$BC$19</definedName>
    <definedName name="A126231974J">Data5!$CD$1:$CD$10,Data5!$CD$11:$CD$19</definedName>
    <definedName name="A126231974J_Data">Data5!$CD$11:$CD$19</definedName>
    <definedName name="A126231974J_Latest">Data5!$CD$19</definedName>
    <definedName name="A126231978T">Data5!$HI$1:$HI$10,Data5!$HI$11:$HI$19</definedName>
    <definedName name="A126231978T_Data">Data5!$HI$11:$HI$19</definedName>
    <definedName name="A126231978T_Latest">Data5!$HI$19</definedName>
    <definedName name="A126231982J">Data6!$U$1:$U$10,Data6!$U$11:$U$19</definedName>
    <definedName name="A126231982J_Data">Data6!$U$11:$U$19</definedName>
    <definedName name="A126231982J_Latest">Data6!$U$19</definedName>
    <definedName name="A126231986T">Data6!$CC$1:$CC$10,Data6!$CC$11:$CC$19</definedName>
    <definedName name="A126231986T_Data">Data6!$CC$11:$CC$19</definedName>
    <definedName name="A126231986T_Latest">Data6!$CC$19</definedName>
    <definedName name="A126231990J">Data6!$DD$1:$DD$10,Data6!$DD$11:$DD$19</definedName>
    <definedName name="A126231990J_Data">Data6!$DD$11:$DD$19</definedName>
    <definedName name="A126231990J_Latest">Data6!$DD$19</definedName>
    <definedName name="A126231994T">Data6!$FF$1:$FF$10,Data6!$FF$11:$FF$19</definedName>
    <definedName name="A126231994T_Data">Data6!$FF$11:$FF$19</definedName>
    <definedName name="A126231994T_Latest">Data6!$FF$19</definedName>
    <definedName name="A126231998A">Data5!$GN$1:$GN$10,Data5!$GN$11:$GN$19</definedName>
    <definedName name="A126231998A_Data">Data5!$GN$11:$GN$19</definedName>
    <definedName name="A126231998A_Latest">Data5!$GN$19</definedName>
    <definedName name="A126232002J">Data6!$BB$1:$BB$10,Data6!$BB$11:$BB$19</definedName>
    <definedName name="A126232002J_Data">Data6!$BB$11:$BB$19</definedName>
    <definedName name="A126232002J_Latest">Data6!$BB$19</definedName>
    <definedName name="A126232006T">Data5!$AH$1:$AH$10,Data5!$AH$11:$AH$19</definedName>
    <definedName name="A126232006T_Data">Data5!$AH$11:$AH$19</definedName>
    <definedName name="A126232006T_Latest">Data5!$AH$19</definedName>
    <definedName name="A126232010J">Data5!$DK$1:$DK$10,Data5!$DK$11:$DK$19</definedName>
    <definedName name="A126232010J_Data">Data5!$DK$11:$DK$19</definedName>
    <definedName name="A126232010J_Latest">Data5!$DK$19</definedName>
    <definedName name="A126232014T">Data5!$EL$1:$EL$10,Data5!$EL$11:$EL$19</definedName>
    <definedName name="A126232014T_Data">Data5!$EL$11:$EL$19</definedName>
    <definedName name="A126232014T_Latest">Data5!$EL$19</definedName>
    <definedName name="A126232018A">Data6!$EE$1:$EE$10,Data6!$EE$11:$EE$19</definedName>
    <definedName name="A126232018A_Data">Data6!$EE$11:$EE$19</definedName>
    <definedName name="A126232018A_Latest">Data6!$EE$19</definedName>
    <definedName name="A126232022T">Data6!$GG$1:$GG$10,Data6!$GG$11:$GG$19</definedName>
    <definedName name="A126232022T_Data">Data6!$GG$11:$GG$19</definedName>
    <definedName name="A126232022T_Latest">Data6!$GG$19</definedName>
    <definedName name="A126232026A">Data4!$HV$1:$HV$10,Data4!$HV$11:$HV$19</definedName>
    <definedName name="A126232026A_Data">Data4!$HV$11:$HV$19</definedName>
    <definedName name="A126232026A_Latest">Data4!$HV$19</definedName>
    <definedName name="A126232030T">Data5!$FM$1:$FM$10,Data5!$FM$11:$FM$19</definedName>
    <definedName name="A126232030T_Data">Data5!$FM$11:$FM$19</definedName>
    <definedName name="A126232030T_Latest">Data5!$FM$19</definedName>
    <definedName name="A126232034A">Data5!$IP$1:$IP$10,Data5!$IP$11:$IP$19</definedName>
    <definedName name="A126232034A_Data">Data5!$IP$11:$IP$19</definedName>
    <definedName name="A126232034A_Latest">Data5!$IP$19</definedName>
    <definedName name="A126232038K">Data5!$G$1:$G$10,Data5!$G$11:$G$19</definedName>
    <definedName name="A126232038K_Data">Data5!$G$11:$G$19</definedName>
    <definedName name="A126232038K_Latest">Data5!$G$19</definedName>
    <definedName name="A126232042A">Data5!$BI$1:$BI$10,Data5!$BI$11:$BI$19</definedName>
    <definedName name="A126232042A_Data">Data5!$BI$11:$BI$19</definedName>
    <definedName name="A126232042A_Latest">Data5!$BI$19</definedName>
    <definedName name="A126232046K">Data5!$CJ$1:$CJ$10,Data5!$CJ$11:$CJ$19</definedName>
    <definedName name="A126232046K_Data">Data5!$CJ$11:$CJ$19</definedName>
    <definedName name="A126232046K_Latest">Data5!$CJ$19</definedName>
    <definedName name="A126232050A">Data5!$HO$1:$HO$10,Data5!$HO$11:$HO$19</definedName>
    <definedName name="A126232050A_Data">Data5!$HO$11:$HO$19</definedName>
    <definedName name="A126232050A_Latest">Data5!$HO$19</definedName>
    <definedName name="A126232054K">Data6!$AA$1:$AA$10,Data6!$AA$11:$AA$19</definedName>
    <definedName name="A126232054K_Data">Data6!$AA$11:$AA$19</definedName>
    <definedName name="A126232054K_Latest">Data6!$AA$19</definedName>
    <definedName name="A126232058V">Data6!$CI$1:$CI$10,Data6!$CI$11:$CI$19</definedName>
    <definedName name="A126232058V_Data">Data6!$CI$11:$CI$19</definedName>
    <definedName name="A126232058V_Latest">Data6!$CI$19</definedName>
    <definedName name="A126232062K">Data6!$DJ$1:$DJ$10,Data6!$DJ$11:$DJ$19</definedName>
    <definedName name="A126232062K_Data">Data6!$DJ$11:$DJ$19</definedName>
    <definedName name="A126232062K_Latest">Data6!$DJ$19</definedName>
    <definedName name="A126232066V">Data6!$FL$1:$FL$10,Data6!$FL$11:$FL$19</definedName>
    <definedName name="A126232066V_Data">Data6!$FL$11:$FL$19</definedName>
    <definedName name="A126232066V_Latest">Data6!$FL$19</definedName>
    <definedName name="A126232070K">Data5!$GT$1:$GT$10,Data5!$GT$11:$GT$19</definedName>
    <definedName name="A126232070K_Data">Data5!$GT$11:$GT$19</definedName>
    <definedName name="A126232070K_Latest">Data5!$GT$19</definedName>
    <definedName name="A126232074V">Data6!$BH$1:$BH$10,Data6!$BH$11:$BH$19</definedName>
    <definedName name="A126232074V_Data">Data6!$BH$11:$BH$19</definedName>
    <definedName name="A126232074V_Latest">Data6!$BH$19</definedName>
    <definedName name="A126232078C">Data5!$AN$1:$AN$10,Data5!$AN$11:$AN$19</definedName>
    <definedName name="A126232078C_Data">Data5!$AN$11:$AN$19</definedName>
    <definedName name="A126232078C_Latest">Data5!$AN$19</definedName>
    <definedName name="A126232082V">Data5!$DQ$1:$DQ$10,Data5!$DQ$11:$DQ$19</definedName>
    <definedName name="A126232082V_Data">Data5!$DQ$11:$DQ$19</definedName>
    <definedName name="A126232082V_Latest">Data5!$DQ$19</definedName>
    <definedName name="A126232086C">Data5!$ER$1:$ER$10,Data5!$ER$11:$ER$19</definedName>
    <definedName name="A126232086C_Data">Data5!$ER$11:$ER$19</definedName>
    <definedName name="A126232086C_Latest">Data5!$ER$19</definedName>
    <definedName name="A126232090V">Data6!$EK$1:$EK$10,Data6!$EK$11:$EK$19</definedName>
    <definedName name="A126232090V_Data">Data6!$EK$11:$EK$19</definedName>
    <definedName name="A126232090V_Latest">Data6!$EK$19</definedName>
    <definedName name="A126232094C">Data6!$GM$1:$GM$10,Data6!$GM$11:$GM$19</definedName>
    <definedName name="A126232094C_Data">Data6!$GM$11:$GM$19</definedName>
    <definedName name="A126232094C_Latest">Data6!$GM$19</definedName>
    <definedName name="A126232098L">Data4!$IB$1:$IB$10,Data4!$IB$11:$IB$19</definedName>
    <definedName name="A126232098L_Data">Data4!$IB$11:$IB$19</definedName>
    <definedName name="A126232098L_Latest">Data4!$IB$19</definedName>
    <definedName name="A126232102T">Data5!$FS$1:$FS$10,Data5!$FS$11:$FS$19</definedName>
    <definedName name="A126232102T_Data">Data5!$FS$11:$FS$19</definedName>
    <definedName name="A126232102T_Latest">Data5!$FS$19</definedName>
    <definedName name="A126232106A">Data6!$F$1:$F$10,Data6!$F$11:$F$19</definedName>
    <definedName name="A126232106A_Data">Data6!$F$11:$F$19</definedName>
    <definedName name="A126232106A_Latest">Data6!$F$19</definedName>
    <definedName name="A126232110T">Data5!$M$1:$M$10,Data5!$M$11:$M$19</definedName>
    <definedName name="A126232110T_Data">Data5!$M$11:$M$19</definedName>
    <definedName name="A126232110T_Latest">Data5!$M$19</definedName>
    <definedName name="A126232114A">Data5!$BO$1:$BO$10,Data5!$BO$11:$BO$19</definedName>
    <definedName name="A126232114A_Data">Data5!$BO$11:$BO$19</definedName>
    <definedName name="A126232114A_Latest">Data5!$BO$19</definedName>
    <definedName name="A126232118K">Data5!$CP$1:$CP$10,Data5!$CP$11:$CP$19</definedName>
    <definedName name="A126232118K_Data">Data5!$CP$11:$CP$19</definedName>
    <definedName name="A126232118K_Latest">Data5!$CP$19</definedName>
    <definedName name="A126232122A">Data5!$HU$1:$HU$10,Data5!$HU$11:$HU$19</definedName>
    <definedName name="A126232122A_Data">Data5!$HU$11:$HU$19</definedName>
    <definedName name="A126232122A_Latest">Data5!$HU$19</definedName>
    <definedName name="A126232126K">Data6!$AG$1:$AG$10,Data6!$AG$11:$AG$19</definedName>
    <definedName name="A126232126K_Data">Data6!$AG$11:$AG$19</definedName>
    <definedName name="A126232126K_Latest">Data6!$AG$19</definedName>
    <definedName name="A126232202A">Data6!$CL$1:$CL$10,Data6!$CL$11:$CL$19</definedName>
    <definedName name="A126232202A_Data">Data6!$CL$11:$CL$19</definedName>
    <definedName name="A126232202A_Latest">Data6!$CL$19</definedName>
    <definedName name="A126232206K">Data6!$DM$1:$DM$10,Data6!$DM$11:$DM$19</definedName>
    <definedName name="A126232206K_Data">Data6!$DM$11:$DM$19</definedName>
    <definedName name="A126232206K_Latest">Data6!$DM$19</definedName>
    <definedName name="A126232210A">Data6!$FO$1:$FO$10,Data6!$FO$11:$FO$19</definedName>
    <definedName name="A126232210A_Data">Data6!$FO$11:$FO$19</definedName>
    <definedName name="A126232210A_Latest">Data6!$FO$19</definedName>
    <definedName name="A126232214K">Data5!$GW$1:$GW$10,Data5!$GW$11:$GW$19</definedName>
    <definedName name="A126232214K_Data">Data5!$GW$11:$GW$19</definedName>
    <definedName name="A126232214K_Latest">Data5!$GW$19</definedName>
    <definedName name="A126232218V">Data6!$BK$1:$BK$10,Data6!$BK$11:$BK$19</definedName>
    <definedName name="A126232218V_Data">Data6!$BK$11:$BK$19</definedName>
    <definedName name="A126232218V_Latest">Data6!$BK$19</definedName>
    <definedName name="A126232222K">Data5!$AQ$1:$AQ$10,Data5!$AQ$11:$AQ$19</definedName>
    <definedName name="A126232222K_Data">Data5!$AQ$11:$AQ$19</definedName>
    <definedName name="A126232222K_Latest">Data5!$AQ$19</definedName>
    <definedName name="A126232226V">Data5!$DT$1:$DT$10,Data5!$DT$11:$DT$19</definedName>
    <definedName name="A126232226V_Data">Data5!$DT$11:$DT$19</definedName>
    <definedName name="A126232226V_Latest">Data5!$DT$19</definedName>
    <definedName name="A126232230K">Data5!$EU$1:$EU$10,Data5!$EU$11:$EU$19</definedName>
    <definedName name="A126232230K_Data">Data5!$EU$11:$EU$19</definedName>
    <definedName name="A126232230K_Latest">Data5!$EU$19</definedName>
    <definedName name="A126232234V">Data6!$EN$1:$EN$10,Data6!$EN$11:$EN$19</definedName>
    <definedName name="A126232234V_Data">Data6!$EN$11:$EN$19</definedName>
    <definedName name="A126232234V_Latest">Data6!$EN$19</definedName>
    <definedName name="A126232238C">Data6!$GP$1:$GP$10,Data6!$GP$11:$GP$19</definedName>
    <definedName name="A126232238C_Data">Data6!$GP$11:$GP$19</definedName>
    <definedName name="A126232238C_Latest">Data6!$GP$19</definedName>
    <definedName name="A126232242V">Data4!$IE$1:$IE$10,Data4!$IE$11:$IE$19</definedName>
    <definedName name="A126232242V_Data">Data4!$IE$11:$IE$19</definedName>
    <definedName name="A126232242V_Latest">Data4!$IE$19</definedName>
    <definedName name="A126232246C">Data5!$FV$1:$FV$10,Data5!$FV$11:$FV$19</definedName>
    <definedName name="A126232246C_Data">Data5!$FV$11:$FV$19</definedName>
    <definedName name="A126232246C_Latest">Data5!$FV$19</definedName>
    <definedName name="A126232250V">Data6!$I$1:$I$10,Data6!$I$11:$I$19</definedName>
    <definedName name="A126232250V_Data">Data6!$I$11:$I$19</definedName>
    <definedName name="A126232250V_Latest">Data6!$I$19</definedName>
    <definedName name="A126232254C">Data5!$P$1:$P$10,Data5!$P$11:$P$19</definedName>
    <definedName name="A126232254C_Data">Data5!$P$11:$P$19</definedName>
    <definedName name="A126232254C_Latest">Data5!$P$19</definedName>
    <definedName name="A126232258L">Data5!$BR$1:$BR$10,Data5!$BR$11:$BR$19</definedName>
    <definedName name="A126232258L_Data">Data5!$BR$11:$BR$19</definedName>
    <definedName name="A126232258L_Latest">Data5!$BR$19</definedName>
    <definedName name="A126232262C">Data5!$CS$1:$CS$10,Data5!$CS$11:$CS$19</definedName>
    <definedName name="A126232262C_Data">Data5!$CS$11:$CS$19</definedName>
    <definedName name="A126232262C_Latest">Data5!$CS$19</definedName>
    <definedName name="A126232266L">Data5!$HX$1:$HX$10,Data5!$HX$11:$HX$19</definedName>
    <definedName name="A126232266L_Data">Data5!$HX$11:$HX$19</definedName>
    <definedName name="A126232266L_Latest">Data5!$HX$19</definedName>
    <definedName name="A126232270C">Data6!$AJ$1:$AJ$10,Data6!$AJ$11:$AJ$19</definedName>
    <definedName name="A126232270C_Data">Data6!$AJ$11:$AJ$19</definedName>
    <definedName name="A126232270C_Latest">Data6!$AJ$19</definedName>
    <definedName name="A126232274L">Data6!$CU$1:$CU$10,Data6!$CU$11:$CU$19</definedName>
    <definedName name="A126232274L_Data">Data6!$CU$11:$CU$19</definedName>
    <definedName name="A126232274L_Latest">Data6!$CU$19</definedName>
    <definedName name="A126232278W">Data6!$DV$1:$DV$10,Data6!$DV$11:$DV$19</definedName>
    <definedName name="A126232278W_Data">Data6!$DV$11:$DV$19</definedName>
    <definedName name="A126232278W_Latest">Data6!$DV$19</definedName>
    <definedName name="A126232282L">Data6!$FX$1:$FX$10,Data6!$FX$11:$FX$19</definedName>
    <definedName name="A126232282L_Data">Data6!$FX$11:$FX$19</definedName>
    <definedName name="A126232282L_Latest">Data6!$FX$19</definedName>
    <definedName name="A126232286W">Data5!$HF$1:$HF$10,Data5!$HF$11:$HF$19</definedName>
    <definedName name="A126232286W_Data">Data5!$HF$11:$HF$19</definedName>
    <definedName name="A126232286W_Latest">Data5!$HF$19</definedName>
    <definedName name="A126232290L">Data6!$BT$1:$BT$10,Data6!$BT$11:$BT$19</definedName>
    <definedName name="A126232290L_Data">Data6!$BT$11:$BT$19</definedName>
    <definedName name="A126232290L_Latest">Data6!$BT$19</definedName>
    <definedName name="A126232294W">Data5!$AZ$1:$AZ$10,Data5!$AZ$11:$AZ$19</definedName>
    <definedName name="A126232294W_Data">Data5!$AZ$11:$AZ$19</definedName>
    <definedName name="A126232294W_Latest">Data5!$AZ$19</definedName>
    <definedName name="A126232298F">Data5!$EC$1:$EC$10,Data5!$EC$11:$EC$19</definedName>
    <definedName name="A126232298F_Data">Data5!$EC$11:$EC$19</definedName>
    <definedName name="A126232298F_Latest">Data5!$EC$19</definedName>
    <definedName name="A126232302K">Data5!$FD$1:$FD$10,Data5!$FD$11:$FD$19</definedName>
    <definedName name="A126232302K_Data">Data5!$FD$11:$FD$19</definedName>
    <definedName name="A126232302K_Latest">Data5!$FD$19</definedName>
    <definedName name="A126232306V">Data6!$EW$1:$EW$10,Data6!$EW$11:$EW$19</definedName>
    <definedName name="A126232306V_Data">Data6!$EW$11:$EW$19</definedName>
    <definedName name="A126232306V_Latest">Data6!$EW$19</definedName>
    <definedName name="A126232310K">Data6!$GY$1:$GY$10,Data6!$GY$11:$GY$19</definedName>
    <definedName name="A126232310K_Data">Data6!$GY$11:$GY$19</definedName>
    <definedName name="A126232310K_Latest">Data6!$GY$19</definedName>
    <definedName name="A126232314V">Data4!$IN$1:$IN$10,Data4!$IN$11:$IN$19</definedName>
    <definedName name="A126232314V_Data">Data4!$IN$11:$IN$19</definedName>
    <definedName name="A126232314V_Latest">Data4!$IN$19</definedName>
    <definedName name="A126232318C">Data5!$GE$1:$GE$10,Data5!$GE$11:$GE$19</definedName>
    <definedName name="A126232318C_Data">Data5!$GE$11:$GE$19</definedName>
    <definedName name="A126232318C_Latest">Data5!$GE$19</definedName>
    <definedName name="A126232322V">Data6!$R$1:$R$10,Data6!$R$11:$R$19</definedName>
    <definedName name="A126232322V_Data">Data6!$R$11:$R$19</definedName>
    <definedName name="A126232322V_Latest">Data6!$R$19</definedName>
    <definedName name="A126232326C">Data5!$Y$1:$Y$10,Data5!$Y$11:$Y$19</definedName>
    <definedName name="A126232326C_Data">Data5!$Y$11:$Y$19</definedName>
    <definedName name="A126232326C_Latest">Data5!$Y$19</definedName>
    <definedName name="A126232330V">Data5!$CA$1:$CA$10,Data5!$CA$11:$CA$19</definedName>
    <definedName name="A126232330V_Data">Data5!$CA$11:$CA$19</definedName>
    <definedName name="A126232330V_Latest">Data5!$CA$19</definedName>
    <definedName name="A126232334C">Data5!$DB$1:$DB$10,Data5!$DB$11:$DB$19</definedName>
    <definedName name="A126232334C_Data">Data5!$DB$11:$DB$19</definedName>
    <definedName name="A126232334C_Latest">Data5!$DB$19</definedName>
    <definedName name="A126232338L">Data5!$IG$1:$IG$10,Data5!$IG$11:$IG$19</definedName>
    <definedName name="A126232338L_Data">Data5!$IG$11:$IG$19</definedName>
    <definedName name="A126232338L_Latest">Data5!$IG$19</definedName>
    <definedName name="A126232342C">Data6!$AS$1:$AS$10,Data6!$AS$11:$AS$19</definedName>
    <definedName name="A126232342C_Data">Data6!$AS$11:$AS$19</definedName>
    <definedName name="A126232342C_Latest">Data6!$AS$19</definedName>
    <definedName name="A126232346L">Data6!$BZ$1:$BZ$10,Data6!$BZ$11:$BZ$19</definedName>
    <definedName name="A126232346L_Data">Data6!$BZ$11:$BZ$19</definedName>
    <definedName name="A126232346L_Latest">Data6!$BZ$19</definedName>
    <definedName name="A126232350C">Data6!$DA$1:$DA$10,Data6!$DA$11:$DA$19</definedName>
    <definedName name="A126232350C_Data">Data6!$DA$11:$DA$19</definedName>
    <definedName name="A126232350C_Latest">Data6!$DA$19</definedName>
    <definedName name="A126232354L">Data6!$FC$1:$FC$10,Data6!$FC$11:$FC$19</definedName>
    <definedName name="A126232354L_Data">Data6!$FC$11:$FC$19</definedName>
    <definedName name="A126232354L_Latest">Data6!$FC$19</definedName>
    <definedName name="A126232358W">Data5!$GK$1:$GK$10,Data5!$GK$11:$GK$19</definedName>
    <definedName name="A126232358W_Data">Data5!$GK$11:$GK$19</definedName>
    <definedName name="A126232358W_Latest">Data5!$GK$19</definedName>
    <definedName name="A126232362L">Data6!$AY$1:$AY$10,Data6!$AY$11:$AY$19</definedName>
    <definedName name="A126232362L_Data">Data6!$AY$11:$AY$19</definedName>
    <definedName name="A126232362L_Latest">Data6!$AY$19</definedName>
    <definedName name="A126232366W">Data5!$AE$1:$AE$10,Data5!$AE$11:$AE$19</definedName>
    <definedName name="A126232366W_Data">Data5!$AE$11:$AE$19</definedName>
    <definedName name="A126232366W_Latest">Data5!$AE$19</definedName>
    <definedName name="A126232370L">Data5!$DH$1:$DH$10,Data5!$DH$11:$DH$19</definedName>
    <definedName name="A126232370L_Data">Data5!$DH$11:$DH$19</definedName>
    <definedName name="A126232370L_Latest">Data5!$DH$19</definedName>
    <definedName name="A126232374W">Data5!$EI$1:$EI$10,Data5!$EI$11:$EI$19</definedName>
    <definedName name="A126232374W_Data">Data5!$EI$11:$EI$19</definedName>
    <definedName name="A126232374W_Latest">Data5!$EI$19</definedName>
    <definedName name="A126232378F">Data6!$EB$1:$EB$10,Data6!$EB$11:$EB$19</definedName>
    <definedName name="A126232378F_Data">Data6!$EB$11:$EB$19</definedName>
    <definedName name="A126232378F_Latest">Data6!$EB$19</definedName>
    <definedName name="A126232382W">Data6!$GD$1:$GD$10,Data6!$GD$11:$GD$19</definedName>
    <definedName name="A126232382W_Data">Data6!$GD$11:$GD$19</definedName>
    <definedName name="A126232382W_Latest">Data6!$GD$19</definedName>
    <definedName name="A126232386F">Data4!$HS$1:$HS$10,Data4!$HS$11:$HS$19</definedName>
    <definedName name="A126232386F_Data">Data4!$HS$11:$HS$19</definedName>
    <definedName name="A126232386F_Latest">Data4!$HS$19</definedName>
    <definedName name="A126232390W">Data5!$FJ$1:$FJ$10,Data5!$FJ$11:$FJ$19</definedName>
    <definedName name="A126232390W_Data">Data5!$FJ$11:$FJ$19</definedName>
    <definedName name="A126232390W_Latest">Data5!$FJ$19</definedName>
    <definedName name="A126232394F">Data5!$IM$1:$IM$10,Data5!$IM$11:$IM$19</definedName>
    <definedName name="A126232394F_Data">Data5!$IM$11:$IM$19</definedName>
    <definedName name="A126232394F_Latest">Data5!$IM$19</definedName>
    <definedName name="A126232398R">Data5!$D$1:$D$10,Data5!$D$11:$D$19</definedName>
    <definedName name="A126232398R_Data">Data5!$D$11:$D$19</definedName>
    <definedName name="A126232398R_Latest">Data5!$D$19</definedName>
    <definedName name="A126232402V">Data5!$BF$1:$BF$10,Data5!$BF$11:$BF$19</definedName>
    <definedName name="A126232402V_Data">Data5!$BF$11:$BF$19</definedName>
    <definedName name="A126232402V_Latest">Data5!$BF$19</definedName>
    <definedName name="A126232406C">Data5!$CG$1:$CG$10,Data5!$CG$11:$CG$19</definedName>
    <definedName name="A126232406C_Data">Data5!$CG$11:$CG$19</definedName>
    <definedName name="A126232406C_Latest">Data5!$CG$19</definedName>
    <definedName name="A126232410V">Data5!$HL$1:$HL$10,Data5!$HL$11:$HL$19</definedName>
    <definedName name="A126232410V_Data">Data5!$HL$11:$HL$19</definedName>
    <definedName name="A126232410V_Latest">Data5!$HL$19</definedName>
    <definedName name="A126232414C">Data6!$X$1:$X$10,Data6!$X$11:$X$19</definedName>
    <definedName name="A126232414C_Data">Data6!$X$11:$X$19</definedName>
    <definedName name="A126232414C_Latest">Data6!$X$19</definedName>
    <definedName name="A126232490F">Data6!$CF$1:$CF$10,Data6!$CF$11:$CF$19</definedName>
    <definedName name="A126232490F_Data">Data6!$CF$11:$CF$19</definedName>
    <definedName name="A126232490F_Latest">Data6!$CF$19</definedName>
    <definedName name="A126232494R">Data6!$DG$1:$DG$10,Data6!$DG$11:$DG$19</definedName>
    <definedName name="A126232494R_Data">Data6!$DG$11:$DG$19</definedName>
    <definedName name="A126232494R_Latest">Data6!$DG$19</definedName>
    <definedName name="A126232498X">Data6!$FI$1:$FI$10,Data6!$FI$11:$FI$19</definedName>
    <definedName name="A126232498X_Data">Data6!$FI$11:$FI$19</definedName>
    <definedName name="A126232498X_Latest">Data6!$FI$19</definedName>
    <definedName name="A126232502C">Data5!$GQ$1:$GQ$10,Data5!$GQ$11:$GQ$19</definedName>
    <definedName name="A126232502C_Data">Data5!$GQ$11:$GQ$19</definedName>
    <definedName name="A126232502C_Latest">Data5!$GQ$19</definedName>
    <definedName name="A126232506L">Data6!$BE$1:$BE$10,Data6!$BE$11:$BE$19</definedName>
    <definedName name="A126232506L_Data">Data6!$BE$11:$BE$19</definedName>
    <definedName name="A126232506L_Latest">Data6!$BE$19</definedName>
    <definedName name="A126232510C">Data5!$AK$1:$AK$10,Data5!$AK$11:$AK$19</definedName>
    <definedName name="A126232510C_Data">Data5!$AK$11:$AK$19</definedName>
    <definedName name="A126232510C_Latest">Data5!$AK$19</definedName>
    <definedName name="A126232514L">Data5!$DN$1:$DN$10,Data5!$DN$11:$DN$19</definedName>
    <definedName name="A126232514L_Data">Data5!$DN$11:$DN$19</definedName>
    <definedName name="A126232514L_Latest">Data5!$DN$19</definedName>
    <definedName name="A126232518W">Data5!$EO$1:$EO$10,Data5!$EO$11:$EO$19</definedName>
    <definedName name="A126232518W_Data">Data5!$EO$11:$EO$19</definedName>
    <definedName name="A126232518W_Latest">Data5!$EO$19</definedName>
    <definedName name="A126232522L">Data6!$EH$1:$EH$10,Data6!$EH$11:$EH$19</definedName>
    <definedName name="A126232522L_Data">Data6!$EH$11:$EH$19</definedName>
    <definedName name="A126232522L_Latest">Data6!$EH$19</definedName>
    <definedName name="A126232526W">Data6!$GJ$1:$GJ$10,Data6!$GJ$11:$GJ$19</definedName>
    <definedName name="A126232526W_Data">Data6!$GJ$11:$GJ$19</definedName>
    <definedName name="A126232526W_Latest">Data6!$GJ$19</definedName>
    <definedName name="A126232530L">Data4!$HY$1:$HY$10,Data4!$HY$11:$HY$19</definedName>
    <definedName name="A126232530L_Data">Data4!$HY$11:$HY$19</definedName>
    <definedName name="A126232530L_Latest">Data4!$HY$19</definedName>
    <definedName name="A126232534W">Data5!$FP$1:$FP$10,Data5!$FP$11:$FP$19</definedName>
    <definedName name="A126232534W_Data">Data5!$FP$11:$FP$19</definedName>
    <definedName name="A126232534W_Latest">Data5!$FP$19</definedName>
    <definedName name="A126232538F">Data6!$C$1:$C$10,Data6!$C$11:$C$19</definedName>
    <definedName name="A126232538F_Data">Data6!$C$11:$C$19</definedName>
    <definedName name="A126232538F_Latest">Data6!$C$19</definedName>
    <definedName name="A126232542W">Data5!$J$1:$J$10,Data5!$J$11:$J$19</definedName>
    <definedName name="A126232542W_Data">Data5!$J$11:$J$19</definedName>
    <definedName name="A126232542W_Latest">Data5!$J$19</definedName>
    <definedName name="A126232546F">Data5!$BL$1:$BL$10,Data5!$BL$11:$BL$19</definedName>
    <definedName name="A126232546F_Data">Data5!$BL$11:$BL$19</definedName>
    <definedName name="A126232546F_Latest">Data5!$BL$19</definedName>
    <definedName name="A126232550W">Data5!$CM$1:$CM$10,Data5!$CM$11:$CM$19</definedName>
    <definedName name="A126232550W_Data">Data5!$CM$11:$CM$19</definedName>
    <definedName name="A126232550W_Latest">Data5!$CM$19</definedName>
    <definedName name="A126232554F">Data5!$HR$1:$HR$10,Data5!$HR$11:$HR$19</definedName>
    <definedName name="A126232554F_Data">Data5!$HR$11:$HR$19</definedName>
    <definedName name="A126232554F_Latest">Data5!$HR$19</definedName>
    <definedName name="A126232558R">Data6!$AD$1:$AD$10,Data6!$AD$11:$AD$19</definedName>
    <definedName name="A126232558R_Data">Data6!$AD$11:$AD$19</definedName>
    <definedName name="A126232558R_Latest">Data6!$AD$19</definedName>
    <definedName name="A126232562F">Data6!$CR$1:$CR$10,Data6!$CR$11:$CR$19</definedName>
    <definedName name="A126232562F_Data">Data6!$CR$11:$CR$19</definedName>
    <definedName name="A126232562F_Latest">Data6!$CR$19</definedName>
    <definedName name="A126232566R">Data6!$DS$1:$DS$10,Data6!$DS$11:$DS$19</definedName>
    <definedName name="A126232566R_Data">Data6!$DS$11:$DS$19</definedName>
    <definedName name="A126232566R_Latest">Data6!$DS$19</definedName>
    <definedName name="A126232570F">Data6!$FU$1:$FU$10,Data6!$FU$11:$FU$19</definedName>
    <definedName name="A126232570F_Data">Data6!$FU$11:$FU$19</definedName>
    <definedName name="A126232570F_Latest">Data6!$FU$19</definedName>
    <definedName name="A126232574R">Data5!$HC$1:$HC$10,Data5!$HC$11:$HC$19</definedName>
    <definedName name="A126232574R_Data">Data5!$HC$11:$HC$19</definedName>
    <definedName name="A126232574R_Latest">Data5!$HC$19</definedName>
    <definedName name="A126232578X">Data6!$BQ$1:$BQ$10,Data6!$BQ$11:$BQ$19</definedName>
    <definedName name="A126232578X_Data">Data6!$BQ$11:$BQ$19</definedName>
    <definedName name="A126232578X_Latest">Data6!$BQ$19</definedName>
    <definedName name="A126232582R">Data5!$AW$1:$AW$10,Data5!$AW$11:$AW$19</definedName>
    <definedName name="A126232582R_Data">Data5!$AW$11:$AW$19</definedName>
    <definedName name="A126232582R_Latest">Data5!$AW$19</definedName>
    <definedName name="A126232586X">Data5!$DZ$1:$DZ$10,Data5!$DZ$11:$DZ$19</definedName>
    <definedName name="A126232586X_Data">Data5!$DZ$11:$DZ$19</definedName>
    <definedName name="A126232586X_Latest">Data5!$DZ$19</definedName>
    <definedName name="A126232590R">Data5!$FA$1:$FA$10,Data5!$FA$11:$FA$19</definedName>
    <definedName name="A126232590R_Data">Data5!$FA$11:$FA$19</definedName>
    <definedName name="A126232590R_Latest">Data5!$FA$19</definedName>
    <definedName name="A126232594X">Data6!$ET$1:$ET$10,Data6!$ET$11:$ET$19</definedName>
    <definedName name="A126232594X_Data">Data6!$ET$11:$ET$19</definedName>
    <definedName name="A126232594X_Latest">Data6!$ET$19</definedName>
    <definedName name="A126232598J">Data6!$GV$1:$GV$10,Data6!$GV$11:$GV$19</definedName>
    <definedName name="A126232598J_Data">Data6!$GV$11:$GV$19</definedName>
    <definedName name="A126232598J_Latest">Data6!$GV$19</definedName>
    <definedName name="A126232602L">Data4!$IK$1:$IK$10,Data4!$IK$11:$IK$19</definedName>
    <definedName name="A126232602L_Data">Data4!$IK$11:$IK$19</definedName>
    <definedName name="A126232602L_Latest">Data4!$IK$19</definedName>
    <definedName name="A126232606W">Data5!$GB$1:$GB$10,Data5!$GB$11:$GB$19</definedName>
    <definedName name="A126232606W_Data">Data5!$GB$11:$GB$19</definedName>
    <definedName name="A126232606W_Latest">Data5!$GB$19</definedName>
    <definedName name="A126232610L">Data6!$O$1:$O$10,Data6!$O$11:$O$19</definedName>
    <definedName name="A126232610L_Data">Data6!$O$11:$O$19</definedName>
    <definedName name="A126232610L_Latest">Data6!$O$19</definedName>
    <definedName name="A126232614W">Data5!$V$1:$V$10,Data5!$V$11:$V$19</definedName>
    <definedName name="A126232614W_Data">Data5!$V$11:$V$19</definedName>
    <definedName name="A126232614W_Latest">Data5!$V$19</definedName>
    <definedName name="A126232618F">Data5!$BX$1:$BX$10,Data5!$BX$11:$BX$19</definedName>
    <definedName name="A126232618F_Data">Data5!$BX$11:$BX$19</definedName>
    <definedName name="A126232618F_Latest">Data5!$BX$19</definedName>
    <definedName name="A126232622W">Data5!$CY$1:$CY$10,Data5!$CY$11:$CY$19</definedName>
    <definedName name="A126232622W_Data">Data5!$CY$11:$CY$19</definedName>
    <definedName name="A126232622W_Latest">Data5!$CY$19</definedName>
    <definedName name="A126232626F">Data5!$ID$1:$ID$10,Data5!$ID$11:$ID$19</definedName>
    <definedName name="A126232626F_Data">Data5!$ID$11:$ID$19</definedName>
    <definedName name="A126232626F_Latest">Data5!$ID$19</definedName>
    <definedName name="A126232630W">Data6!$AP$1:$AP$10,Data6!$AP$11:$AP$19</definedName>
    <definedName name="A126232630W_Data">Data6!$AP$11:$AP$19</definedName>
    <definedName name="A126232630W_Latest">Data6!$AP$19</definedName>
    <definedName name="A126232634F">Data12!$AY$1:$AY$10,Data12!$AY$11:$AY$19</definedName>
    <definedName name="A126232634F_Data">Data12!$AY$11:$AY$19</definedName>
    <definedName name="A126232634F_Latest">Data12!$AY$19</definedName>
    <definedName name="A126232638R">Data12!$BZ$1:$BZ$10,Data12!$BZ$11:$BZ$19</definedName>
    <definedName name="A126232638R_Data">Data12!$BZ$11:$BZ$19</definedName>
    <definedName name="A126232638R_Latest">Data12!$BZ$19</definedName>
    <definedName name="A126232642F">Data12!$EB$1:$EB$10,Data12!$EB$11:$EB$19</definedName>
    <definedName name="A126232642F_Data">Data12!$EB$11:$EB$19</definedName>
    <definedName name="A126232642F_Latest">Data12!$EB$19</definedName>
    <definedName name="A126232646R">Data11!$FJ$1:$FJ$10,Data11!$FJ$11:$FJ$19</definedName>
    <definedName name="A126232646R_Data">Data11!$FJ$11:$FJ$19</definedName>
    <definedName name="A126232646R_Latest">Data11!$FJ$19</definedName>
    <definedName name="A126232650F">Data12!$X$1:$X$10,Data12!$X$11:$X$19</definedName>
    <definedName name="A126232650F_Data">Data12!$X$11:$X$19</definedName>
    <definedName name="A126232650F_Latest">Data12!$X$19</definedName>
    <definedName name="A126232654R">Data11!$D$1:$D$10,Data11!$D$11:$D$19</definedName>
    <definedName name="A126232654R_Data">Data11!$D$11:$D$19</definedName>
    <definedName name="A126232654R_Latest">Data11!$D$19</definedName>
    <definedName name="A126232658X">Data11!$CG$1:$CG$10,Data11!$CG$11:$CG$19</definedName>
    <definedName name="A126232658X_Data">Data11!$CG$11:$CG$19</definedName>
    <definedName name="A126232658X_Latest">Data11!$CG$19</definedName>
    <definedName name="A126232662R">Data11!$DH$1:$DH$10,Data11!$DH$11:$DH$19</definedName>
    <definedName name="A126232662R_Data">Data11!$DH$11:$DH$19</definedName>
    <definedName name="A126232662R_Latest">Data11!$DH$19</definedName>
    <definedName name="A126232666X">Data12!$DA$1:$DA$10,Data12!$DA$11:$DA$19</definedName>
    <definedName name="A126232666X_Data">Data12!$DA$11:$DA$19</definedName>
    <definedName name="A126232666X_Latest">Data12!$DA$19</definedName>
    <definedName name="A126232670R">Data12!$FC$1:$FC$10,Data12!$FC$11:$FC$19</definedName>
    <definedName name="A126232670R_Data">Data12!$FC$11:$FC$19</definedName>
    <definedName name="A126232670R_Latest">Data12!$FC$19</definedName>
    <definedName name="A126232674X">Data10!$GR$1:$GR$10,Data10!$GR$11:$GR$19</definedName>
    <definedName name="A126232674X_Data">Data10!$GR$11:$GR$19</definedName>
    <definedName name="A126232674X_Latest">Data10!$GR$19</definedName>
    <definedName name="A126232678J">Data11!$EI$1:$EI$10,Data11!$EI$11:$EI$19</definedName>
    <definedName name="A126232678J_Data">Data11!$EI$11:$EI$19</definedName>
    <definedName name="A126232678J_Latest">Data11!$EI$19</definedName>
    <definedName name="A126232682X">Data11!$HL$1:$HL$10,Data11!$HL$11:$HL$19</definedName>
    <definedName name="A126232682X_Data">Data11!$HL$11:$HL$19</definedName>
    <definedName name="A126232682X_Latest">Data11!$HL$19</definedName>
    <definedName name="A126232686J">Data10!$HS$1:$HS$10,Data10!$HS$11:$HS$19</definedName>
    <definedName name="A126232686J_Data">Data10!$HS$11:$HS$19</definedName>
    <definedName name="A126232686J_Latest">Data10!$HS$19</definedName>
    <definedName name="A126232690X">Data11!$AE$1:$AE$10,Data11!$AE$11:$AE$19</definedName>
    <definedName name="A126232690X_Data">Data11!$AE$11:$AE$19</definedName>
    <definedName name="A126232690X_Latest">Data11!$AE$19</definedName>
    <definedName name="A126232694J">Data11!$BF$1:$BF$10,Data11!$BF$11:$BF$19</definedName>
    <definedName name="A126232694J_Data">Data11!$BF$11:$BF$19</definedName>
    <definedName name="A126232694J_Latest">Data11!$BF$19</definedName>
    <definedName name="A126232698T">Data11!$GK$1:$GK$10,Data11!$GK$11:$GK$19</definedName>
    <definedName name="A126232698T_Data">Data11!$GK$11:$GK$19</definedName>
    <definedName name="A126232698T_Latest">Data11!$GK$19</definedName>
    <definedName name="A126232702W">Data11!$IM$1:$IM$10,Data11!$IM$11:$IM$19</definedName>
    <definedName name="A126232702W_Data">Data11!$IM$11:$IM$19</definedName>
    <definedName name="A126232702W_Latest">Data11!$IM$19</definedName>
    <definedName name="A126232706F">Data12!$AG$1:$AG$10,Data12!$AG$11:$AG$19</definedName>
    <definedName name="A126232706F_Data">Data12!$AG$11:$AG$19</definedName>
    <definedName name="A126232706F_Latest">Data12!$AG$19</definedName>
    <definedName name="A126232710W">Data12!$BH$1:$BH$10,Data12!$BH$11:$BH$19</definedName>
    <definedName name="A126232710W_Data">Data12!$BH$11:$BH$19</definedName>
    <definedName name="A126232710W_Latest">Data12!$BH$19</definedName>
    <definedName name="A126232714F">Data12!$DJ$1:$DJ$10,Data12!$DJ$11:$DJ$19</definedName>
    <definedName name="A126232714F_Data">Data12!$DJ$11:$DJ$19</definedName>
    <definedName name="A126232714F_Latest">Data12!$DJ$19</definedName>
    <definedName name="A126232718R">Data11!$ER$1:$ER$10,Data11!$ER$11:$ER$19</definedName>
    <definedName name="A126232718R_Data">Data11!$ER$11:$ER$19</definedName>
    <definedName name="A126232718R_Latest">Data11!$ER$19</definedName>
    <definedName name="A126232722F">Data12!$F$1:$F$10,Data12!$F$11:$F$19</definedName>
    <definedName name="A126232722F_Data">Data12!$F$11:$F$19</definedName>
    <definedName name="A126232722F_Latest">Data12!$F$19</definedName>
    <definedName name="A126232726R">Data10!$IB$1:$IB$10,Data10!$IB$11:$IB$19</definedName>
    <definedName name="A126232726R_Data">Data10!$IB$11:$IB$19</definedName>
    <definedName name="A126232726R_Latest">Data10!$IB$19</definedName>
    <definedName name="A126232730F">Data11!$BO$1:$BO$10,Data11!$BO$11:$BO$19</definedName>
    <definedName name="A126232730F_Data">Data11!$BO$11:$BO$19</definedName>
    <definedName name="A126232730F_Latest">Data11!$BO$19</definedName>
    <definedName name="A126232734R">Data11!$CP$1:$CP$10,Data11!$CP$11:$CP$19</definedName>
    <definedName name="A126232734R_Data">Data11!$CP$11:$CP$19</definedName>
    <definedName name="A126232734R_Latest">Data11!$CP$19</definedName>
    <definedName name="A126232738X">Data12!$CI$1:$CI$10,Data12!$CI$11:$CI$19</definedName>
    <definedName name="A126232738X_Data">Data12!$CI$11:$CI$19</definedName>
    <definedName name="A126232738X_Latest">Data12!$CI$19</definedName>
    <definedName name="A126232742R">Data12!$EK$1:$EK$10,Data12!$EK$11:$EK$19</definedName>
    <definedName name="A126232742R_Data">Data12!$EK$11:$EK$19</definedName>
    <definedName name="A126232742R_Latest">Data12!$EK$19</definedName>
    <definedName name="A126232746X">Data10!$FZ$1:$FZ$10,Data10!$FZ$11:$FZ$19</definedName>
    <definedName name="A126232746X_Data">Data10!$FZ$11:$FZ$19</definedName>
    <definedName name="A126232746X_Latest">Data10!$FZ$19</definedName>
    <definedName name="A126232750R">Data11!$DQ$1:$DQ$10,Data11!$DQ$11:$DQ$19</definedName>
    <definedName name="A126232750R_Data">Data11!$DQ$11:$DQ$19</definedName>
    <definedName name="A126232750R_Latest">Data11!$DQ$19</definedName>
    <definedName name="A126232754X">Data11!$GT$1:$GT$10,Data11!$GT$11:$GT$19</definedName>
    <definedName name="A126232754X_Data">Data11!$GT$11:$GT$19</definedName>
    <definedName name="A126232754X_Latest">Data11!$GT$19</definedName>
    <definedName name="A126232758J">Data10!$HA$1:$HA$10,Data10!$HA$11:$HA$19</definedName>
    <definedName name="A126232758J_Data">Data10!$HA$11:$HA$19</definedName>
    <definedName name="A126232758J_Latest">Data10!$HA$19</definedName>
    <definedName name="A126232762X">Data11!$M$1:$M$10,Data11!$M$11:$M$19</definedName>
    <definedName name="A126232762X_Data">Data11!$M$11:$M$19</definedName>
    <definedName name="A126232762X_Latest">Data11!$M$19</definedName>
    <definedName name="A126232766J">Data11!$AN$1:$AN$10,Data11!$AN$11:$AN$19</definedName>
    <definedName name="A126232766J_Data">Data11!$AN$11:$AN$19</definedName>
    <definedName name="A126232766J_Latest">Data11!$AN$19</definedName>
    <definedName name="A126232770X">Data11!$FS$1:$FS$10,Data11!$FS$11:$FS$19</definedName>
    <definedName name="A126232770X_Data">Data11!$FS$11:$FS$19</definedName>
    <definedName name="A126232770X_Latest">Data11!$FS$19</definedName>
    <definedName name="A126232774J">Data11!$HU$1:$HU$10,Data11!$HU$11:$HU$19</definedName>
    <definedName name="A126232774J_Data">Data11!$HU$11:$HU$19</definedName>
    <definedName name="A126232774J_Latest">Data11!$HU$19</definedName>
    <definedName name="A126232778T">Data12!$AM$1:$AM$10,Data12!$AM$11:$AM$19</definedName>
    <definedName name="A126232778T_Data">Data12!$AM$11:$AM$19</definedName>
    <definedName name="A126232778T_Latest">Data12!$AM$19</definedName>
    <definedName name="A126232782J">Data12!$BN$1:$BN$10,Data12!$BN$11:$BN$19</definedName>
    <definedName name="A126232782J_Data">Data12!$BN$11:$BN$19</definedName>
    <definedName name="A126232782J_Latest">Data12!$BN$19</definedName>
    <definedName name="A126232786T">Data12!$DP$1:$DP$10,Data12!$DP$11:$DP$19</definedName>
    <definedName name="A126232786T_Data">Data12!$DP$11:$DP$19</definedName>
    <definedName name="A126232786T_Latest">Data12!$DP$19</definedName>
    <definedName name="A126232790J">Data11!$EX$1:$EX$10,Data11!$EX$11:$EX$19</definedName>
    <definedName name="A126232790J_Data">Data11!$EX$11:$EX$19</definedName>
    <definedName name="A126232790J_Latest">Data11!$EX$19</definedName>
    <definedName name="A126232794T">Data12!$L$1:$L$10,Data12!$L$11:$L$19</definedName>
    <definedName name="A126232794T_Data">Data12!$L$11:$L$19</definedName>
    <definedName name="A126232794T_Latest">Data12!$L$19</definedName>
    <definedName name="A126232798A">Data10!$IH$1:$IH$10,Data10!$IH$11:$IH$19</definedName>
    <definedName name="A126232798A_Data">Data10!$IH$11:$IH$19</definedName>
    <definedName name="A126232798A_Latest">Data10!$IH$19</definedName>
    <definedName name="A126232802F">Data11!$BU$1:$BU$10,Data11!$BU$11:$BU$19</definedName>
    <definedName name="A126232802F_Data">Data11!$BU$11:$BU$19</definedName>
    <definedName name="A126232802F_Latest">Data11!$BU$19</definedName>
    <definedName name="A126232806R">Data11!$CV$1:$CV$10,Data11!$CV$11:$CV$19</definedName>
    <definedName name="A126232806R_Data">Data11!$CV$11:$CV$19</definedName>
    <definedName name="A126232806R_Latest">Data11!$CV$19</definedName>
    <definedName name="A126232810F">Data12!$CO$1:$CO$10,Data12!$CO$11:$CO$19</definedName>
    <definedName name="A126232810F_Data">Data12!$CO$11:$CO$19</definedName>
    <definedName name="A126232810F_Latest">Data12!$CO$19</definedName>
    <definedName name="A126232814R">Data12!$EQ$1:$EQ$10,Data12!$EQ$11:$EQ$19</definedName>
    <definedName name="A126232814R_Data">Data12!$EQ$11:$EQ$19</definedName>
    <definedName name="A126232814R_Latest">Data12!$EQ$19</definedName>
    <definedName name="A126232818X">Data10!$GF$1:$GF$10,Data10!$GF$11:$GF$19</definedName>
    <definedName name="A126232818X_Data">Data10!$GF$11:$GF$19</definedName>
    <definedName name="A126232818X_Latest">Data10!$GF$19</definedName>
    <definedName name="A126232822R">Data11!$DW$1:$DW$10,Data11!$DW$11:$DW$19</definedName>
    <definedName name="A126232822R_Data">Data11!$DW$11:$DW$19</definedName>
    <definedName name="A126232822R_Latest">Data11!$DW$19</definedName>
    <definedName name="A126232826X">Data11!$GZ$1:$GZ$10,Data11!$GZ$11:$GZ$19</definedName>
    <definedName name="A126232826X_Data">Data11!$GZ$11:$GZ$19</definedName>
    <definedName name="A126232826X_Latest">Data11!$GZ$19</definedName>
    <definedName name="A126232830R">Data10!$HG$1:$HG$10,Data10!$HG$11:$HG$19</definedName>
    <definedName name="A126232830R_Data">Data10!$HG$11:$HG$19</definedName>
    <definedName name="A126232830R_Latest">Data10!$HG$19</definedName>
    <definedName name="A126232834X">Data11!$S$1:$S$10,Data11!$S$11:$S$19</definedName>
    <definedName name="A126232834X_Data">Data11!$S$11:$S$19</definedName>
    <definedName name="A126232834X_Latest">Data11!$S$19</definedName>
    <definedName name="A126232838J">Data11!$AT$1:$AT$10,Data11!$AT$11:$AT$19</definedName>
    <definedName name="A126232838J_Data">Data11!$AT$11:$AT$19</definedName>
    <definedName name="A126232838J_Latest">Data11!$AT$19</definedName>
    <definedName name="A126232842X">Data11!$FY$1:$FY$10,Data11!$FY$11:$FY$19</definedName>
    <definedName name="A126232842X_Data">Data11!$FY$11:$FY$19</definedName>
    <definedName name="A126232842X_Latest">Data11!$FY$19</definedName>
    <definedName name="A126232846J">Data11!$IA$1:$IA$10,Data11!$IA$11:$IA$19</definedName>
    <definedName name="A126232846J_Data">Data11!$IA$11:$IA$19</definedName>
    <definedName name="A126232846J_Latest">Data11!$IA$19</definedName>
    <definedName name="A126232850X">Data12!$AS$1:$AS$10,Data12!$AS$11:$AS$19</definedName>
    <definedName name="A126232850X_Data">Data12!$AS$11:$AS$19</definedName>
    <definedName name="A126232850X_Latest">Data12!$AS$19</definedName>
    <definedName name="A126232854J">Data12!$BT$1:$BT$10,Data12!$BT$11:$BT$19</definedName>
    <definedName name="A126232854J_Data">Data12!$BT$11:$BT$19</definedName>
    <definedName name="A126232854J_Latest">Data12!$BT$19</definedName>
    <definedName name="A126232858T">Data12!$DV$1:$DV$10,Data12!$DV$11:$DV$19</definedName>
    <definedName name="A126232858T_Data">Data12!$DV$11:$DV$19</definedName>
    <definedName name="A126232858T_Latest">Data12!$DV$19</definedName>
    <definedName name="A126232862J">Data11!$FD$1:$FD$10,Data11!$FD$11:$FD$19</definedName>
    <definedName name="A126232862J_Data">Data11!$FD$11:$FD$19</definedName>
    <definedName name="A126232862J_Latest">Data11!$FD$19</definedName>
    <definedName name="A126232866T">Data12!$R$1:$R$10,Data12!$R$11:$R$19</definedName>
    <definedName name="A126232866T_Data">Data12!$R$11:$R$19</definedName>
    <definedName name="A126232866T_Latest">Data12!$R$19</definedName>
    <definedName name="A126232870J">Data10!$IN$1:$IN$10,Data10!$IN$11:$IN$19</definedName>
    <definedName name="A126232870J_Data">Data10!$IN$11:$IN$19</definedName>
    <definedName name="A126232870J_Latest">Data10!$IN$19</definedName>
    <definedName name="A126232874T">Data11!$CA$1:$CA$10,Data11!$CA$11:$CA$19</definedName>
    <definedName name="A126232874T_Data">Data11!$CA$11:$CA$19</definedName>
    <definedName name="A126232874T_Latest">Data11!$CA$19</definedName>
    <definedName name="A126232878A">Data11!$DB$1:$DB$10,Data11!$DB$11:$DB$19</definedName>
    <definedName name="A126232878A_Data">Data11!$DB$11:$DB$19</definedName>
    <definedName name="A126232878A_Latest">Data11!$DB$19</definedName>
    <definedName name="A126232882T">Data12!$CU$1:$CU$10,Data12!$CU$11:$CU$19</definedName>
    <definedName name="A126232882T_Data">Data12!$CU$11:$CU$19</definedName>
    <definedName name="A126232882T_Latest">Data12!$CU$19</definedName>
    <definedName name="A126232886A">Data12!$EW$1:$EW$10,Data12!$EW$11:$EW$19</definedName>
    <definedName name="A126232886A_Data">Data12!$EW$11:$EW$19</definedName>
    <definedName name="A126232886A_Latest">Data12!$EW$19</definedName>
    <definedName name="A126232890T">Data10!$GL$1:$GL$10,Data10!$GL$11:$GL$19</definedName>
    <definedName name="A126232890T_Data">Data10!$GL$11:$GL$19</definedName>
    <definedName name="A126232890T_Latest">Data10!$GL$19</definedName>
    <definedName name="A126232894A">Data11!$EC$1:$EC$10,Data11!$EC$11:$EC$19</definedName>
    <definedName name="A126232894A_Data">Data11!$EC$11:$EC$19</definedName>
    <definedName name="A126232894A_Latest">Data11!$EC$19</definedName>
    <definedName name="A126232898K">Data11!$HF$1:$HF$10,Data11!$HF$11:$HF$19</definedName>
    <definedName name="A126232898K_Data">Data11!$HF$11:$HF$19</definedName>
    <definedName name="A126232898K_Latest">Data11!$HF$19</definedName>
    <definedName name="A126232902R">Data10!$HM$1:$HM$10,Data10!$HM$11:$HM$19</definedName>
    <definedName name="A126232902R_Data">Data10!$HM$11:$HM$19</definedName>
    <definedName name="A126232902R_Latest">Data10!$HM$19</definedName>
    <definedName name="A126232906X">Data11!$Y$1:$Y$10,Data11!$Y$11:$Y$19</definedName>
    <definedName name="A126232906X_Data">Data11!$Y$11:$Y$19</definedName>
    <definedName name="A126232906X_Latest">Data11!$Y$19</definedName>
    <definedName name="A126232910R">Data11!$AZ$1:$AZ$10,Data11!$AZ$11:$AZ$19</definedName>
    <definedName name="A126232910R_Data">Data11!$AZ$11:$AZ$19</definedName>
    <definedName name="A126232910R_Latest">Data11!$AZ$19</definedName>
    <definedName name="A126232914X">Data11!$GE$1:$GE$10,Data11!$GE$11:$GE$19</definedName>
    <definedName name="A126232914X_Data">Data11!$GE$11:$GE$19</definedName>
    <definedName name="A126232914X_Latest">Data11!$GE$19</definedName>
    <definedName name="A126232918J">Data11!$IG$1:$IG$10,Data11!$IG$11:$IG$19</definedName>
    <definedName name="A126232918J_Data">Data11!$IG$11:$IG$19</definedName>
    <definedName name="A126232918J_Latest">Data11!$IG$19</definedName>
    <definedName name="A126232994K">Data12!$AV$1:$AV$10,Data12!$AV$11:$AV$19</definedName>
    <definedName name="A126232994K_Data">Data12!$AV$11:$AV$19</definedName>
    <definedName name="A126232994K_Latest">Data12!$AV$19</definedName>
    <definedName name="A126232998V">Data12!$BW$1:$BW$10,Data12!$BW$11:$BW$19</definedName>
    <definedName name="A126232998V_Data">Data12!$BW$11:$BW$19</definedName>
    <definedName name="A126232998V_Latest">Data12!$BW$19</definedName>
    <definedName name="A126233002A">Data12!$DY$1:$DY$10,Data12!$DY$11:$DY$19</definedName>
    <definedName name="A126233002A_Data">Data12!$DY$11:$DY$19</definedName>
    <definedName name="A126233002A_Latest">Data12!$DY$19</definedName>
    <definedName name="A126233006K">Data11!$FG$1:$FG$10,Data11!$FG$11:$FG$19</definedName>
    <definedName name="A126233006K_Data">Data11!$FG$11:$FG$19</definedName>
    <definedName name="A126233006K_Latest">Data11!$FG$19</definedName>
    <definedName name="A126233010A">Data12!$U$1:$U$10,Data12!$U$11:$U$19</definedName>
    <definedName name="A126233010A_Data">Data12!$U$11:$U$19</definedName>
    <definedName name="A126233010A_Latest">Data12!$U$19</definedName>
    <definedName name="A126233014K">Data10!$IQ$1:$IQ$10,Data10!$IQ$11:$IQ$19</definedName>
    <definedName name="A126233014K_Data">Data10!$IQ$11:$IQ$19</definedName>
    <definedName name="A126233014K_Latest">Data10!$IQ$19</definedName>
    <definedName name="A126233018V">Data11!$CD$1:$CD$10,Data11!$CD$11:$CD$19</definedName>
    <definedName name="A126233018V_Data">Data11!$CD$11:$CD$19</definedName>
    <definedName name="A126233018V_Latest">Data11!$CD$19</definedName>
    <definedName name="A126233022K">Data11!$DE$1:$DE$10,Data11!$DE$11:$DE$19</definedName>
    <definedName name="A126233022K_Data">Data11!$DE$11:$DE$19</definedName>
    <definedName name="A126233022K_Latest">Data11!$DE$19</definedName>
    <definedName name="A126233026V">Data12!$CX$1:$CX$10,Data12!$CX$11:$CX$19</definedName>
    <definedName name="A126233026V_Data">Data12!$CX$11:$CX$19</definedName>
    <definedName name="A126233026V_Latest">Data12!$CX$19</definedName>
    <definedName name="A126233030K">Data12!$EZ$1:$EZ$10,Data12!$EZ$11:$EZ$19</definedName>
    <definedName name="A126233030K_Data">Data12!$EZ$11:$EZ$19</definedName>
    <definedName name="A126233030K_Latest">Data12!$EZ$19</definedName>
    <definedName name="A126233034V">Data10!$GO$1:$GO$10,Data10!$GO$11:$GO$19</definedName>
    <definedName name="A126233034V_Data">Data10!$GO$11:$GO$19</definedName>
    <definedName name="A126233034V_Latest">Data10!$GO$19</definedName>
    <definedName name="A126233038C">Data11!$EF$1:$EF$10,Data11!$EF$11:$EF$19</definedName>
    <definedName name="A126233038C_Data">Data11!$EF$11:$EF$19</definedName>
    <definedName name="A126233038C_Latest">Data11!$EF$19</definedName>
    <definedName name="A126233042V">Data11!$HI$1:$HI$10,Data11!$HI$11:$HI$19</definedName>
    <definedName name="A126233042V_Data">Data11!$HI$11:$HI$19</definedName>
    <definedName name="A126233042V_Latest">Data11!$HI$19</definedName>
    <definedName name="A126233046C">Data10!$HP$1:$HP$10,Data10!$HP$11:$HP$19</definedName>
    <definedName name="A126233046C_Data">Data10!$HP$11:$HP$19</definedName>
    <definedName name="A126233046C_Latest">Data10!$HP$19</definedName>
    <definedName name="A126233050V">Data11!$AB$1:$AB$10,Data11!$AB$11:$AB$19</definedName>
    <definedName name="A126233050V_Data">Data11!$AB$11:$AB$19</definedName>
    <definedName name="A126233050V_Latest">Data11!$AB$19</definedName>
    <definedName name="A126233054C">Data11!$BC$1:$BC$10,Data11!$BC$11:$BC$19</definedName>
    <definedName name="A126233054C_Data">Data11!$BC$11:$BC$19</definedName>
    <definedName name="A126233054C_Latest">Data11!$BC$19</definedName>
    <definedName name="A126233058L">Data11!$GH$1:$GH$10,Data11!$GH$11:$GH$19</definedName>
    <definedName name="A126233058L_Data">Data11!$GH$11:$GH$19</definedName>
    <definedName name="A126233058L_Latest">Data11!$GH$19</definedName>
    <definedName name="A126233062C">Data11!$IJ$1:$IJ$10,Data11!$IJ$11:$IJ$19</definedName>
    <definedName name="A126233062C_Data">Data11!$IJ$11:$IJ$19</definedName>
    <definedName name="A126233062C_Latest">Data11!$IJ$19</definedName>
    <definedName name="A126233066L">Data12!$BE$1:$BE$10,Data12!$BE$11:$BE$19</definedName>
    <definedName name="A126233066L_Data">Data12!$BE$11:$BE$19</definedName>
    <definedName name="A126233066L_Latest">Data12!$BE$19</definedName>
    <definedName name="A126233070C">Data12!$CF$1:$CF$10,Data12!$CF$11:$CF$19</definedName>
    <definedName name="A126233070C_Data">Data12!$CF$11:$CF$19</definedName>
    <definedName name="A126233070C_Latest">Data12!$CF$19</definedName>
    <definedName name="A126233074L">Data12!$EH$1:$EH$10,Data12!$EH$11:$EH$19</definedName>
    <definedName name="A126233074L_Data">Data12!$EH$11:$EH$19</definedName>
    <definedName name="A126233074L_Latest">Data12!$EH$19</definedName>
    <definedName name="A126233078W">Data11!$FP$1:$FP$10,Data11!$FP$11:$FP$19</definedName>
    <definedName name="A126233078W_Data">Data11!$FP$11:$FP$19</definedName>
    <definedName name="A126233078W_Latest">Data11!$FP$19</definedName>
    <definedName name="A126233082L">Data12!$AD$1:$AD$10,Data12!$AD$11:$AD$19</definedName>
    <definedName name="A126233082L_Data">Data12!$AD$11:$AD$19</definedName>
    <definedName name="A126233082L_Latest">Data12!$AD$19</definedName>
    <definedName name="A126233086W">Data11!$J$1:$J$10,Data11!$J$11:$J$19</definedName>
    <definedName name="A126233086W_Data">Data11!$J$11:$J$19</definedName>
    <definedName name="A126233086W_Latest">Data11!$J$19</definedName>
    <definedName name="A126233090L">Data11!$CM$1:$CM$10,Data11!$CM$11:$CM$19</definedName>
    <definedName name="A126233090L_Data">Data11!$CM$11:$CM$19</definedName>
    <definedName name="A126233090L_Latest">Data11!$CM$19</definedName>
    <definedName name="A126233094W">Data11!$DN$1:$DN$10,Data11!$DN$11:$DN$19</definedName>
    <definedName name="A126233094W_Data">Data11!$DN$11:$DN$19</definedName>
    <definedName name="A126233094W_Latest">Data11!$DN$19</definedName>
    <definedName name="A126233098F">Data12!$DG$1:$DG$10,Data12!$DG$11:$DG$19</definedName>
    <definedName name="A126233098F_Data">Data12!$DG$11:$DG$19</definedName>
    <definedName name="A126233098F_Latest">Data12!$DG$19</definedName>
    <definedName name="A126233102K">Data12!$FI$1:$FI$10,Data12!$FI$11:$FI$19</definedName>
    <definedName name="A126233102K_Data">Data12!$FI$11:$FI$19</definedName>
    <definedName name="A126233102K_Latest">Data12!$FI$19</definedName>
    <definedName name="A126233106V">Data10!$GX$1:$GX$10,Data10!$GX$11:$GX$19</definedName>
    <definedName name="A126233106V_Data">Data10!$GX$11:$GX$19</definedName>
    <definedName name="A126233106V_Latest">Data10!$GX$19</definedName>
    <definedName name="A126233110K">Data11!$EO$1:$EO$10,Data11!$EO$11:$EO$19</definedName>
    <definedName name="A126233110K_Data">Data11!$EO$11:$EO$19</definedName>
    <definedName name="A126233110K_Latest">Data11!$EO$19</definedName>
    <definedName name="A126233114V">Data11!$HR$1:$HR$10,Data11!$HR$11:$HR$19</definedName>
    <definedName name="A126233114V_Data">Data11!$HR$11:$HR$19</definedName>
    <definedName name="A126233114V_Latest">Data11!$HR$19</definedName>
    <definedName name="A126233118C">Data10!$HY$1:$HY$10,Data10!$HY$11:$HY$19</definedName>
    <definedName name="A126233118C_Data">Data10!$HY$11:$HY$19</definedName>
    <definedName name="A126233118C_Latest">Data10!$HY$19</definedName>
    <definedName name="A126233122V">Data11!$AK$1:$AK$10,Data11!$AK$11:$AK$19</definedName>
    <definedName name="A126233122V_Data">Data11!$AK$11:$AK$19</definedName>
    <definedName name="A126233122V_Latest">Data11!$AK$19</definedName>
    <definedName name="A126233126C">Data11!$BL$1:$BL$10,Data11!$BL$11:$BL$19</definedName>
    <definedName name="A126233126C_Data">Data11!$BL$11:$BL$19</definedName>
    <definedName name="A126233126C_Latest">Data11!$BL$19</definedName>
    <definedName name="A126233130V">Data11!$GQ$1:$GQ$10,Data11!$GQ$11:$GQ$19</definedName>
    <definedName name="A126233130V_Data">Data11!$GQ$11:$GQ$19</definedName>
    <definedName name="A126233130V_Latest">Data11!$GQ$19</definedName>
    <definedName name="A126233134C">Data12!$C$1:$C$10,Data12!$C$11:$C$19</definedName>
    <definedName name="A126233134C_Data">Data12!$C$11:$C$19</definedName>
    <definedName name="A126233134C_Latest">Data12!$C$19</definedName>
    <definedName name="A126233138L">Data12!$AJ$1:$AJ$10,Data12!$AJ$11:$AJ$19</definedName>
    <definedName name="A126233138L_Data">Data12!$AJ$11:$AJ$19</definedName>
    <definedName name="A126233138L_Latest">Data12!$AJ$19</definedName>
    <definedName name="A126233142C">Data12!$BK$1:$BK$10,Data12!$BK$11:$BK$19</definedName>
    <definedName name="A126233142C_Data">Data12!$BK$11:$BK$19</definedName>
    <definedName name="A126233142C_Latest">Data12!$BK$19</definedName>
    <definedName name="A126233146L">Data12!$DM$1:$DM$10,Data12!$DM$11:$DM$19</definedName>
    <definedName name="A126233146L_Data">Data12!$DM$11:$DM$19</definedName>
    <definedName name="A126233146L_Latest">Data12!$DM$19</definedName>
    <definedName name="A126233150C">Data11!$EU$1:$EU$10,Data11!$EU$11:$EU$19</definedName>
    <definedName name="A126233150C_Data">Data11!$EU$11:$EU$19</definedName>
    <definedName name="A126233150C_Latest">Data11!$EU$19</definedName>
    <definedName name="A126233154L">Data12!$I$1:$I$10,Data12!$I$11:$I$19</definedName>
    <definedName name="A126233154L_Data">Data12!$I$11:$I$19</definedName>
    <definedName name="A126233154L_Latest">Data12!$I$19</definedName>
    <definedName name="A126233158W">Data10!$IE$1:$IE$10,Data10!$IE$11:$IE$19</definedName>
    <definedName name="A126233158W_Data">Data10!$IE$11:$IE$19</definedName>
    <definedName name="A126233158W_Latest">Data10!$IE$19</definedName>
    <definedName name="A126233162L">Data11!$BR$1:$BR$10,Data11!$BR$11:$BR$19</definedName>
    <definedName name="A126233162L_Data">Data11!$BR$11:$BR$19</definedName>
    <definedName name="A126233162L_Latest">Data11!$BR$19</definedName>
    <definedName name="A126233166W">Data11!$CS$1:$CS$10,Data11!$CS$11:$CS$19</definedName>
    <definedName name="A126233166W_Data">Data11!$CS$11:$CS$19</definedName>
    <definedName name="A126233166W_Latest">Data11!$CS$19</definedName>
    <definedName name="A126233170L">Data12!$CL$1:$CL$10,Data12!$CL$11:$CL$19</definedName>
    <definedName name="A126233170L_Data">Data12!$CL$11:$CL$19</definedName>
    <definedName name="A126233170L_Latest">Data12!$CL$19</definedName>
    <definedName name="A126233174W">Data12!$EN$1:$EN$10,Data12!$EN$11:$EN$19</definedName>
    <definedName name="A126233174W_Data">Data12!$EN$11:$EN$19</definedName>
    <definedName name="A126233174W_Latest">Data12!$EN$19</definedName>
    <definedName name="A126233178F">Data10!$GC$1:$GC$10,Data10!$GC$11:$GC$19</definedName>
    <definedName name="A126233178F_Data">Data10!$GC$11:$GC$19</definedName>
    <definedName name="A126233178F_Latest">Data10!$GC$19</definedName>
    <definedName name="A126233182W">Data11!$DT$1:$DT$10,Data11!$DT$11:$DT$19</definedName>
    <definedName name="A126233182W_Data">Data11!$DT$11:$DT$19</definedName>
    <definedName name="A126233182W_Latest">Data11!$DT$19</definedName>
    <definedName name="A126233186F">Data11!$GW$1:$GW$10,Data11!$GW$11:$GW$19</definedName>
    <definedName name="A126233186F_Data">Data11!$GW$11:$GW$19</definedName>
    <definedName name="A126233186F_Latest">Data11!$GW$19</definedName>
    <definedName name="A126233190W">Data10!$HD$1:$HD$10,Data10!$HD$11:$HD$19</definedName>
    <definedName name="A126233190W_Data">Data10!$HD$11:$HD$19</definedName>
    <definedName name="A126233190W_Latest">Data10!$HD$19</definedName>
    <definedName name="A126233194F">Data11!$P$1:$P$10,Data11!$P$11:$P$19</definedName>
    <definedName name="A126233194F_Data">Data11!$P$11:$P$19</definedName>
    <definedName name="A126233194F_Latest">Data11!$P$19</definedName>
    <definedName name="A126233198R">Data11!$AQ$1:$AQ$10,Data11!$AQ$11:$AQ$19</definedName>
    <definedName name="A126233198R_Data">Data11!$AQ$11:$AQ$19</definedName>
    <definedName name="A126233198R_Latest">Data11!$AQ$19</definedName>
    <definedName name="A126233202V">Data11!$FV$1:$FV$10,Data11!$FV$11:$FV$19</definedName>
    <definedName name="A126233202V_Data">Data11!$FV$11:$FV$19</definedName>
    <definedName name="A126233202V_Latest">Data11!$FV$19</definedName>
    <definedName name="A126233206C">Data11!$HX$1:$HX$10,Data11!$HX$11:$HX$19</definedName>
    <definedName name="A126233206C_Data">Data11!$HX$11:$HX$19</definedName>
    <definedName name="A126233206C_Latest">Data11!$HX$19</definedName>
    <definedName name="A126233282F">Data12!$AP$1:$AP$10,Data12!$AP$11:$AP$19</definedName>
    <definedName name="A126233282F_Data">Data12!$AP$11:$AP$19</definedName>
    <definedName name="A126233282F_Latest">Data12!$AP$19</definedName>
    <definedName name="A126233286R">Data12!$BQ$1:$BQ$10,Data12!$BQ$11:$BQ$19</definedName>
    <definedName name="A126233286R_Data">Data12!$BQ$11:$BQ$19</definedName>
    <definedName name="A126233286R_Latest">Data12!$BQ$19</definedName>
    <definedName name="A126233290F">Data12!$DS$1:$DS$10,Data12!$DS$11:$DS$19</definedName>
    <definedName name="A126233290F_Data">Data12!$DS$11:$DS$19</definedName>
    <definedName name="A126233290F_Latest">Data12!$DS$19</definedName>
    <definedName name="A126233294R">Data11!$FA$1:$FA$10,Data11!$FA$11:$FA$19</definedName>
    <definedName name="A126233294R_Data">Data11!$FA$11:$FA$19</definedName>
    <definedName name="A126233294R_Latest">Data11!$FA$19</definedName>
    <definedName name="A126233298X">Data12!$O$1:$O$10,Data12!$O$11:$O$19</definedName>
    <definedName name="A126233298X_Data">Data12!$O$11:$O$19</definedName>
    <definedName name="A126233298X_Latest">Data12!$O$19</definedName>
    <definedName name="A126233302C">Data10!$IK$1:$IK$10,Data10!$IK$11:$IK$19</definedName>
    <definedName name="A126233302C_Data">Data10!$IK$11:$IK$19</definedName>
    <definedName name="A126233302C_Latest">Data10!$IK$19</definedName>
    <definedName name="A126233306L">Data11!$BX$1:$BX$10,Data11!$BX$11:$BX$19</definedName>
    <definedName name="A126233306L_Data">Data11!$BX$11:$BX$19</definedName>
    <definedName name="A126233306L_Latest">Data11!$BX$19</definedName>
    <definedName name="A126233310C">Data11!$CY$1:$CY$10,Data11!$CY$11:$CY$19</definedName>
    <definedName name="A126233310C_Data">Data11!$CY$11:$CY$19</definedName>
    <definedName name="A126233310C_Latest">Data11!$CY$19</definedName>
    <definedName name="A126233314L">Data12!$CR$1:$CR$10,Data12!$CR$11:$CR$19</definedName>
    <definedName name="A126233314L_Data">Data12!$CR$11:$CR$19</definedName>
    <definedName name="A126233314L_Latest">Data12!$CR$19</definedName>
    <definedName name="A126233318W">Data12!$ET$1:$ET$10,Data12!$ET$11:$ET$19</definedName>
    <definedName name="A126233318W_Data">Data12!$ET$11:$ET$19</definedName>
    <definedName name="A126233318W_Latest">Data12!$ET$19</definedName>
    <definedName name="A126233322L">Data10!$GI$1:$GI$10,Data10!$GI$11:$GI$19</definedName>
    <definedName name="A126233322L_Data">Data10!$GI$11:$GI$19</definedName>
    <definedName name="A126233322L_Latest">Data10!$GI$19</definedName>
    <definedName name="A126233326W">Data11!$DZ$1:$DZ$10,Data11!$DZ$11:$DZ$19</definedName>
    <definedName name="A126233326W_Data">Data11!$DZ$11:$DZ$19</definedName>
    <definedName name="A126233326W_Latest">Data11!$DZ$19</definedName>
    <definedName name="A126233330L">Data11!$HC$1:$HC$10,Data11!$HC$11:$HC$19</definedName>
    <definedName name="A126233330L_Data">Data11!$HC$11:$HC$19</definedName>
    <definedName name="A126233330L_Latest">Data11!$HC$19</definedName>
    <definedName name="A126233334W">Data10!$HJ$1:$HJ$10,Data10!$HJ$11:$HJ$19</definedName>
    <definedName name="A126233334W_Data">Data10!$HJ$11:$HJ$19</definedName>
    <definedName name="A126233334W_Latest">Data10!$HJ$19</definedName>
    <definedName name="A126233338F">Data11!$V$1:$V$10,Data11!$V$11:$V$19</definedName>
    <definedName name="A126233338F_Data">Data11!$V$11:$V$19</definedName>
    <definedName name="A126233338F_Latest">Data11!$V$19</definedName>
    <definedName name="A126233342W">Data11!$AW$1:$AW$10,Data11!$AW$11:$AW$19</definedName>
    <definedName name="A126233342W_Data">Data11!$AW$11:$AW$19</definedName>
    <definedName name="A126233342W_Latest">Data11!$AW$19</definedName>
    <definedName name="A126233346F">Data11!$GB$1:$GB$10,Data11!$GB$11:$GB$19</definedName>
    <definedName name="A126233346F_Data">Data11!$GB$11:$GB$19</definedName>
    <definedName name="A126233346F_Latest">Data11!$GB$19</definedName>
    <definedName name="A126233350W">Data11!$ID$1:$ID$10,Data11!$ID$11:$ID$19</definedName>
    <definedName name="A126233350W_Data">Data11!$ID$11:$ID$19</definedName>
    <definedName name="A126233350W_Latest">Data11!$ID$19</definedName>
    <definedName name="A126233354F">Data12!$BB$1:$BB$10,Data12!$BB$11:$BB$19</definedName>
    <definedName name="A126233354F_Data">Data12!$BB$11:$BB$19</definedName>
    <definedName name="A126233354F_Latest">Data12!$BB$19</definedName>
    <definedName name="A126233358R">Data12!$CC$1:$CC$10,Data12!$CC$11:$CC$19</definedName>
    <definedName name="A126233358R_Data">Data12!$CC$11:$CC$19</definedName>
    <definedName name="A126233358R_Latest">Data12!$CC$19</definedName>
    <definedName name="A126233362F">Data12!$EE$1:$EE$10,Data12!$EE$11:$EE$19</definedName>
    <definedName name="A126233362F_Data">Data12!$EE$11:$EE$19</definedName>
    <definedName name="A126233362F_Latest">Data12!$EE$19</definedName>
    <definedName name="A126233366R">Data11!$FM$1:$FM$10,Data11!$FM$11:$FM$19</definedName>
    <definedName name="A126233366R_Data">Data11!$FM$11:$FM$19</definedName>
    <definedName name="A126233366R_Latest">Data11!$FM$19</definedName>
    <definedName name="A126233370F">Data12!$AA$1:$AA$10,Data12!$AA$11:$AA$19</definedName>
    <definedName name="A126233370F_Data">Data12!$AA$11:$AA$19</definedName>
    <definedName name="A126233370F_Latest">Data12!$AA$19</definedName>
    <definedName name="A126233374R">Data11!$G$1:$G$10,Data11!$G$11:$G$19</definedName>
    <definedName name="A126233374R_Data">Data11!$G$11:$G$19</definedName>
    <definedName name="A126233374R_Latest">Data11!$G$19</definedName>
    <definedName name="A126233378X">Data11!$CJ$1:$CJ$10,Data11!$CJ$11:$CJ$19</definedName>
    <definedName name="A126233378X_Data">Data11!$CJ$11:$CJ$19</definedName>
    <definedName name="A126233378X_Latest">Data11!$CJ$19</definedName>
    <definedName name="A126233382R">Data11!$DK$1:$DK$10,Data11!$DK$11:$DK$19</definedName>
    <definedName name="A126233382R_Data">Data11!$DK$11:$DK$19</definedName>
    <definedName name="A126233382R_Latest">Data11!$DK$19</definedName>
    <definedName name="A126233386X">Data12!$DD$1:$DD$10,Data12!$DD$11:$DD$19</definedName>
    <definedName name="A126233386X_Data">Data12!$DD$11:$DD$19</definedName>
    <definedName name="A126233386X_Latest">Data12!$DD$19</definedName>
    <definedName name="A126233390R">Data12!$FF$1:$FF$10,Data12!$FF$11:$FF$19</definedName>
    <definedName name="A126233390R_Data">Data12!$FF$11:$FF$19</definedName>
    <definedName name="A126233390R_Latest">Data12!$FF$19</definedName>
    <definedName name="A126233394X">Data10!$GU$1:$GU$10,Data10!$GU$11:$GU$19</definedName>
    <definedName name="A126233394X_Data">Data10!$GU$11:$GU$19</definedName>
    <definedName name="A126233394X_Latest">Data10!$GU$19</definedName>
    <definedName name="A126233398J">Data11!$EL$1:$EL$10,Data11!$EL$11:$EL$19</definedName>
    <definedName name="A126233398J_Data">Data11!$EL$11:$EL$19</definedName>
    <definedName name="A126233398J_Latest">Data11!$EL$19</definedName>
    <definedName name="A126233402L">Data11!$HO$1:$HO$10,Data11!$HO$11:$HO$19</definedName>
    <definedName name="A126233402L_Data">Data11!$HO$11:$HO$19</definedName>
    <definedName name="A126233402L_Latest">Data11!$HO$19</definedName>
    <definedName name="A126233406W">Data10!$HV$1:$HV$10,Data10!$HV$11:$HV$19</definedName>
    <definedName name="A126233406W_Data">Data10!$HV$11:$HV$19</definedName>
    <definedName name="A126233406W_Latest">Data10!$HV$19</definedName>
    <definedName name="A126233410L">Data11!$AH$1:$AH$10,Data11!$AH$11:$AH$19</definedName>
    <definedName name="A126233410L_Data">Data11!$AH$11:$AH$19</definedName>
    <definedName name="A126233410L_Latest">Data11!$AH$19</definedName>
    <definedName name="A126233414W">Data11!$BI$1:$BI$10,Data11!$BI$11:$BI$19</definedName>
    <definedName name="A126233414W_Data">Data11!$BI$11:$BI$19</definedName>
    <definedName name="A126233414W_Latest">Data11!$BI$19</definedName>
    <definedName name="A126233418F">Data11!$GN$1:$GN$10,Data11!$GN$11:$GN$19</definedName>
    <definedName name="A126233418F_Data">Data11!$GN$11:$GN$19</definedName>
    <definedName name="A126233418F_Latest">Data11!$GN$19</definedName>
    <definedName name="A126233422W">Data11!$IP$1:$IP$10,Data11!$IP$11:$IP$19</definedName>
    <definedName name="A126233422W_Data">Data11!$IP$11:$IP$19</definedName>
    <definedName name="A126233422W_Latest">Data11!$IP$19</definedName>
    <definedName name="A126233426F">Data14!$AK$1:$AK$10,Data14!$AK$11:$AK$19</definedName>
    <definedName name="A126233426F_Data">Data14!$AK$11:$AK$19</definedName>
    <definedName name="A126233426F_Latest">Data14!$AK$19</definedName>
    <definedName name="A126233430W">Data14!$BL$1:$BL$10,Data14!$BL$11:$BL$19</definedName>
    <definedName name="A126233430W_Data">Data14!$BL$11:$BL$19</definedName>
    <definedName name="A126233430W_Latest">Data14!$BL$19</definedName>
    <definedName name="A126233434F">Data14!$DN$1:$DN$10,Data14!$DN$11:$DN$19</definedName>
    <definedName name="A126233434F_Data">Data14!$DN$11:$DN$19</definedName>
    <definedName name="A126233434F_Latest">Data14!$DN$19</definedName>
    <definedName name="A126233438R">Data13!$EV$1:$EV$10,Data13!$EV$11:$EV$19</definedName>
    <definedName name="A126233438R_Data">Data13!$EV$11:$EV$19</definedName>
    <definedName name="A126233438R_Latest">Data13!$EV$19</definedName>
    <definedName name="A126233442F">Data14!$J$1:$J$10,Data14!$J$11:$J$19</definedName>
    <definedName name="A126233442F_Data">Data14!$J$11:$J$19</definedName>
    <definedName name="A126233442F_Latest">Data14!$J$19</definedName>
    <definedName name="A126233446R">Data12!$IF$1:$IF$10,Data12!$IF$11:$IF$19</definedName>
    <definedName name="A126233446R_Data">Data12!$IF$11:$IF$19</definedName>
    <definedName name="A126233446R_Latest">Data12!$IF$19</definedName>
    <definedName name="A126233450F">Data13!$BS$1:$BS$10,Data13!$BS$11:$BS$19</definedName>
    <definedName name="A126233450F_Data">Data13!$BS$11:$BS$19</definedName>
    <definedName name="A126233450F_Latest">Data13!$BS$19</definedName>
    <definedName name="A126233454R">Data13!$CT$1:$CT$10,Data13!$CT$11:$CT$19</definedName>
    <definedName name="A126233454R_Data">Data13!$CT$11:$CT$19</definedName>
    <definedName name="A126233454R_Latest">Data13!$CT$19</definedName>
    <definedName name="A126233458X">Data14!$CM$1:$CM$10,Data14!$CM$11:$CM$19</definedName>
    <definedName name="A126233458X_Data">Data14!$CM$11:$CM$19</definedName>
    <definedName name="A126233458X_Latest">Data14!$CM$19</definedName>
    <definedName name="A126233462R">Data14!$EO$1:$EO$10,Data14!$EO$11:$EO$19</definedName>
    <definedName name="A126233462R_Data">Data14!$EO$11:$EO$19</definedName>
    <definedName name="A126233462R_Latest">Data14!$EO$19</definedName>
    <definedName name="A126233466X">Data12!$GD$1:$GD$10,Data12!$GD$11:$GD$19</definedName>
    <definedName name="A126233466X_Data">Data12!$GD$11:$GD$19</definedName>
    <definedName name="A126233466X_Latest">Data12!$GD$19</definedName>
    <definedName name="A126233470R">Data13!$DU$1:$DU$10,Data13!$DU$11:$DU$19</definedName>
    <definedName name="A126233470R_Data">Data13!$DU$11:$DU$19</definedName>
    <definedName name="A126233470R_Latest">Data13!$DU$19</definedName>
    <definedName name="A126233474X">Data13!$GX$1:$GX$10,Data13!$GX$11:$GX$19</definedName>
    <definedName name="A126233474X_Data">Data13!$GX$11:$GX$19</definedName>
    <definedName name="A126233474X_Latest">Data13!$GX$19</definedName>
    <definedName name="A126233478J">Data12!$HE$1:$HE$10,Data12!$HE$11:$HE$19</definedName>
    <definedName name="A126233478J_Data">Data12!$HE$11:$HE$19</definedName>
    <definedName name="A126233478J_Latest">Data12!$HE$19</definedName>
    <definedName name="A126233482X">Data13!$Q$1:$Q$10,Data13!$Q$11:$Q$19</definedName>
    <definedName name="A126233482X_Data">Data13!$Q$11:$Q$19</definedName>
    <definedName name="A126233482X_Latest">Data13!$Q$19</definedName>
    <definedName name="A126233486J">Data13!$AR$1:$AR$10,Data13!$AR$11:$AR$19</definedName>
    <definedName name="A126233486J_Data">Data13!$AR$11:$AR$19</definedName>
    <definedName name="A126233486J_Latest">Data13!$AR$19</definedName>
    <definedName name="A126233490X">Data13!$FW$1:$FW$10,Data13!$FW$11:$FW$19</definedName>
    <definedName name="A126233490X_Data">Data13!$FW$11:$FW$19</definedName>
    <definedName name="A126233490X_Latest">Data13!$FW$19</definedName>
    <definedName name="A126233494J">Data13!$HY$1:$HY$10,Data13!$HY$11:$HY$19</definedName>
    <definedName name="A126233494J_Data">Data13!$HY$11:$HY$19</definedName>
    <definedName name="A126233494J_Latest">Data13!$HY$19</definedName>
    <definedName name="A126233498T">Data14!$S$1:$S$10,Data14!$S$11:$S$19</definedName>
    <definedName name="A126233498T_Data">Data14!$S$11:$S$19</definedName>
    <definedName name="A126233498T_Latest">Data14!$S$19</definedName>
    <definedName name="A126233502W">Data14!$AT$1:$AT$10,Data14!$AT$11:$AT$19</definedName>
    <definedName name="A126233502W_Data">Data14!$AT$11:$AT$19</definedName>
    <definedName name="A126233502W_Latest">Data14!$AT$19</definedName>
    <definedName name="A126233506F">Data14!$CV$1:$CV$10,Data14!$CV$11:$CV$19</definedName>
    <definedName name="A126233506F_Data">Data14!$CV$11:$CV$19</definedName>
    <definedName name="A126233506F_Latest">Data14!$CV$19</definedName>
    <definedName name="A126233510W">Data13!$ED$1:$ED$10,Data13!$ED$11:$ED$19</definedName>
    <definedName name="A126233510W_Data">Data13!$ED$11:$ED$19</definedName>
    <definedName name="A126233510W_Latest">Data13!$ED$19</definedName>
    <definedName name="A126233514F">Data13!$IH$1:$IH$10,Data13!$IH$11:$IH$19</definedName>
    <definedName name="A126233514F_Data">Data13!$IH$11:$IH$19</definedName>
    <definedName name="A126233514F_Latest">Data13!$IH$19</definedName>
    <definedName name="A126233518R">Data12!$HN$1:$HN$10,Data12!$HN$11:$HN$19</definedName>
    <definedName name="A126233518R_Data">Data12!$HN$11:$HN$19</definedName>
    <definedName name="A126233518R_Latest">Data12!$HN$19</definedName>
    <definedName name="A126233522F">Data13!$BA$1:$BA$10,Data13!$BA$11:$BA$19</definedName>
    <definedName name="A126233522F_Data">Data13!$BA$11:$BA$19</definedName>
    <definedName name="A126233522F_Latest">Data13!$BA$19</definedName>
    <definedName name="A126233526R">Data13!$CB$1:$CB$10,Data13!$CB$11:$CB$19</definedName>
    <definedName name="A126233526R_Data">Data13!$CB$11:$CB$19</definedName>
    <definedName name="A126233526R_Latest">Data13!$CB$19</definedName>
    <definedName name="A126233530F">Data14!$BU$1:$BU$10,Data14!$BU$11:$BU$19</definedName>
    <definedName name="A126233530F_Data">Data14!$BU$11:$BU$19</definedName>
    <definedName name="A126233530F_Latest">Data14!$BU$19</definedName>
    <definedName name="A126233534R">Data14!$DW$1:$DW$10,Data14!$DW$11:$DW$19</definedName>
    <definedName name="A126233534R_Data">Data14!$DW$11:$DW$19</definedName>
    <definedName name="A126233534R_Latest">Data14!$DW$19</definedName>
    <definedName name="A126233538X">Data12!$FL$1:$FL$10,Data12!$FL$11:$FL$19</definedName>
    <definedName name="A126233538X_Data">Data12!$FL$11:$FL$19</definedName>
    <definedName name="A126233538X_Latest">Data12!$FL$19</definedName>
    <definedName name="A126233542R">Data13!$DC$1:$DC$10,Data13!$DC$11:$DC$19</definedName>
    <definedName name="A126233542R_Data">Data13!$DC$11:$DC$19</definedName>
    <definedName name="A126233542R_Latest">Data13!$DC$19</definedName>
    <definedName name="A126233546X">Data13!$GF$1:$GF$10,Data13!$GF$11:$GF$19</definedName>
    <definedName name="A126233546X_Data">Data13!$GF$11:$GF$19</definedName>
    <definedName name="A126233546X_Latest">Data13!$GF$19</definedName>
    <definedName name="A126233550R">Data12!$GM$1:$GM$10,Data12!$GM$11:$GM$19</definedName>
    <definedName name="A126233550R_Data">Data12!$GM$11:$GM$19</definedName>
    <definedName name="A126233550R_Latest">Data12!$GM$19</definedName>
    <definedName name="A126233554X">Data12!$IO$1:$IO$10,Data12!$IO$11:$IO$19</definedName>
    <definedName name="A126233554X_Data">Data12!$IO$11:$IO$19</definedName>
    <definedName name="A126233554X_Latest">Data12!$IO$19</definedName>
    <definedName name="A126233558J">Data13!$Z$1:$Z$10,Data13!$Z$11:$Z$19</definedName>
    <definedName name="A126233558J_Data">Data13!$Z$11:$Z$19</definedName>
    <definedName name="A126233558J_Latest">Data13!$Z$19</definedName>
    <definedName name="A126233562X">Data13!$FE$1:$FE$10,Data13!$FE$11:$FE$19</definedName>
    <definedName name="A126233562X_Data">Data13!$FE$11:$FE$19</definedName>
    <definedName name="A126233562X_Latest">Data13!$FE$19</definedName>
    <definedName name="A126233566J">Data13!$HG$1:$HG$10,Data13!$HG$11:$HG$19</definedName>
    <definedName name="A126233566J_Data">Data13!$HG$11:$HG$19</definedName>
    <definedName name="A126233566J_Latest">Data13!$HG$19</definedName>
    <definedName name="A126233570X">Data14!$Y$1:$Y$10,Data14!$Y$11:$Y$19</definedName>
    <definedName name="A126233570X_Data">Data14!$Y$11:$Y$19</definedName>
    <definedName name="A126233570X_Latest">Data14!$Y$19</definedName>
    <definedName name="A126233574J">Data14!$AZ$1:$AZ$10,Data14!$AZ$11:$AZ$19</definedName>
    <definedName name="A126233574J_Data">Data14!$AZ$11:$AZ$19</definedName>
    <definedName name="A126233574J_Latest">Data14!$AZ$19</definedName>
    <definedName name="A126233578T">Data14!$DB$1:$DB$10,Data14!$DB$11:$DB$19</definedName>
    <definedName name="A126233578T_Data">Data14!$DB$11:$DB$19</definedName>
    <definedName name="A126233578T_Latest">Data14!$DB$19</definedName>
    <definedName name="A126233582J">Data13!$EJ$1:$EJ$10,Data13!$EJ$11:$EJ$19</definedName>
    <definedName name="A126233582J_Data">Data13!$EJ$11:$EJ$19</definedName>
    <definedName name="A126233582J_Latest">Data13!$EJ$19</definedName>
    <definedName name="A126233586T">Data13!$IN$1:$IN$10,Data13!$IN$11:$IN$19</definedName>
    <definedName name="A126233586T_Data">Data13!$IN$11:$IN$19</definedName>
    <definedName name="A126233586T_Latest">Data13!$IN$19</definedName>
    <definedName name="A126233590J">Data12!$HT$1:$HT$10,Data12!$HT$11:$HT$19</definedName>
    <definedName name="A126233590J_Data">Data12!$HT$11:$HT$19</definedName>
    <definedName name="A126233590J_Latest">Data12!$HT$19</definedName>
    <definedName name="A126233594T">Data13!$BG$1:$BG$10,Data13!$BG$11:$BG$19</definedName>
    <definedName name="A126233594T_Data">Data13!$BG$11:$BG$19</definedName>
    <definedName name="A126233594T_Latest">Data13!$BG$19</definedName>
    <definedName name="A126233598A">Data13!$CH$1:$CH$10,Data13!$CH$11:$CH$19</definedName>
    <definedName name="A126233598A_Data">Data13!$CH$11:$CH$19</definedName>
    <definedName name="A126233598A_Latest">Data13!$CH$19</definedName>
    <definedName name="A126233602F">Data14!$CA$1:$CA$10,Data14!$CA$11:$CA$19</definedName>
    <definedName name="A126233602F_Data">Data14!$CA$11:$CA$19</definedName>
    <definedName name="A126233602F_Latest">Data14!$CA$19</definedName>
    <definedName name="A126233606R">Data14!$EC$1:$EC$10,Data14!$EC$11:$EC$19</definedName>
    <definedName name="A126233606R_Data">Data14!$EC$11:$EC$19</definedName>
    <definedName name="A126233606R_Latest">Data14!$EC$19</definedName>
    <definedName name="A126233610F">Data12!$FR$1:$FR$10,Data12!$FR$11:$FR$19</definedName>
    <definedName name="A126233610F_Data">Data12!$FR$11:$FR$19</definedName>
    <definedName name="A126233610F_Latest">Data12!$FR$19</definedName>
    <definedName name="A126233614R">Data13!$DI$1:$DI$10,Data13!$DI$11:$DI$19</definedName>
    <definedName name="A126233614R_Data">Data13!$DI$11:$DI$19</definedName>
    <definedName name="A126233614R_Latest">Data13!$DI$19</definedName>
    <definedName name="A126233618X">Data13!$GL$1:$GL$10,Data13!$GL$11:$GL$19</definedName>
    <definedName name="A126233618X_Data">Data13!$GL$11:$GL$19</definedName>
    <definedName name="A126233618X_Latest">Data13!$GL$19</definedName>
    <definedName name="A126233622R">Data12!$GS$1:$GS$10,Data12!$GS$11:$GS$19</definedName>
    <definedName name="A126233622R_Data">Data12!$GS$11:$GS$19</definedName>
    <definedName name="A126233622R_Latest">Data12!$GS$19</definedName>
    <definedName name="A126233626X">Data13!$E$1:$E$10,Data13!$E$11:$E$19</definedName>
    <definedName name="A126233626X_Data">Data13!$E$11:$E$19</definedName>
    <definedName name="A126233626X_Latest">Data13!$E$19</definedName>
    <definedName name="A126233630R">Data13!$AF$1:$AF$10,Data13!$AF$11:$AF$19</definedName>
    <definedName name="A126233630R_Data">Data13!$AF$11:$AF$19</definedName>
    <definedName name="A126233630R_Latest">Data13!$AF$19</definedName>
    <definedName name="A126233634X">Data13!$FK$1:$FK$10,Data13!$FK$11:$FK$19</definedName>
    <definedName name="A126233634X_Data">Data13!$FK$11:$FK$19</definedName>
    <definedName name="A126233634X_Latest">Data13!$FK$19</definedName>
    <definedName name="A126233638J">Data13!$HM$1:$HM$10,Data13!$HM$11:$HM$19</definedName>
    <definedName name="A126233638J_Data">Data13!$HM$11:$HM$19</definedName>
    <definedName name="A126233638J_Latest">Data13!$HM$19</definedName>
    <definedName name="A126233642X">Data14!$AE$1:$AE$10,Data14!$AE$11:$AE$19</definedName>
    <definedName name="A126233642X_Data">Data14!$AE$11:$AE$19</definedName>
    <definedName name="A126233642X_Latest">Data14!$AE$19</definedName>
    <definedName name="A126233646J">Data14!$BF$1:$BF$10,Data14!$BF$11:$BF$19</definedName>
    <definedName name="A126233646J_Data">Data14!$BF$11:$BF$19</definedName>
    <definedName name="A126233646J_Latest">Data14!$BF$19</definedName>
    <definedName name="A126233650X">Data14!$DH$1:$DH$10,Data14!$DH$11:$DH$19</definedName>
    <definedName name="A126233650X_Data">Data14!$DH$11:$DH$19</definedName>
    <definedName name="A126233650X_Latest">Data14!$DH$19</definedName>
    <definedName name="A126233654J">Data13!$EP$1:$EP$10,Data13!$EP$11:$EP$19</definedName>
    <definedName name="A126233654J_Data">Data13!$EP$11:$EP$19</definedName>
    <definedName name="A126233654J_Latest">Data13!$EP$19</definedName>
    <definedName name="A126233658T">Data14!$D$1:$D$10,Data14!$D$11:$D$19</definedName>
    <definedName name="A126233658T_Data">Data14!$D$11:$D$19</definedName>
    <definedName name="A126233658T_Latest">Data14!$D$19</definedName>
    <definedName name="A126233662J">Data12!$HZ$1:$HZ$10,Data12!$HZ$11:$HZ$19</definedName>
    <definedName name="A126233662J_Data">Data12!$HZ$11:$HZ$19</definedName>
    <definedName name="A126233662J_Latest">Data12!$HZ$19</definedName>
    <definedName name="A126233666T">Data13!$BM$1:$BM$10,Data13!$BM$11:$BM$19</definedName>
    <definedName name="A126233666T_Data">Data13!$BM$11:$BM$19</definedName>
    <definedName name="A126233666T_Latest">Data13!$BM$19</definedName>
    <definedName name="A126233670J">Data13!$CN$1:$CN$10,Data13!$CN$11:$CN$19</definedName>
    <definedName name="A126233670J_Data">Data13!$CN$11:$CN$19</definedName>
    <definedName name="A126233670J_Latest">Data13!$CN$19</definedName>
    <definedName name="A126233674T">Data14!$CG$1:$CG$10,Data14!$CG$11:$CG$19</definedName>
    <definedName name="A126233674T_Data">Data14!$CG$11:$CG$19</definedName>
    <definedName name="A126233674T_Latest">Data14!$CG$19</definedName>
    <definedName name="A126233678A">Data14!$EI$1:$EI$10,Data14!$EI$11:$EI$19</definedName>
    <definedName name="A126233678A_Data">Data14!$EI$11:$EI$19</definedName>
    <definedName name="A126233678A_Latest">Data14!$EI$19</definedName>
    <definedName name="A126233682T">Data12!$FX$1:$FX$10,Data12!$FX$11:$FX$19</definedName>
    <definedName name="A126233682T_Data">Data12!$FX$11:$FX$19</definedName>
    <definedName name="A126233682T_Latest">Data12!$FX$19</definedName>
    <definedName name="A126233686A">Data13!$DO$1:$DO$10,Data13!$DO$11:$DO$19</definedName>
    <definedName name="A126233686A_Data">Data13!$DO$11:$DO$19</definedName>
    <definedName name="A126233686A_Latest">Data13!$DO$19</definedName>
    <definedName name="A126233690T">Data13!$GR$1:$GR$10,Data13!$GR$11:$GR$19</definedName>
    <definedName name="A126233690T_Data">Data13!$GR$11:$GR$19</definedName>
    <definedName name="A126233690T_Latest">Data13!$GR$19</definedName>
    <definedName name="A126233694A">Data12!$GY$1:$GY$10,Data12!$GY$11:$GY$19</definedName>
    <definedName name="A126233694A_Data">Data12!$GY$11:$GY$19</definedName>
    <definedName name="A126233694A_Latest">Data12!$GY$19</definedName>
    <definedName name="A126233698K">Data13!$K$1:$K$10,Data13!$K$11:$K$19</definedName>
    <definedName name="A126233698K_Data">Data13!$K$11:$K$19</definedName>
    <definedName name="A126233698K_Latest">Data13!$K$19</definedName>
    <definedName name="A126233702R">Data13!$AL$1:$AL$10,Data13!$AL$11:$AL$19</definedName>
    <definedName name="A126233702R_Data">Data13!$AL$11:$AL$19</definedName>
    <definedName name="A126233702R_Latest">Data13!$AL$19</definedName>
    <definedName name="A126233706X">Data13!$FQ$1:$FQ$10,Data13!$FQ$11:$FQ$19</definedName>
    <definedName name="A126233706X_Data">Data13!$FQ$11:$FQ$19</definedName>
    <definedName name="A126233706X_Latest">Data13!$FQ$19</definedName>
    <definedName name="A126233710R">Data13!$HS$1:$HS$10,Data13!$HS$11:$HS$19</definedName>
    <definedName name="A126233710R_Data">Data13!$HS$11:$HS$19</definedName>
    <definedName name="A126233710R_Latest">Data13!$HS$19</definedName>
    <definedName name="A126233786K">Data14!$AH$1:$AH$10,Data14!$AH$11:$AH$19</definedName>
    <definedName name="A126233786K_Data">Data14!$AH$11:$AH$19</definedName>
    <definedName name="A126233786K_Latest">Data14!$AH$19</definedName>
    <definedName name="A126233790A">Data14!$BI$1:$BI$10,Data14!$BI$11:$BI$19</definedName>
    <definedName name="A126233790A_Data">Data14!$BI$11:$BI$19</definedName>
    <definedName name="A126233790A_Latest">Data14!$BI$19</definedName>
    <definedName name="A126233794K">Data14!$DK$1:$DK$10,Data14!$DK$11:$DK$19</definedName>
    <definedName name="A126233794K_Data">Data14!$DK$11:$DK$19</definedName>
    <definedName name="A126233794K_Latest">Data14!$DK$19</definedName>
    <definedName name="A126233798V">Data13!$ES$1:$ES$10,Data13!$ES$11:$ES$19</definedName>
    <definedName name="A126233798V_Data">Data13!$ES$11:$ES$19</definedName>
    <definedName name="A126233798V_Latest">Data13!$ES$19</definedName>
    <definedName name="A126233802X">Data14!$G$1:$G$10,Data14!$G$11:$G$19</definedName>
    <definedName name="A126233802X_Data">Data14!$G$11:$G$19</definedName>
    <definedName name="A126233802X_Latest">Data14!$G$19</definedName>
    <definedName name="A126233806J">Data12!$IC$1:$IC$10,Data12!$IC$11:$IC$19</definedName>
    <definedName name="A126233806J_Data">Data12!$IC$11:$IC$19</definedName>
    <definedName name="A126233806J_Latest">Data12!$IC$19</definedName>
    <definedName name="A126233810X">Data13!$BP$1:$BP$10,Data13!$BP$11:$BP$19</definedName>
    <definedName name="A126233810X_Data">Data13!$BP$11:$BP$19</definedName>
    <definedName name="A126233810X_Latest">Data13!$BP$19</definedName>
    <definedName name="A126233814J">Data13!$CQ$1:$CQ$10,Data13!$CQ$11:$CQ$19</definedName>
    <definedName name="A126233814J_Data">Data13!$CQ$11:$CQ$19</definedName>
    <definedName name="A126233814J_Latest">Data13!$CQ$19</definedName>
    <definedName name="A126233818T">Data14!$CJ$1:$CJ$10,Data14!$CJ$11:$CJ$19</definedName>
    <definedName name="A126233818T_Data">Data14!$CJ$11:$CJ$19</definedName>
    <definedName name="A126233818T_Latest">Data14!$CJ$19</definedName>
    <definedName name="A126233822J">Data14!$EL$1:$EL$10,Data14!$EL$11:$EL$19</definedName>
    <definedName name="A126233822J_Data">Data14!$EL$11:$EL$19</definedName>
    <definedName name="A126233822J_Latest">Data14!$EL$19</definedName>
    <definedName name="A126233826T">Data12!$GA$1:$GA$10,Data12!$GA$11:$GA$19</definedName>
    <definedName name="A126233826T_Data">Data12!$GA$11:$GA$19</definedName>
    <definedName name="A126233826T_Latest">Data12!$GA$19</definedName>
    <definedName name="A126233830J">Data13!$DR$1:$DR$10,Data13!$DR$11:$DR$19</definedName>
    <definedName name="A126233830J_Data">Data13!$DR$11:$DR$19</definedName>
    <definedName name="A126233830J_Latest">Data13!$DR$19</definedName>
    <definedName name="A126233834T">Data13!$GU$1:$GU$10,Data13!$GU$11:$GU$19</definedName>
    <definedName name="A126233834T_Data">Data13!$GU$11:$GU$19</definedName>
    <definedName name="A126233834T_Latest">Data13!$GU$19</definedName>
    <definedName name="A126233838A">Data12!$HB$1:$HB$10,Data12!$HB$11:$HB$19</definedName>
    <definedName name="A126233838A_Data">Data12!$HB$11:$HB$19</definedName>
    <definedName name="A126233838A_Latest">Data12!$HB$19</definedName>
    <definedName name="A126233842T">Data13!$N$1:$N$10,Data13!$N$11:$N$19</definedName>
    <definedName name="A126233842T_Data">Data13!$N$11:$N$19</definedName>
    <definedName name="A126233842T_Latest">Data13!$N$19</definedName>
    <definedName name="A126233846A">Data13!$AO$1:$AO$10,Data13!$AO$11:$AO$19</definedName>
    <definedName name="A126233846A_Data">Data13!$AO$11:$AO$19</definedName>
    <definedName name="A126233846A_Latest">Data13!$AO$19</definedName>
    <definedName name="A126233850T">Data13!$FT$1:$FT$10,Data13!$FT$11:$FT$19</definedName>
    <definedName name="A126233850T_Data">Data13!$FT$11:$FT$19</definedName>
    <definedName name="A126233850T_Latest">Data13!$FT$19</definedName>
    <definedName name="A126233854A">Data13!$HV$1:$HV$10,Data13!$HV$11:$HV$19</definedName>
    <definedName name="A126233854A_Data">Data13!$HV$11:$HV$19</definedName>
    <definedName name="A126233854A_Latest">Data13!$HV$19</definedName>
    <definedName name="A126233858K">Data14!$AQ$1:$AQ$10,Data14!$AQ$11:$AQ$19</definedName>
    <definedName name="A126233858K_Data">Data14!$AQ$11:$AQ$19</definedName>
    <definedName name="A126233858K_Latest">Data14!$AQ$19</definedName>
    <definedName name="A126233862A">Data14!$BR$1:$BR$10,Data14!$BR$11:$BR$19</definedName>
    <definedName name="A126233862A_Data">Data14!$BR$11:$BR$19</definedName>
    <definedName name="A126233862A_Latest">Data14!$BR$19</definedName>
    <definedName name="A126233866K">Data14!$DT$1:$DT$10,Data14!$DT$11:$DT$19</definedName>
    <definedName name="A126233866K_Data">Data14!$DT$11:$DT$19</definedName>
    <definedName name="A126233866K_Latest">Data14!$DT$19</definedName>
    <definedName name="A126233870A">Data13!$FB$1:$FB$10,Data13!$FB$11:$FB$19</definedName>
    <definedName name="A126233870A_Data">Data13!$FB$11:$FB$19</definedName>
    <definedName name="A126233870A_Latest">Data13!$FB$19</definedName>
    <definedName name="A126233874K">Data14!$P$1:$P$10,Data14!$P$11:$P$19</definedName>
    <definedName name="A126233874K_Data">Data14!$P$11:$P$19</definedName>
    <definedName name="A126233874K_Latest">Data14!$P$19</definedName>
    <definedName name="A126233878V">Data12!$IL$1:$IL$10,Data12!$IL$11:$IL$19</definedName>
    <definedName name="A126233878V_Data">Data12!$IL$11:$IL$19</definedName>
    <definedName name="A126233878V_Latest">Data12!$IL$19</definedName>
    <definedName name="A126233882K">Data13!$BY$1:$BY$10,Data13!$BY$11:$BY$19</definedName>
    <definedName name="A126233882K_Data">Data13!$BY$11:$BY$19</definedName>
    <definedName name="A126233882K_Latest">Data13!$BY$19</definedName>
    <definedName name="A126233886V">Data13!$CZ$1:$CZ$10,Data13!$CZ$11:$CZ$19</definedName>
    <definedName name="A126233886V_Data">Data13!$CZ$11:$CZ$19</definedName>
    <definedName name="A126233886V_Latest">Data13!$CZ$19</definedName>
    <definedName name="A126233890K">Data14!$CS$1:$CS$10,Data14!$CS$11:$CS$19</definedName>
    <definedName name="A126233890K_Data">Data14!$CS$11:$CS$19</definedName>
    <definedName name="A126233890K_Latest">Data14!$CS$19</definedName>
    <definedName name="A126233894V">Data14!$EU$1:$EU$10,Data14!$EU$11:$EU$19</definedName>
    <definedName name="A126233894V_Data">Data14!$EU$11:$EU$19</definedName>
    <definedName name="A126233894V_Latest">Data14!$EU$19</definedName>
    <definedName name="A126233898C">Data12!$GJ$1:$GJ$10,Data12!$GJ$11:$GJ$19</definedName>
    <definedName name="A126233898C_Data">Data12!$GJ$11:$GJ$19</definedName>
    <definedName name="A126233898C_Latest">Data12!$GJ$19</definedName>
    <definedName name="A126233902J">Data13!$EA$1:$EA$10,Data13!$EA$11:$EA$19</definedName>
    <definedName name="A126233902J_Data">Data13!$EA$11:$EA$19</definedName>
    <definedName name="A126233902J_Latest">Data13!$EA$19</definedName>
    <definedName name="A126233906T">Data13!$HD$1:$HD$10,Data13!$HD$11:$HD$19</definedName>
    <definedName name="A126233906T_Data">Data13!$HD$11:$HD$19</definedName>
    <definedName name="A126233906T_Latest">Data13!$HD$19</definedName>
    <definedName name="A126233910J">Data12!$HK$1:$HK$10,Data12!$HK$11:$HK$19</definedName>
    <definedName name="A126233910J_Data">Data12!$HK$11:$HK$19</definedName>
    <definedName name="A126233910J_Latest">Data12!$HK$19</definedName>
    <definedName name="A126233914T">Data13!$W$1:$W$10,Data13!$W$11:$W$19</definedName>
    <definedName name="A126233914T_Data">Data13!$W$11:$W$19</definedName>
    <definedName name="A126233914T_Latest">Data13!$W$19</definedName>
    <definedName name="A126233918A">Data13!$AX$1:$AX$10,Data13!$AX$11:$AX$19</definedName>
    <definedName name="A126233918A_Data">Data13!$AX$11:$AX$19</definedName>
    <definedName name="A126233918A_Latest">Data13!$AX$19</definedName>
    <definedName name="A126233922T">Data13!$GC$1:$GC$10,Data13!$GC$11:$GC$19</definedName>
    <definedName name="A126233922T_Data">Data13!$GC$11:$GC$19</definedName>
    <definedName name="A126233922T_Latest">Data13!$GC$19</definedName>
    <definedName name="A126233926A">Data13!$IE$1:$IE$10,Data13!$IE$11:$IE$19</definedName>
    <definedName name="A126233926A_Data">Data13!$IE$11:$IE$19</definedName>
    <definedName name="A126233926A_Latest">Data13!$IE$19</definedName>
    <definedName name="A126233930T">Data14!$V$1:$V$10,Data14!$V$11:$V$19</definedName>
    <definedName name="A126233930T_Data">Data14!$V$11:$V$19</definedName>
    <definedName name="A126233930T_Latest">Data14!$V$19</definedName>
    <definedName name="A126233934A">Data14!$AW$1:$AW$10,Data14!$AW$11:$AW$19</definedName>
    <definedName name="A126233934A_Data">Data14!$AW$11:$AW$19</definedName>
    <definedName name="A126233934A_Latest">Data14!$AW$19</definedName>
    <definedName name="A126233938K">Data14!$CY$1:$CY$10,Data14!$CY$11:$CY$19</definedName>
    <definedName name="A126233938K_Data">Data14!$CY$11:$CY$19</definedName>
    <definedName name="A126233938K_Latest">Data14!$CY$19</definedName>
    <definedName name="A126233942A">Data13!$EG$1:$EG$10,Data13!$EG$11:$EG$19</definedName>
    <definedName name="A126233942A_Data">Data13!$EG$11:$EG$19</definedName>
    <definedName name="A126233942A_Latest">Data13!$EG$19</definedName>
    <definedName name="A126233946K">Data13!$IK$1:$IK$10,Data13!$IK$11:$IK$19</definedName>
    <definedName name="A126233946K_Data">Data13!$IK$11:$IK$19</definedName>
    <definedName name="A126233946K_Latest">Data13!$IK$19</definedName>
    <definedName name="A126233950A">Data12!$HQ$1:$HQ$10,Data12!$HQ$11:$HQ$19</definedName>
    <definedName name="A126233950A_Data">Data12!$HQ$11:$HQ$19</definedName>
    <definedName name="A126233950A_Latest">Data12!$HQ$19</definedName>
    <definedName name="A126233954K">Data13!$BD$1:$BD$10,Data13!$BD$11:$BD$19</definedName>
    <definedName name="A126233954K_Data">Data13!$BD$11:$BD$19</definedName>
    <definedName name="A126233954K_Latest">Data13!$BD$19</definedName>
    <definedName name="A126233958V">Data13!$CE$1:$CE$10,Data13!$CE$11:$CE$19</definedName>
    <definedName name="A126233958V_Data">Data13!$CE$11:$CE$19</definedName>
    <definedName name="A126233958V_Latest">Data13!$CE$19</definedName>
    <definedName name="A126233962K">Data14!$BX$1:$BX$10,Data14!$BX$11:$BX$19</definedName>
    <definedName name="A126233962K_Data">Data14!$BX$11:$BX$19</definedName>
    <definedName name="A126233962K_Latest">Data14!$BX$19</definedName>
    <definedName name="A126233966V">Data14!$DZ$1:$DZ$10,Data14!$DZ$11:$DZ$19</definedName>
    <definedName name="A126233966V_Data">Data14!$DZ$11:$DZ$19</definedName>
    <definedName name="A126233966V_Latest">Data14!$DZ$19</definedName>
    <definedName name="A126233970K">Data12!$FO$1:$FO$10,Data12!$FO$11:$FO$19</definedName>
    <definedName name="A126233970K_Data">Data12!$FO$11:$FO$19</definedName>
    <definedName name="A126233970K_Latest">Data12!$FO$19</definedName>
    <definedName name="A126233974V">Data13!$DF$1:$DF$10,Data13!$DF$11:$DF$19</definedName>
    <definedName name="A126233974V_Data">Data13!$DF$11:$DF$19</definedName>
    <definedName name="A126233974V_Latest">Data13!$DF$19</definedName>
    <definedName name="A126233978C">Data13!$GI$1:$GI$10,Data13!$GI$11:$GI$19</definedName>
    <definedName name="A126233978C_Data">Data13!$GI$11:$GI$19</definedName>
    <definedName name="A126233978C_Latest">Data13!$GI$19</definedName>
    <definedName name="A126233982V">Data12!$GP$1:$GP$10,Data12!$GP$11:$GP$19</definedName>
    <definedName name="A126233982V_Data">Data12!$GP$11:$GP$19</definedName>
    <definedName name="A126233982V_Latest">Data12!$GP$19</definedName>
    <definedName name="A126233986C">Data13!$B$1:$B$10,Data13!$B$11:$B$19</definedName>
    <definedName name="A126233986C_Data">Data13!$B$11:$B$19</definedName>
    <definedName name="A126233986C_Latest">Data13!$B$19</definedName>
    <definedName name="A126233990V">Data13!$AC$1:$AC$10,Data13!$AC$11:$AC$19</definedName>
    <definedName name="A126233990V_Data">Data13!$AC$11:$AC$19</definedName>
    <definedName name="A126233990V_Latest">Data13!$AC$19</definedName>
    <definedName name="A126233994C">Data13!$FH$1:$FH$10,Data13!$FH$11:$FH$19</definedName>
    <definedName name="A126233994C_Data">Data13!$FH$11:$FH$19</definedName>
    <definedName name="A126233994C_Latest">Data13!$FH$19</definedName>
    <definedName name="A126233998L">Data13!$HJ$1:$HJ$10,Data13!$HJ$11:$HJ$19</definedName>
    <definedName name="A126233998L_Data">Data13!$HJ$11:$HJ$19</definedName>
    <definedName name="A126233998L_Latest">Data13!$HJ$19</definedName>
    <definedName name="A126234074F">Data14!$AB$1:$AB$10,Data14!$AB$11:$AB$19</definedName>
    <definedName name="A126234074F_Data">Data14!$AB$11:$AB$19</definedName>
    <definedName name="A126234074F_Latest">Data14!$AB$19</definedName>
    <definedName name="A126234078R">Data14!$BC$1:$BC$10,Data14!$BC$11:$BC$19</definedName>
    <definedName name="A126234078R_Data">Data14!$BC$11:$BC$19</definedName>
    <definedName name="A126234078R_Latest">Data14!$BC$19</definedName>
    <definedName name="A126234082F">Data14!$DE$1:$DE$10,Data14!$DE$11:$DE$19</definedName>
    <definedName name="A126234082F_Data">Data14!$DE$11:$DE$19</definedName>
    <definedName name="A126234082F_Latest">Data14!$DE$19</definedName>
    <definedName name="A126234086R">Data13!$EM$1:$EM$10,Data13!$EM$11:$EM$19</definedName>
    <definedName name="A126234086R_Data">Data13!$EM$11:$EM$19</definedName>
    <definedName name="A126234086R_Latest">Data13!$EM$19</definedName>
    <definedName name="A126234090F">Data13!$IQ$1:$IQ$10,Data13!$IQ$11:$IQ$19</definedName>
    <definedName name="A126234090F_Data">Data13!$IQ$11:$IQ$19</definedName>
    <definedName name="A126234090F_Latest">Data13!$IQ$19</definedName>
    <definedName name="A126234094R">Data12!$HW$1:$HW$10,Data12!$HW$11:$HW$19</definedName>
    <definedName name="A126234094R_Data">Data12!$HW$11:$HW$19</definedName>
    <definedName name="A126234094R_Latest">Data12!$HW$19</definedName>
    <definedName name="A126234098X">Data13!$BJ$1:$BJ$10,Data13!$BJ$11:$BJ$19</definedName>
    <definedName name="A126234098X_Data">Data13!$BJ$11:$BJ$19</definedName>
    <definedName name="A126234098X_Latest">Data13!$BJ$19</definedName>
    <definedName name="A126234102C">Data13!$CK$1:$CK$10,Data13!$CK$11:$CK$19</definedName>
    <definedName name="A126234102C_Data">Data13!$CK$11:$CK$19</definedName>
    <definedName name="A126234102C_Latest">Data13!$CK$19</definedName>
    <definedName name="A126234106L">Data14!$CD$1:$CD$10,Data14!$CD$11:$CD$19</definedName>
    <definedName name="A126234106L_Data">Data14!$CD$11:$CD$19</definedName>
    <definedName name="A126234106L_Latest">Data14!$CD$19</definedName>
    <definedName name="A126234110C">Data14!$EF$1:$EF$10,Data14!$EF$11:$EF$19</definedName>
    <definedName name="A126234110C_Data">Data14!$EF$11:$EF$19</definedName>
    <definedName name="A126234110C_Latest">Data14!$EF$19</definedName>
    <definedName name="A126234114L">Data12!$FU$1:$FU$10,Data12!$FU$11:$FU$19</definedName>
    <definedName name="A126234114L_Data">Data12!$FU$11:$FU$19</definedName>
    <definedName name="A126234114L_Latest">Data12!$FU$19</definedName>
    <definedName name="A126234118W">Data13!$DL$1:$DL$10,Data13!$DL$11:$DL$19</definedName>
    <definedName name="A126234118W_Data">Data13!$DL$11:$DL$19</definedName>
    <definedName name="A126234118W_Latest">Data13!$DL$19</definedName>
    <definedName name="A126234122L">Data13!$GO$1:$GO$10,Data13!$GO$11:$GO$19</definedName>
    <definedName name="A126234122L_Data">Data13!$GO$11:$GO$19</definedName>
    <definedName name="A126234122L_Latest">Data13!$GO$19</definedName>
    <definedName name="A126234126W">Data12!$GV$1:$GV$10,Data12!$GV$11:$GV$19</definedName>
    <definedName name="A126234126W_Data">Data12!$GV$11:$GV$19</definedName>
    <definedName name="A126234126W_Latest">Data12!$GV$19</definedName>
    <definedName name="A126234130L">Data13!$H$1:$H$10,Data13!$H$11:$H$19</definedName>
    <definedName name="A126234130L_Data">Data13!$H$11:$H$19</definedName>
    <definedName name="A126234130L_Latest">Data13!$H$19</definedName>
    <definedName name="A126234134W">Data13!$AI$1:$AI$10,Data13!$AI$11:$AI$19</definedName>
    <definedName name="A126234134W_Data">Data13!$AI$11:$AI$19</definedName>
    <definedName name="A126234134W_Latest">Data13!$AI$19</definedName>
    <definedName name="A126234138F">Data13!$FN$1:$FN$10,Data13!$FN$11:$FN$19</definedName>
    <definedName name="A126234138F_Data">Data13!$FN$11:$FN$19</definedName>
    <definedName name="A126234138F_Latest">Data13!$FN$19</definedName>
    <definedName name="A126234142W">Data13!$HP$1:$HP$10,Data13!$HP$11:$HP$19</definedName>
    <definedName name="A126234142W_Data">Data13!$HP$11:$HP$19</definedName>
    <definedName name="A126234142W_Latest">Data13!$HP$19</definedName>
    <definedName name="A126234146F">Data14!$AN$1:$AN$10,Data14!$AN$11:$AN$19</definedName>
    <definedName name="A126234146F_Data">Data14!$AN$11:$AN$19</definedName>
    <definedName name="A126234146F_Latest">Data14!$AN$19</definedName>
    <definedName name="A126234150W">Data14!$BO$1:$BO$10,Data14!$BO$11:$BO$19</definedName>
    <definedName name="A126234150W_Data">Data14!$BO$11:$BO$19</definedName>
    <definedName name="A126234150W_Latest">Data14!$BO$19</definedName>
    <definedName name="A126234154F">Data14!$DQ$1:$DQ$10,Data14!$DQ$11:$DQ$19</definedName>
    <definedName name="A126234154F_Data">Data14!$DQ$11:$DQ$19</definedName>
    <definedName name="A126234154F_Latest">Data14!$DQ$19</definedName>
    <definedName name="A126234158R">Data13!$EY$1:$EY$10,Data13!$EY$11:$EY$19</definedName>
    <definedName name="A126234158R_Data">Data13!$EY$11:$EY$19</definedName>
    <definedName name="A126234158R_Latest">Data13!$EY$19</definedName>
    <definedName name="A126234162F">Data14!$M$1:$M$10,Data14!$M$11:$M$19</definedName>
    <definedName name="A126234162F_Data">Data14!$M$11:$M$19</definedName>
    <definedName name="A126234162F_Latest">Data14!$M$19</definedName>
    <definedName name="A126234166R">Data12!$II$1:$II$10,Data12!$II$11:$II$19</definedName>
    <definedName name="A126234166R_Data">Data12!$II$11:$II$19</definedName>
    <definedName name="A126234166R_Latest">Data12!$II$19</definedName>
    <definedName name="A126234170F">Data13!$BV$1:$BV$10,Data13!$BV$11:$BV$19</definedName>
    <definedName name="A126234170F_Data">Data13!$BV$11:$BV$19</definedName>
    <definedName name="A126234170F_Latest">Data13!$BV$19</definedName>
    <definedName name="A126234174R">Data13!$CW$1:$CW$10,Data13!$CW$11:$CW$19</definedName>
    <definedName name="A126234174R_Data">Data13!$CW$11:$CW$19</definedName>
    <definedName name="A126234174R_Latest">Data13!$CW$19</definedName>
    <definedName name="A126234178X">Data14!$CP$1:$CP$10,Data14!$CP$11:$CP$19</definedName>
    <definedName name="A126234178X_Data">Data14!$CP$11:$CP$19</definedName>
    <definedName name="A126234178X_Latest">Data14!$CP$19</definedName>
    <definedName name="A126234182R">Data14!$ER$1:$ER$10,Data14!$ER$11:$ER$19</definedName>
    <definedName name="A126234182R_Data">Data14!$ER$11:$ER$19</definedName>
    <definedName name="A126234182R_Latest">Data14!$ER$19</definedName>
    <definedName name="A126234186X">Data12!$GG$1:$GG$10,Data12!$GG$11:$GG$19</definedName>
    <definedName name="A126234186X_Data">Data12!$GG$11:$GG$19</definedName>
    <definedName name="A126234186X_Latest">Data12!$GG$19</definedName>
    <definedName name="A126234190R">Data13!$DX$1:$DX$10,Data13!$DX$11:$DX$19</definedName>
    <definedName name="A126234190R_Data">Data13!$DX$11:$DX$19</definedName>
    <definedName name="A126234190R_Latest">Data13!$DX$19</definedName>
    <definedName name="A126234194X">Data13!$HA$1:$HA$10,Data13!$HA$11:$HA$19</definedName>
    <definedName name="A126234194X_Data">Data13!$HA$11:$HA$19</definedName>
    <definedName name="A126234194X_Latest">Data13!$HA$19</definedName>
    <definedName name="A126234198J">Data12!$HH$1:$HH$10,Data12!$HH$11:$HH$19</definedName>
    <definedName name="A126234198J_Data">Data12!$HH$11:$HH$19</definedName>
    <definedName name="A126234198J_Latest">Data12!$HH$19</definedName>
    <definedName name="A126234202L">Data13!$T$1:$T$10,Data13!$T$11:$T$19</definedName>
    <definedName name="A126234202L_Data">Data13!$T$11:$T$19</definedName>
    <definedName name="A126234202L_Latest">Data13!$T$19</definedName>
    <definedName name="A126234206W">Data13!$AU$1:$AU$10,Data13!$AU$11:$AU$19</definedName>
    <definedName name="A126234206W_Data">Data13!$AU$11:$AU$19</definedName>
    <definedName name="A126234206W_Latest">Data13!$AU$19</definedName>
    <definedName name="A126234210L">Data13!$FZ$1:$FZ$10,Data13!$FZ$11:$FZ$19</definedName>
    <definedName name="A126234210L_Data">Data13!$FZ$11:$FZ$19</definedName>
    <definedName name="A126234210L_Latest">Data13!$FZ$19</definedName>
    <definedName name="A126234214W">Data13!$IB$1:$IB$10,Data13!$IB$11:$IB$19</definedName>
    <definedName name="A126234214W_Data">Data13!$IB$11:$IB$19</definedName>
    <definedName name="A126234214W_Latest">Data13!$IB$19</definedName>
    <definedName name="A126234218F">Data16!$W$1:$W$10,Data16!$W$11:$W$19</definedName>
    <definedName name="A126234218F_Data">Data16!$W$11:$W$19</definedName>
    <definedName name="A126234218F_Latest">Data16!$W$19</definedName>
    <definedName name="A126234222W">Data16!$AX$1:$AX$10,Data16!$AX$11:$AX$19</definedName>
    <definedName name="A126234222W_Data">Data16!$AX$11:$AX$19</definedName>
    <definedName name="A126234222W_Latest">Data16!$AX$19</definedName>
    <definedName name="A126234226F">Data16!$CZ$1:$CZ$10,Data16!$CZ$11:$CZ$19</definedName>
    <definedName name="A126234226F_Data">Data16!$CZ$11:$CZ$19</definedName>
    <definedName name="A126234226F_Latest">Data16!$CZ$19</definedName>
    <definedName name="A126234230W">Data15!$EH$1:$EH$10,Data15!$EH$11:$EH$19</definedName>
    <definedName name="A126234230W_Data">Data15!$EH$11:$EH$19</definedName>
    <definedName name="A126234230W_Latest">Data15!$EH$19</definedName>
    <definedName name="A126234234F">Data15!$IL$1:$IL$10,Data15!$IL$11:$IL$19</definedName>
    <definedName name="A126234234F_Data">Data15!$IL$11:$IL$19</definedName>
    <definedName name="A126234234F_Latest">Data15!$IL$19</definedName>
    <definedName name="A126234238R">Data14!$HR$1:$HR$10,Data14!$HR$11:$HR$19</definedName>
    <definedName name="A126234238R_Data">Data14!$HR$11:$HR$19</definedName>
    <definedName name="A126234238R_Latest">Data14!$HR$19</definedName>
    <definedName name="A126234242F">Data15!$BE$1:$BE$10,Data15!$BE$11:$BE$19</definedName>
    <definedName name="A126234242F_Data">Data15!$BE$11:$BE$19</definedName>
    <definedName name="A126234242F_Latest">Data15!$BE$19</definedName>
    <definedName name="A126234246R">Data15!$CF$1:$CF$10,Data15!$CF$11:$CF$19</definedName>
    <definedName name="A126234246R_Data">Data15!$CF$11:$CF$19</definedName>
    <definedName name="A126234246R_Latest">Data15!$CF$19</definedName>
    <definedName name="A126234250F">Data16!$BY$1:$BY$10,Data16!$BY$11:$BY$19</definedName>
    <definedName name="A126234250F_Data">Data16!$BY$11:$BY$19</definedName>
    <definedName name="A126234250F_Latest">Data16!$BY$19</definedName>
    <definedName name="A126234254R">Data16!$EA$1:$EA$10,Data16!$EA$11:$EA$19</definedName>
    <definedName name="A126234254R_Data">Data16!$EA$11:$EA$19</definedName>
    <definedName name="A126234254R_Latest">Data16!$EA$19</definedName>
    <definedName name="A126234258X">Data14!$FP$1:$FP$10,Data14!$FP$11:$FP$19</definedName>
    <definedName name="A126234258X_Data">Data14!$FP$11:$FP$19</definedName>
    <definedName name="A126234258X_Latest">Data14!$FP$19</definedName>
    <definedName name="A126234262R">Data15!$DG$1:$DG$10,Data15!$DG$11:$DG$19</definedName>
    <definedName name="A126234262R_Data">Data15!$DG$11:$DG$19</definedName>
    <definedName name="A126234262R_Latest">Data15!$DG$19</definedName>
    <definedName name="A126234266X">Data15!$GJ$1:$GJ$10,Data15!$GJ$11:$GJ$19</definedName>
    <definedName name="A126234266X_Data">Data15!$GJ$11:$GJ$19</definedName>
    <definedName name="A126234266X_Latest">Data15!$GJ$19</definedName>
    <definedName name="A126234270R">Data14!$GQ$1:$GQ$10,Data14!$GQ$11:$GQ$19</definedName>
    <definedName name="A126234270R_Data">Data14!$GQ$11:$GQ$19</definedName>
    <definedName name="A126234270R_Latest">Data14!$GQ$19</definedName>
    <definedName name="A126234274X">Data15!$C$1:$C$10,Data15!$C$11:$C$19</definedName>
    <definedName name="A126234274X_Data">Data15!$C$11:$C$19</definedName>
    <definedName name="A126234274X_Latest">Data15!$C$19</definedName>
    <definedName name="A126234278J">Data15!$AD$1:$AD$10,Data15!$AD$11:$AD$19</definedName>
    <definedName name="A126234278J_Data">Data15!$AD$11:$AD$19</definedName>
    <definedName name="A126234278J_Latest">Data15!$AD$19</definedName>
    <definedName name="A126234282X">Data15!$FI$1:$FI$10,Data15!$FI$11:$FI$19</definedName>
    <definedName name="A126234282X_Data">Data15!$FI$11:$FI$19</definedName>
    <definedName name="A126234282X_Latest">Data15!$FI$19</definedName>
    <definedName name="A126234286J">Data15!$HK$1:$HK$10,Data15!$HK$11:$HK$19</definedName>
    <definedName name="A126234286J_Data">Data15!$HK$11:$HK$19</definedName>
    <definedName name="A126234286J_Latest">Data15!$HK$19</definedName>
    <definedName name="A126234290X">Data16!$E$1:$E$10,Data16!$E$11:$E$19</definedName>
    <definedName name="A126234290X_Data">Data16!$E$11:$E$19</definedName>
    <definedName name="A126234290X_Latest">Data16!$E$19</definedName>
    <definedName name="A126234294J">Data16!$AF$1:$AF$10,Data16!$AF$11:$AF$19</definedName>
    <definedName name="A126234294J_Data">Data16!$AF$11:$AF$19</definedName>
    <definedName name="A126234294J_Latest">Data16!$AF$19</definedName>
    <definedName name="A126234298T">Data16!$CH$1:$CH$10,Data16!$CH$11:$CH$19</definedName>
    <definedName name="A126234298T_Data">Data16!$CH$11:$CH$19</definedName>
    <definedName name="A126234298T_Latest">Data16!$CH$19</definedName>
    <definedName name="A126234302W">Data15!$DP$1:$DP$10,Data15!$DP$11:$DP$19</definedName>
    <definedName name="A126234302W_Data">Data15!$DP$11:$DP$19</definedName>
    <definedName name="A126234302W_Latest">Data15!$DP$19</definedName>
    <definedName name="A126234306F">Data15!$HT$1:$HT$10,Data15!$HT$11:$HT$19</definedName>
    <definedName name="A126234306F_Data">Data15!$HT$11:$HT$19</definedName>
    <definedName name="A126234306F_Latest">Data15!$HT$19</definedName>
    <definedName name="A126234310W">Data14!$GZ$1:$GZ$10,Data14!$GZ$11:$GZ$19</definedName>
    <definedName name="A126234310W_Data">Data14!$GZ$11:$GZ$19</definedName>
    <definedName name="A126234310W_Latest">Data14!$GZ$19</definedName>
    <definedName name="A126234314F">Data15!$AM$1:$AM$10,Data15!$AM$11:$AM$19</definedName>
    <definedName name="A126234314F_Data">Data15!$AM$11:$AM$19</definedName>
    <definedName name="A126234314F_Latest">Data15!$AM$19</definedName>
    <definedName name="A126234318R">Data15!$BN$1:$BN$10,Data15!$BN$11:$BN$19</definedName>
    <definedName name="A126234318R_Data">Data15!$BN$11:$BN$19</definedName>
    <definedName name="A126234318R_Latest">Data15!$BN$19</definedName>
    <definedName name="A126234322F">Data16!$BG$1:$BG$10,Data16!$BG$11:$BG$19</definedName>
    <definedName name="A126234322F_Data">Data16!$BG$11:$BG$19</definedName>
    <definedName name="A126234322F_Latest">Data16!$BG$19</definedName>
    <definedName name="A126234326R">Data16!$DI$1:$DI$10,Data16!$DI$11:$DI$19</definedName>
    <definedName name="A126234326R_Data">Data16!$DI$11:$DI$19</definedName>
    <definedName name="A126234326R_Latest">Data16!$DI$19</definedName>
    <definedName name="A126234330F">Data14!$EX$1:$EX$10,Data14!$EX$11:$EX$19</definedName>
    <definedName name="A126234330F_Data">Data14!$EX$11:$EX$19</definedName>
    <definedName name="A126234330F_Latest">Data14!$EX$19</definedName>
    <definedName name="A126234334R">Data15!$CO$1:$CO$10,Data15!$CO$11:$CO$19</definedName>
    <definedName name="A126234334R_Data">Data15!$CO$11:$CO$19</definedName>
    <definedName name="A126234334R_Latest">Data15!$CO$19</definedName>
    <definedName name="A126234338X">Data15!$FR$1:$FR$10,Data15!$FR$11:$FR$19</definedName>
    <definedName name="A126234338X_Data">Data15!$FR$11:$FR$19</definedName>
    <definedName name="A126234338X_Latest">Data15!$FR$19</definedName>
    <definedName name="A126234342R">Data14!$FY$1:$FY$10,Data14!$FY$11:$FY$19</definedName>
    <definedName name="A126234342R_Data">Data14!$FY$11:$FY$19</definedName>
    <definedName name="A126234342R_Latest">Data14!$FY$19</definedName>
    <definedName name="A126234346X">Data14!$IA$1:$IA$10,Data14!$IA$11:$IA$19</definedName>
    <definedName name="A126234346X_Data">Data14!$IA$11:$IA$19</definedName>
    <definedName name="A126234346X_Latest">Data14!$IA$19</definedName>
    <definedName name="A126234350R">Data15!$L$1:$L$10,Data15!$L$11:$L$19</definedName>
    <definedName name="A126234350R_Data">Data15!$L$11:$L$19</definedName>
    <definedName name="A126234350R_Latest">Data15!$L$19</definedName>
    <definedName name="A126234354X">Data15!$EQ$1:$EQ$10,Data15!$EQ$11:$EQ$19</definedName>
    <definedName name="A126234354X_Data">Data15!$EQ$11:$EQ$19</definedName>
    <definedName name="A126234354X_Latest">Data15!$EQ$19</definedName>
    <definedName name="A126234358J">Data15!$GS$1:$GS$10,Data15!$GS$11:$GS$19</definedName>
    <definedName name="A126234358J_Data">Data15!$GS$11:$GS$19</definedName>
    <definedName name="A126234358J_Latest">Data15!$GS$19</definedName>
    <definedName name="A126234362X">Data16!$K$1:$K$10,Data16!$K$11:$K$19</definedName>
    <definedName name="A126234362X_Data">Data16!$K$11:$K$19</definedName>
    <definedName name="A126234362X_Latest">Data16!$K$19</definedName>
    <definedName name="A126234366J">Data16!$AL$1:$AL$10,Data16!$AL$11:$AL$19</definedName>
    <definedName name="A126234366J_Data">Data16!$AL$11:$AL$19</definedName>
    <definedName name="A126234366J_Latest">Data16!$AL$19</definedName>
    <definedName name="A126234370X">Data16!$CN$1:$CN$10,Data16!$CN$11:$CN$19</definedName>
    <definedName name="A126234370X_Data">Data16!$CN$11:$CN$19</definedName>
    <definedName name="A126234370X_Latest">Data16!$CN$19</definedName>
    <definedName name="A126234374J">Data15!$DV$1:$DV$10,Data15!$DV$11:$DV$19</definedName>
    <definedName name="A126234374J_Data">Data15!$DV$11:$DV$19</definedName>
    <definedName name="A126234374J_Latest">Data15!$DV$19</definedName>
    <definedName name="A126234378T">Data15!$HZ$1:$HZ$10,Data15!$HZ$11:$HZ$19</definedName>
    <definedName name="A126234378T_Data">Data15!$HZ$11:$HZ$19</definedName>
    <definedName name="A126234378T_Latest">Data15!$HZ$19</definedName>
    <definedName name="A126234382J">Data14!$HF$1:$HF$10,Data14!$HF$11:$HF$19</definedName>
    <definedName name="A126234382J_Data">Data14!$HF$11:$HF$19</definedName>
    <definedName name="A126234382J_Latest">Data14!$HF$19</definedName>
    <definedName name="A126234386T">Data15!$AS$1:$AS$10,Data15!$AS$11:$AS$19</definedName>
    <definedName name="A126234386T_Data">Data15!$AS$11:$AS$19</definedName>
    <definedName name="A126234386T_Latest">Data15!$AS$19</definedName>
    <definedName name="A126234390J">Data15!$BT$1:$BT$10,Data15!$BT$11:$BT$19</definedName>
    <definedName name="A126234390J_Data">Data15!$BT$11:$BT$19</definedName>
    <definedName name="A126234390J_Latest">Data15!$BT$19</definedName>
    <definedName name="A126234394T">Data16!$BM$1:$BM$10,Data16!$BM$11:$BM$19</definedName>
    <definedName name="A126234394T_Data">Data16!$BM$11:$BM$19</definedName>
    <definedName name="A126234394T_Latest">Data16!$BM$19</definedName>
    <definedName name="A126234398A">Data16!$DO$1:$DO$10,Data16!$DO$11:$DO$19</definedName>
    <definedName name="A126234398A_Data">Data16!$DO$11:$DO$19</definedName>
    <definedName name="A126234398A_Latest">Data16!$DO$19</definedName>
    <definedName name="A126234402F">Data14!$FD$1:$FD$10,Data14!$FD$11:$FD$19</definedName>
    <definedName name="A126234402F_Data">Data14!$FD$11:$FD$19</definedName>
    <definedName name="A126234402F_Latest">Data14!$FD$19</definedName>
    <definedName name="A126234406R">Data15!$CU$1:$CU$10,Data15!$CU$11:$CU$19</definedName>
    <definedName name="A126234406R_Data">Data15!$CU$11:$CU$19</definedName>
    <definedName name="A126234406R_Latest">Data15!$CU$19</definedName>
    <definedName name="A126234410F">Data15!$FX$1:$FX$10,Data15!$FX$11:$FX$19</definedName>
    <definedName name="A126234410F_Data">Data15!$FX$11:$FX$19</definedName>
    <definedName name="A126234410F_Latest">Data15!$FX$19</definedName>
    <definedName name="A126234414R">Data14!$GE$1:$GE$10,Data14!$GE$11:$GE$19</definedName>
    <definedName name="A126234414R_Data">Data14!$GE$11:$GE$19</definedName>
    <definedName name="A126234414R_Latest">Data14!$GE$19</definedName>
    <definedName name="A126234418X">Data14!$IG$1:$IG$10,Data14!$IG$11:$IG$19</definedName>
    <definedName name="A126234418X_Data">Data14!$IG$11:$IG$19</definedName>
    <definedName name="A126234418X_Latest">Data14!$IG$19</definedName>
    <definedName name="A126234422R">Data15!$R$1:$R$10,Data15!$R$11:$R$19</definedName>
    <definedName name="A126234422R_Data">Data15!$R$11:$R$19</definedName>
    <definedName name="A126234422R_Latest">Data15!$R$19</definedName>
    <definedName name="A126234426X">Data15!$EW$1:$EW$10,Data15!$EW$11:$EW$19</definedName>
    <definedName name="A126234426X_Data">Data15!$EW$11:$EW$19</definedName>
    <definedName name="A126234426X_Latest">Data15!$EW$19</definedName>
    <definedName name="A126234430R">Data15!$GY$1:$GY$10,Data15!$GY$11:$GY$19</definedName>
    <definedName name="A126234430R_Data">Data15!$GY$11:$GY$19</definedName>
    <definedName name="A126234430R_Latest">Data15!$GY$19</definedName>
    <definedName name="A126234434X">Data16!$Q$1:$Q$10,Data16!$Q$11:$Q$19</definedName>
    <definedName name="A126234434X_Data">Data16!$Q$11:$Q$19</definedName>
    <definedName name="A126234434X_Latest">Data16!$Q$19</definedName>
    <definedName name="A126234438J">Data16!$AR$1:$AR$10,Data16!$AR$11:$AR$19</definedName>
    <definedName name="A126234438J_Data">Data16!$AR$11:$AR$19</definedName>
    <definedName name="A126234438J_Latest">Data16!$AR$19</definedName>
    <definedName name="A126234442X">Data16!$CT$1:$CT$10,Data16!$CT$11:$CT$19</definedName>
    <definedName name="A126234442X_Data">Data16!$CT$11:$CT$19</definedName>
    <definedName name="A126234442X_Latest">Data16!$CT$19</definedName>
    <definedName name="A126234446J">Data15!$EB$1:$EB$10,Data15!$EB$11:$EB$19</definedName>
    <definedName name="A126234446J_Data">Data15!$EB$11:$EB$19</definedName>
    <definedName name="A126234446J_Latest">Data15!$EB$19</definedName>
    <definedName name="A126234450X">Data15!$IF$1:$IF$10,Data15!$IF$11:$IF$19</definedName>
    <definedName name="A126234450X_Data">Data15!$IF$11:$IF$19</definedName>
    <definedName name="A126234450X_Latest">Data15!$IF$19</definedName>
    <definedName name="A126234454J">Data14!$HL$1:$HL$10,Data14!$HL$11:$HL$19</definedName>
    <definedName name="A126234454J_Data">Data14!$HL$11:$HL$19</definedName>
    <definedName name="A126234454J_Latest">Data14!$HL$19</definedName>
    <definedName name="A126234458T">Data15!$AY$1:$AY$10,Data15!$AY$11:$AY$19</definedName>
    <definedName name="A126234458T_Data">Data15!$AY$11:$AY$19</definedName>
    <definedName name="A126234458T_Latest">Data15!$AY$19</definedName>
    <definedName name="A126234462J">Data15!$BZ$1:$BZ$10,Data15!$BZ$11:$BZ$19</definedName>
    <definedName name="A126234462J_Data">Data15!$BZ$11:$BZ$19</definedName>
    <definedName name="A126234462J_Latest">Data15!$BZ$19</definedName>
    <definedName name="A126234466T">Data16!$BS$1:$BS$10,Data16!$BS$11:$BS$19</definedName>
    <definedName name="A126234466T_Data">Data16!$BS$11:$BS$19</definedName>
    <definedName name="A126234466T_Latest">Data16!$BS$19</definedName>
    <definedName name="A126234470J">Data16!$DU$1:$DU$10,Data16!$DU$11:$DU$19</definedName>
    <definedName name="A126234470J_Data">Data16!$DU$11:$DU$19</definedName>
    <definedName name="A126234470J_Latest">Data16!$DU$19</definedName>
    <definedName name="A126234474T">Data14!$FJ$1:$FJ$10,Data14!$FJ$11:$FJ$19</definedName>
    <definedName name="A126234474T_Data">Data14!$FJ$11:$FJ$19</definedName>
    <definedName name="A126234474T_Latest">Data14!$FJ$19</definedName>
    <definedName name="A126234478A">Data15!$DA$1:$DA$10,Data15!$DA$11:$DA$19</definedName>
    <definedName name="A126234478A_Data">Data15!$DA$11:$DA$19</definedName>
    <definedName name="A126234478A_Latest">Data15!$DA$19</definedName>
    <definedName name="A126234482T">Data15!$GD$1:$GD$10,Data15!$GD$11:$GD$19</definedName>
    <definedName name="A126234482T_Data">Data15!$GD$11:$GD$19</definedName>
    <definedName name="A126234482T_Latest">Data15!$GD$19</definedName>
    <definedName name="A126234486A">Data14!$GK$1:$GK$10,Data14!$GK$11:$GK$19</definedName>
    <definedName name="A126234486A_Data">Data14!$GK$11:$GK$19</definedName>
    <definedName name="A126234486A_Latest">Data14!$GK$19</definedName>
    <definedName name="A126234490T">Data14!$IM$1:$IM$10,Data14!$IM$11:$IM$19</definedName>
    <definedName name="A126234490T_Data">Data14!$IM$11:$IM$19</definedName>
    <definedName name="A126234490T_Latest">Data14!$IM$19</definedName>
    <definedName name="A126234494A">Data15!$X$1:$X$10,Data15!$X$11:$X$19</definedName>
    <definedName name="A126234494A_Data">Data15!$X$11:$X$19</definedName>
    <definedName name="A126234494A_Latest">Data15!$X$19</definedName>
    <definedName name="A126234498K">Data15!$FC$1:$FC$10,Data15!$FC$11:$FC$19</definedName>
    <definedName name="A126234498K_Data">Data15!$FC$11:$FC$19</definedName>
    <definedName name="A126234498K_Latest">Data15!$FC$19</definedName>
    <definedName name="A126234502R">Data15!$HE$1:$HE$10,Data15!$HE$11:$HE$19</definedName>
    <definedName name="A126234502R_Data">Data15!$HE$11:$HE$19</definedName>
    <definedName name="A126234502R_Latest">Data15!$HE$19</definedName>
    <definedName name="A126234578K">Data16!$T$1:$T$10,Data16!$T$11:$T$19</definedName>
    <definedName name="A126234578K_Data">Data16!$T$11:$T$19</definedName>
    <definedName name="A126234578K_Latest">Data16!$T$19</definedName>
    <definedName name="A126234582A">Data16!$AU$1:$AU$10,Data16!$AU$11:$AU$19</definedName>
    <definedName name="A126234582A_Data">Data16!$AU$11:$AU$19</definedName>
    <definedName name="A126234582A_Latest">Data16!$AU$19</definedName>
    <definedName name="A126234586K">Data16!$CW$1:$CW$10,Data16!$CW$11:$CW$19</definedName>
    <definedName name="A126234586K_Data">Data16!$CW$11:$CW$19</definedName>
    <definedName name="A126234586K_Latest">Data16!$CW$19</definedName>
    <definedName name="A126234590A">Data15!$EE$1:$EE$10,Data15!$EE$11:$EE$19</definedName>
    <definedName name="A126234590A_Data">Data15!$EE$11:$EE$19</definedName>
    <definedName name="A126234590A_Latest">Data15!$EE$19</definedName>
    <definedName name="A126234594K">Data15!$II$1:$II$10,Data15!$II$11:$II$19</definedName>
    <definedName name="A126234594K_Data">Data15!$II$11:$II$19</definedName>
    <definedName name="A126234594K_Latest">Data15!$II$19</definedName>
    <definedName name="A126234598V">Data14!$HO$1:$HO$10,Data14!$HO$11:$HO$19</definedName>
    <definedName name="A126234598V_Data">Data14!$HO$11:$HO$19</definedName>
    <definedName name="A126234598V_Latest">Data14!$HO$19</definedName>
    <definedName name="A126234602X">Data15!$BB$1:$BB$10,Data15!$BB$11:$BB$19</definedName>
    <definedName name="A126234602X_Data">Data15!$BB$11:$BB$19</definedName>
    <definedName name="A126234602X_Latest">Data15!$BB$19</definedName>
    <definedName name="A126234606J">Data15!$CC$1:$CC$10,Data15!$CC$11:$CC$19</definedName>
    <definedName name="A126234606J_Data">Data15!$CC$11:$CC$19</definedName>
    <definedName name="A126234606J_Latest">Data15!$CC$19</definedName>
    <definedName name="A126234610X">Data16!$BV$1:$BV$10,Data16!$BV$11:$BV$19</definedName>
    <definedName name="A126234610X_Data">Data16!$BV$11:$BV$19</definedName>
    <definedName name="A126234610X_Latest">Data16!$BV$19</definedName>
    <definedName name="A126234614J">Data16!$DX$1:$DX$10,Data16!$DX$11:$DX$19</definedName>
    <definedName name="A126234614J_Data">Data16!$DX$11:$DX$19</definedName>
    <definedName name="A126234614J_Latest">Data16!$DX$19</definedName>
    <definedName name="A126234618T">Data14!$FM$1:$FM$10,Data14!$FM$11:$FM$19</definedName>
    <definedName name="A126234618T_Data">Data14!$FM$11:$FM$19</definedName>
    <definedName name="A126234618T_Latest">Data14!$FM$19</definedName>
    <definedName name="A126234622J">Data15!$DD$1:$DD$10,Data15!$DD$11:$DD$19</definedName>
    <definedName name="A126234622J_Data">Data15!$DD$11:$DD$19</definedName>
    <definedName name="A126234622J_Latest">Data15!$DD$19</definedName>
    <definedName name="A126234626T">Data15!$GG$1:$GG$10,Data15!$GG$11:$GG$19</definedName>
    <definedName name="A126234626T_Data">Data15!$GG$11:$GG$19</definedName>
    <definedName name="A126234626T_Latest">Data15!$GG$19</definedName>
    <definedName name="A126234630J">Data14!$GN$1:$GN$10,Data14!$GN$11:$GN$19</definedName>
    <definedName name="A126234630J_Data">Data14!$GN$11:$GN$19</definedName>
    <definedName name="A126234630J_Latest">Data14!$GN$19</definedName>
    <definedName name="A126234634T">Data14!$IP$1:$IP$10,Data14!$IP$11:$IP$19</definedName>
    <definedName name="A126234634T_Data">Data14!$IP$11:$IP$19</definedName>
    <definedName name="A126234634T_Latest">Data14!$IP$19</definedName>
    <definedName name="A126234638A">Data15!$AA$1:$AA$10,Data15!$AA$11:$AA$19</definedName>
    <definedName name="A126234638A_Data">Data15!$AA$11:$AA$19</definedName>
    <definedName name="A126234638A_Latest">Data15!$AA$19</definedName>
    <definedName name="A126234642T">Data15!$FF$1:$FF$10,Data15!$FF$11:$FF$19</definedName>
    <definedName name="A126234642T_Data">Data15!$FF$11:$FF$19</definedName>
    <definedName name="A126234642T_Latest">Data15!$FF$19</definedName>
    <definedName name="A126234646A">Data15!$HH$1:$HH$10,Data15!$HH$11:$HH$19</definedName>
    <definedName name="A126234646A_Data">Data15!$HH$11:$HH$19</definedName>
    <definedName name="A126234646A_Latest">Data15!$HH$19</definedName>
    <definedName name="A126234650T">Data16!$AC$1:$AC$10,Data16!$AC$11:$AC$19</definedName>
    <definedName name="A126234650T_Data">Data16!$AC$11:$AC$19</definedName>
    <definedName name="A126234650T_Latest">Data16!$AC$19</definedName>
    <definedName name="A126234654A">Data16!$BD$1:$BD$10,Data16!$BD$11:$BD$19</definedName>
    <definedName name="A126234654A_Data">Data16!$BD$11:$BD$19</definedName>
    <definedName name="A126234654A_Latest">Data16!$BD$19</definedName>
    <definedName name="A126234658K">Data16!$DF$1:$DF$10,Data16!$DF$11:$DF$19</definedName>
    <definedName name="A126234658K_Data">Data16!$DF$11:$DF$19</definedName>
    <definedName name="A126234658K_Latest">Data16!$DF$19</definedName>
    <definedName name="A126234662A">Data15!$EN$1:$EN$10,Data15!$EN$11:$EN$19</definedName>
    <definedName name="A126234662A_Data">Data15!$EN$11:$EN$19</definedName>
    <definedName name="A126234662A_Latest">Data15!$EN$19</definedName>
    <definedName name="A126234666K">Data16!$B$1:$B$10,Data16!$B$11:$B$19</definedName>
    <definedName name="A126234666K_Data">Data16!$B$11:$B$19</definedName>
    <definedName name="A126234666K_Latest">Data16!$B$19</definedName>
    <definedName name="A126234670A">Data14!$HX$1:$HX$10,Data14!$HX$11:$HX$19</definedName>
    <definedName name="A126234670A_Data">Data14!$HX$11:$HX$19</definedName>
    <definedName name="A126234670A_Latest">Data14!$HX$19</definedName>
    <definedName name="A126234674K">Data15!$BK$1:$BK$10,Data15!$BK$11:$BK$19</definedName>
    <definedName name="A126234674K_Data">Data15!$BK$11:$BK$19</definedName>
    <definedName name="A126234674K_Latest">Data15!$BK$19</definedName>
    <definedName name="A126234678V">Data15!$CL$1:$CL$10,Data15!$CL$11:$CL$19</definedName>
    <definedName name="A126234678V_Data">Data15!$CL$11:$CL$19</definedName>
    <definedName name="A126234678V_Latest">Data15!$CL$19</definedName>
    <definedName name="A126234682K">Data16!$CE$1:$CE$10,Data16!$CE$11:$CE$19</definedName>
    <definedName name="A126234682K_Data">Data16!$CE$11:$CE$19</definedName>
    <definedName name="A126234682K_Latest">Data16!$CE$19</definedName>
    <definedName name="A126234686V">Data16!$EG$1:$EG$10,Data16!$EG$11:$EG$19</definedName>
    <definedName name="A126234686V_Data">Data16!$EG$11:$EG$19</definedName>
    <definedName name="A126234686V_Latest">Data16!$EG$19</definedName>
    <definedName name="A126234690K">Data14!$FV$1:$FV$10,Data14!$FV$11:$FV$19</definedName>
    <definedName name="A126234690K_Data">Data14!$FV$11:$FV$19</definedName>
    <definedName name="A126234690K_Latest">Data14!$FV$19</definedName>
    <definedName name="A126234694V">Data15!$DM$1:$DM$10,Data15!$DM$11:$DM$19</definedName>
    <definedName name="A126234694V_Data">Data15!$DM$11:$DM$19</definedName>
    <definedName name="A126234694V_Latest">Data15!$DM$19</definedName>
    <definedName name="A126234698C">Data15!$GP$1:$GP$10,Data15!$GP$11:$GP$19</definedName>
    <definedName name="A126234698C_Data">Data15!$GP$11:$GP$19</definedName>
    <definedName name="A126234698C_Latest">Data15!$GP$19</definedName>
    <definedName name="A126234702J">Data14!$GW$1:$GW$10,Data14!$GW$11:$GW$19</definedName>
    <definedName name="A126234702J_Data">Data14!$GW$11:$GW$19</definedName>
    <definedName name="A126234702J_Latest">Data14!$GW$19</definedName>
    <definedName name="A126234706T">Data15!$I$1:$I$10,Data15!$I$11:$I$19</definedName>
    <definedName name="A126234706T_Data">Data15!$I$11:$I$19</definedName>
    <definedName name="A126234706T_Latest">Data15!$I$19</definedName>
    <definedName name="A126234710J">Data15!$AJ$1:$AJ$10,Data15!$AJ$11:$AJ$19</definedName>
    <definedName name="A126234710J_Data">Data15!$AJ$11:$AJ$19</definedName>
    <definedName name="A126234710J_Latest">Data15!$AJ$19</definedName>
    <definedName name="A126234714T">Data15!$FO$1:$FO$10,Data15!$FO$11:$FO$19</definedName>
    <definedName name="A126234714T_Data">Data15!$FO$11:$FO$19</definedName>
    <definedName name="A126234714T_Latest">Data15!$FO$19</definedName>
    <definedName name="A126234718A">Data15!$HQ$1:$HQ$10,Data15!$HQ$11:$HQ$19</definedName>
    <definedName name="A126234718A_Data">Data15!$HQ$11:$HQ$19</definedName>
    <definedName name="A126234718A_Latest">Data15!$HQ$19</definedName>
    <definedName name="A126234722T">Data16!$H$1:$H$10,Data16!$H$11:$H$19</definedName>
    <definedName name="A126234722T_Data">Data16!$H$11:$H$19</definedName>
    <definedName name="A126234722T_Latest">Data16!$H$19</definedName>
    <definedName name="A126234726A">Data16!$AI$1:$AI$10,Data16!$AI$11:$AI$19</definedName>
    <definedName name="A126234726A_Data">Data16!$AI$11:$AI$19</definedName>
    <definedName name="A126234726A_Latest">Data16!$AI$19</definedName>
    <definedName name="A126234730T">Data16!$CK$1:$CK$10,Data16!$CK$11:$CK$19</definedName>
    <definedName name="A126234730T_Data">Data16!$CK$11:$CK$19</definedName>
    <definedName name="A126234730T_Latest">Data16!$CK$19</definedName>
    <definedName name="A126234734A">Data15!$DS$1:$DS$10,Data15!$DS$11:$DS$19</definedName>
    <definedName name="A126234734A_Data">Data15!$DS$11:$DS$19</definedName>
    <definedName name="A126234734A_Latest">Data15!$DS$19</definedName>
    <definedName name="A126234738K">Data15!$HW$1:$HW$10,Data15!$HW$11:$HW$19</definedName>
    <definedName name="A126234738K_Data">Data15!$HW$11:$HW$19</definedName>
    <definedName name="A126234738K_Latest">Data15!$HW$19</definedName>
    <definedName name="A126234742A">Data14!$HC$1:$HC$10,Data14!$HC$11:$HC$19</definedName>
    <definedName name="A126234742A_Data">Data14!$HC$11:$HC$19</definedName>
    <definedName name="A126234742A_Latest">Data14!$HC$19</definedName>
    <definedName name="A126234746K">Data15!$AP$1:$AP$10,Data15!$AP$11:$AP$19</definedName>
    <definedName name="A126234746K_Data">Data15!$AP$11:$AP$19</definedName>
    <definedName name="A126234746K_Latest">Data15!$AP$19</definedName>
    <definedName name="A126234750A">Data15!$BQ$1:$BQ$10,Data15!$BQ$11:$BQ$19</definedName>
    <definedName name="A126234750A_Data">Data15!$BQ$11:$BQ$19</definedName>
    <definedName name="A126234750A_Latest">Data15!$BQ$19</definedName>
    <definedName name="A126234754K">Data16!$BJ$1:$BJ$10,Data16!$BJ$11:$BJ$19</definedName>
    <definedName name="A126234754K_Data">Data16!$BJ$11:$BJ$19</definedName>
    <definedName name="A126234754K_Latest">Data16!$BJ$19</definedName>
    <definedName name="A126234758V">Data16!$DL$1:$DL$10,Data16!$DL$11:$DL$19</definedName>
    <definedName name="A126234758V_Data">Data16!$DL$11:$DL$19</definedName>
    <definedName name="A126234758V_Latest">Data16!$DL$19</definedName>
    <definedName name="A126234762K">Data14!$FA$1:$FA$10,Data14!$FA$11:$FA$19</definedName>
    <definedName name="A126234762K_Data">Data14!$FA$11:$FA$19</definedName>
    <definedName name="A126234762K_Latest">Data14!$FA$19</definedName>
    <definedName name="A126234766V">Data15!$CR$1:$CR$10,Data15!$CR$11:$CR$19</definedName>
    <definedName name="A126234766V_Data">Data15!$CR$11:$CR$19</definedName>
    <definedName name="A126234766V_Latest">Data15!$CR$19</definedName>
    <definedName name="A126234770K">Data15!$FU$1:$FU$10,Data15!$FU$11:$FU$19</definedName>
    <definedName name="A126234770K_Data">Data15!$FU$11:$FU$19</definedName>
    <definedName name="A126234770K_Latest">Data15!$FU$19</definedName>
    <definedName name="A126234774V">Data14!$GB$1:$GB$10,Data14!$GB$11:$GB$19</definedName>
    <definedName name="A126234774V_Data">Data14!$GB$11:$GB$19</definedName>
    <definedName name="A126234774V_Latest">Data14!$GB$19</definedName>
    <definedName name="A126234778C">Data14!$ID$1:$ID$10,Data14!$ID$11:$ID$19</definedName>
    <definedName name="A126234778C_Data">Data14!$ID$11:$ID$19</definedName>
    <definedName name="A126234778C_Latest">Data14!$ID$19</definedName>
    <definedName name="A126234782V">Data15!$O$1:$O$10,Data15!$O$11:$O$19</definedName>
    <definedName name="A126234782V_Data">Data15!$O$11:$O$19</definedName>
    <definedName name="A126234782V_Latest">Data15!$O$19</definedName>
    <definedName name="A126234786C">Data15!$ET$1:$ET$10,Data15!$ET$11:$ET$19</definedName>
    <definedName name="A126234786C_Data">Data15!$ET$11:$ET$19</definedName>
    <definedName name="A126234786C_Latest">Data15!$ET$19</definedName>
    <definedName name="A126234790V">Data15!$GV$1:$GV$10,Data15!$GV$11:$GV$19</definedName>
    <definedName name="A126234790V_Data">Data15!$GV$11:$GV$19</definedName>
    <definedName name="A126234790V_Latest">Data15!$GV$19</definedName>
    <definedName name="A126234866C">Data16!$N$1:$N$10,Data16!$N$11:$N$19</definedName>
    <definedName name="A126234866C_Data">Data16!$N$11:$N$19</definedName>
    <definedName name="A126234866C_Latest">Data16!$N$19</definedName>
    <definedName name="A126234870V">Data16!$AO$1:$AO$10,Data16!$AO$11:$AO$19</definedName>
    <definedName name="A126234870V_Data">Data16!$AO$11:$AO$19</definedName>
    <definedName name="A126234870V_Latest">Data16!$AO$19</definedName>
    <definedName name="A126234874C">Data16!$CQ$1:$CQ$10,Data16!$CQ$11:$CQ$19</definedName>
    <definedName name="A126234874C_Data">Data16!$CQ$11:$CQ$19</definedName>
    <definedName name="A126234874C_Latest">Data16!$CQ$19</definedName>
    <definedName name="A126234878L">Data15!$DY$1:$DY$10,Data15!$DY$11:$DY$19</definedName>
    <definedName name="A126234878L_Data">Data15!$DY$11:$DY$19</definedName>
    <definedName name="A126234878L_Latest">Data15!$DY$19</definedName>
    <definedName name="A126234882C">Data15!$IC$1:$IC$10,Data15!$IC$11:$IC$19</definedName>
    <definedName name="A126234882C_Data">Data15!$IC$11:$IC$19</definedName>
    <definedName name="A126234882C_Latest">Data15!$IC$19</definedName>
    <definedName name="A126234886L">Data14!$HI$1:$HI$10,Data14!$HI$11:$HI$19</definedName>
    <definedName name="A126234886L_Data">Data14!$HI$11:$HI$19</definedName>
    <definedName name="A126234886L_Latest">Data14!$HI$19</definedName>
    <definedName name="A126234890C">Data15!$AV$1:$AV$10,Data15!$AV$11:$AV$19</definedName>
    <definedName name="A126234890C_Data">Data15!$AV$11:$AV$19</definedName>
    <definedName name="A126234890C_Latest">Data15!$AV$19</definedName>
    <definedName name="A126234894L">Data15!$BW$1:$BW$10,Data15!$BW$11:$BW$19</definedName>
    <definedName name="A126234894L_Data">Data15!$BW$11:$BW$19</definedName>
    <definedName name="A126234894L_Latest">Data15!$BW$19</definedName>
    <definedName name="A126234898W">Data16!$BP$1:$BP$10,Data16!$BP$11:$BP$19</definedName>
    <definedName name="A126234898W_Data">Data16!$BP$11:$BP$19</definedName>
    <definedName name="A126234898W_Latest">Data16!$BP$19</definedName>
    <definedName name="A126234902A">Data16!$DR$1:$DR$10,Data16!$DR$11:$DR$19</definedName>
    <definedName name="A126234902A_Data">Data16!$DR$11:$DR$19</definedName>
    <definedName name="A126234902A_Latest">Data16!$DR$19</definedName>
    <definedName name="A126234906K">Data14!$FG$1:$FG$10,Data14!$FG$11:$FG$19</definedName>
    <definedName name="A126234906K_Data">Data14!$FG$11:$FG$19</definedName>
    <definedName name="A126234906K_Latest">Data14!$FG$19</definedName>
    <definedName name="A126234910A">Data15!$CX$1:$CX$10,Data15!$CX$11:$CX$19</definedName>
    <definedName name="A126234910A_Data">Data15!$CX$11:$CX$19</definedName>
    <definedName name="A126234910A_Latest">Data15!$CX$19</definedName>
    <definedName name="A126234914K">Data15!$GA$1:$GA$10,Data15!$GA$11:$GA$19</definedName>
    <definedName name="A126234914K_Data">Data15!$GA$11:$GA$19</definedName>
    <definedName name="A126234914K_Latest">Data15!$GA$19</definedName>
    <definedName name="A126234918V">Data14!$GH$1:$GH$10,Data14!$GH$11:$GH$19</definedName>
    <definedName name="A126234918V_Data">Data14!$GH$11:$GH$19</definedName>
    <definedName name="A126234918V_Latest">Data14!$GH$19</definedName>
    <definedName name="A126234922K">Data14!$IJ$1:$IJ$10,Data14!$IJ$11:$IJ$19</definedName>
    <definedName name="A126234922K_Data">Data14!$IJ$11:$IJ$19</definedName>
    <definedName name="A126234922K_Latest">Data14!$IJ$19</definedName>
    <definedName name="A126234926V">Data15!$U$1:$U$10,Data15!$U$11:$U$19</definedName>
    <definedName name="A126234926V_Data">Data15!$U$11:$U$19</definedName>
    <definedName name="A126234926V_Latest">Data15!$U$19</definedName>
    <definedName name="A126234930K">Data15!$EZ$1:$EZ$10,Data15!$EZ$11:$EZ$19</definedName>
    <definedName name="A126234930K_Data">Data15!$EZ$11:$EZ$19</definedName>
    <definedName name="A126234930K_Latest">Data15!$EZ$19</definedName>
    <definedName name="A126234934V">Data15!$HB$1:$HB$10,Data15!$HB$11:$HB$19</definedName>
    <definedName name="A126234934V_Data">Data15!$HB$11:$HB$19</definedName>
    <definedName name="A126234934V_Latest">Data15!$HB$19</definedName>
    <definedName name="A126234938C">Data16!$Z$1:$Z$10,Data16!$Z$11:$Z$19</definedName>
    <definedName name="A126234938C_Data">Data16!$Z$11:$Z$19</definedName>
    <definedName name="A126234938C_Latest">Data16!$Z$19</definedName>
    <definedName name="A126234942V">Data16!$BA$1:$BA$10,Data16!$BA$11:$BA$19</definedName>
    <definedName name="A126234942V_Data">Data16!$BA$11:$BA$19</definedName>
    <definedName name="A126234942V_Latest">Data16!$BA$19</definedName>
    <definedName name="A126234946C">Data16!$DC$1:$DC$10,Data16!$DC$11:$DC$19</definedName>
    <definedName name="A126234946C_Data">Data16!$DC$11:$DC$19</definedName>
    <definedName name="A126234946C_Latest">Data16!$DC$19</definedName>
    <definedName name="A126234950V">Data15!$EK$1:$EK$10,Data15!$EK$11:$EK$19</definedName>
    <definedName name="A126234950V_Data">Data15!$EK$11:$EK$19</definedName>
    <definedName name="A126234950V_Latest">Data15!$EK$19</definedName>
    <definedName name="A126234954C">Data15!$IO$1:$IO$10,Data15!$IO$11:$IO$19</definedName>
    <definedName name="A126234954C_Data">Data15!$IO$11:$IO$19</definedName>
    <definedName name="A126234954C_Latest">Data15!$IO$19</definedName>
    <definedName name="A126234958L">Data14!$HU$1:$HU$10,Data14!$HU$11:$HU$19</definedName>
    <definedName name="A126234958L_Data">Data14!$HU$11:$HU$19</definedName>
    <definedName name="A126234958L_Latest">Data14!$HU$19</definedName>
    <definedName name="A126234962C">Data15!$BH$1:$BH$10,Data15!$BH$11:$BH$19</definedName>
    <definedName name="A126234962C_Data">Data15!$BH$11:$BH$19</definedName>
    <definedName name="A126234962C_Latest">Data15!$BH$19</definedName>
    <definedName name="A126234966L">Data15!$CI$1:$CI$10,Data15!$CI$11:$CI$19</definedName>
    <definedName name="A126234966L_Data">Data15!$CI$11:$CI$19</definedName>
    <definedName name="A126234966L_Latest">Data15!$CI$19</definedName>
    <definedName name="A126234970C">Data16!$CB$1:$CB$10,Data16!$CB$11:$CB$19</definedName>
    <definedName name="A126234970C_Data">Data16!$CB$11:$CB$19</definedName>
    <definedName name="A126234970C_Latest">Data16!$CB$19</definedName>
    <definedName name="A126234974L">Data16!$ED$1:$ED$10,Data16!$ED$11:$ED$19</definedName>
    <definedName name="A126234974L_Data">Data16!$ED$11:$ED$19</definedName>
    <definedName name="A126234974L_Latest">Data16!$ED$19</definedName>
    <definedName name="A126234978W">Data14!$FS$1:$FS$10,Data14!$FS$11:$FS$19</definedName>
    <definedName name="A126234978W_Data">Data14!$FS$11:$FS$19</definedName>
    <definedName name="A126234978W_Latest">Data14!$FS$19</definedName>
    <definedName name="A126234982L">Data15!$DJ$1:$DJ$10,Data15!$DJ$11:$DJ$19</definedName>
    <definedName name="A126234982L_Data">Data15!$DJ$11:$DJ$19</definedName>
    <definedName name="A126234982L_Latest">Data15!$DJ$19</definedName>
    <definedName name="A126234986W">Data15!$GM$1:$GM$10,Data15!$GM$11:$GM$19</definedName>
    <definedName name="A126234986W_Data">Data15!$GM$11:$GM$19</definedName>
    <definedName name="A126234986W_Latest">Data15!$GM$19</definedName>
    <definedName name="A126234990L">Data14!$GT$1:$GT$10,Data14!$GT$11:$GT$19</definedName>
    <definedName name="A126234990L_Data">Data14!$GT$11:$GT$19</definedName>
    <definedName name="A126234990L_Latest">Data14!$GT$19</definedName>
    <definedName name="A126234994W">Data15!$F$1:$F$10,Data15!$F$11:$F$19</definedName>
    <definedName name="A126234994W_Data">Data15!$F$11:$F$19</definedName>
    <definedName name="A126234994W_Latest">Data15!$F$19</definedName>
    <definedName name="A126234998F">Data15!$AG$1:$AG$10,Data15!$AG$11:$AG$19</definedName>
    <definedName name="A126234998F_Data">Data15!$AG$11:$AG$19</definedName>
    <definedName name="A126234998F_Latest">Data15!$AG$19</definedName>
    <definedName name="A126235002L">Data15!$FL$1:$FL$10,Data15!$FL$11:$FL$19</definedName>
    <definedName name="A126235002L_Data">Data15!$FL$11:$FL$19</definedName>
    <definedName name="A126235002L_Latest">Data15!$FL$19</definedName>
    <definedName name="A126235006W">Data15!$HN$1:$HN$10,Data15!$HN$11:$HN$19</definedName>
    <definedName name="A126235006W_Data">Data15!$HN$11:$HN$19</definedName>
    <definedName name="A126235006W_Latest">Data15!$HN$19</definedName>
    <definedName name="A126235010L">Data4!$DC$1:$DC$10,Data4!$DC$11:$DC$19</definedName>
    <definedName name="A126235010L_Data">Data4!$DC$11:$DC$19</definedName>
    <definedName name="A126235010L_Latest">Data4!$DC$19</definedName>
    <definedName name="A126235014W">Data4!$ED$1:$ED$10,Data4!$ED$11:$ED$19</definedName>
    <definedName name="A126235014W_Data">Data4!$ED$11:$ED$19</definedName>
    <definedName name="A126235014W_Latest">Data4!$ED$19</definedName>
    <definedName name="A126235018F">Data4!$GF$1:$GF$10,Data4!$GF$11:$GF$19</definedName>
    <definedName name="A126235018F_Data">Data4!$GF$11:$GF$19</definedName>
    <definedName name="A126235018F_Latest">Data4!$GF$19</definedName>
    <definedName name="A126235022W">Data3!$HN$1:$HN$10,Data3!$HN$11:$HN$19</definedName>
    <definedName name="A126235022W_Data">Data3!$HN$11:$HN$19</definedName>
    <definedName name="A126235022W_Latest">Data3!$HN$19</definedName>
    <definedName name="A126235026F">Data4!$CB$1:$CB$10,Data4!$CB$11:$CB$19</definedName>
    <definedName name="A126235026F_Data">Data4!$CB$11:$CB$19</definedName>
    <definedName name="A126235026F_Latest">Data4!$CB$19</definedName>
    <definedName name="A126235030W">Data3!$BH$1:$BH$10,Data3!$BH$11:$BH$19</definedName>
    <definedName name="A126235030W_Data">Data3!$BH$11:$BH$19</definedName>
    <definedName name="A126235030W_Latest">Data3!$BH$19</definedName>
    <definedName name="A126235034F">Data3!$EK$1:$EK$10,Data3!$EK$11:$EK$19</definedName>
    <definedName name="A126235034F_Data">Data3!$EK$11:$EK$19</definedName>
    <definedName name="A126235034F_Latest">Data3!$EK$19</definedName>
    <definedName name="A126235038R">Data3!$FL$1:$FL$10,Data3!$FL$11:$FL$19</definedName>
    <definedName name="A126235038R_Data">Data3!$FL$11:$FL$19</definedName>
    <definedName name="A126235038R_Latest">Data3!$FL$19</definedName>
    <definedName name="A126235042F">Data4!$FE$1:$FE$10,Data4!$FE$11:$FE$19</definedName>
    <definedName name="A126235042F_Data">Data4!$FE$11:$FE$19</definedName>
    <definedName name="A126235042F_Latest">Data4!$FE$19</definedName>
    <definedName name="A126235046R">Data4!$HG$1:$HG$10,Data4!$HG$11:$HG$19</definedName>
    <definedName name="A126235046R_Data">Data4!$HG$11:$HG$19</definedName>
    <definedName name="A126235046R_Latest">Data4!$HG$19</definedName>
    <definedName name="A126235050F">Data3!$F$1:$F$10,Data3!$F$11:$F$19</definedName>
    <definedName name="A126235050F_Data">Data3!$F$11:$F$19</definedName>
    <definedName name="A126235050F_Latest">Data3!$F$19</definedName>
    <definedName name="A126235054R">Data3!$GM$1:$GM$10,Data3!$GM$11:$GM$19</definedName>
    <definedName name="A126235054R_Data">Data3!$GM$11:$GM$19</definedName>
    <definedName name="A126235054R_Latest">Data3!$GM$19</definedName>
    <definedName name="A126235058X">Data4!$Z$1:$Z$10,Data4!$Z$11:$Z$19</definedName>
    <definedName name="A126235058X_Data">Data4!$Z$11:$Z$19</definedName>
    <definedName name="A126235058X_Latest">Data4!$Z$19</definedName>
    <definedName name="A126235062R">Data3!$AG$1:$AG$10,Data3!$AG$11:$AG$19</definedName>
    <definedName name="A126235062R_Data">Data3!$AG$11:$AG$19</definedName>
    <definedName name="A126235062R_Latest">Data3!$AG$19</definedName>
    <definedName name="A126235066X">Data3!$CI$1:$CI$10,Data3!$CI$11:$CI$19</definedName>
    <definedName name="A126235066X_Data">Data3!$CI$11:$CI$19</definedName>
    <definedName name="A126235066X_Latest">Data3!$CI$19</definedName>
    <definedName name="A126235070R">Data3!$DJ$1:$DJ$10,Data3!$DJ$11:$DJ$19</definedName>
    <definedName name="A126235070R_Data">Data3!$DJ$11:$DJ$19</definedName>
    <definedName name="A126235070R_Latest">Data3!$DJ$19</definedName>
    <definedName name="A126235074X">Data3!$IO$1:$IO$10,Data3!$IO$11:$IO$19</definedName>
    <definedName name="A126235074X_Data">Data3!$IO$11:$IO$19</definedName>
    <definedName name="A126235074X_Latest">Data3!$IO$19</definedName>
    <definedName name="A126235078J">Data4!$BA$1:$BA$10,Data4!$BA$11:$BA$19</definedName>
    <definedName name="A126235078J_Data">Data4!$BA$11:$BA$19</definedName>
    <definedName name="A126235078J_Latest">Data4!$BA$19</definedName>
    <definedName name="A126235082X">Data4!$CK$1:$CK$10,Data4!$CK$11:$CK$19</definedName>
    <definedName name="A126235082X_Data">Data4!$CK$11:$CK$19</definedName>
    <definedName name="A126235082X_Latest">Data4!$CK$19</definedName>
    <definedName name="A126235086J">Data4!$DL$1:$DL$10,Data4!$DL$11:$DL$19</definedName>
    <definedName name="A126235086J_Data">Data4!$DL$11:$DL$19</definedName>
    <definedName name="A126235086J_Latest">Data4!$DL$19</definedName>
    <definedName name="A126235090X">Data4!$FN$1:$FN$10,Data4!$FN$11:$FN$19</definedName>
    <definedName name="A126235090X_Data">Data4!$FN$11:$FN$19</definedName>
    <definedName name="A126235090X_Latest">Data4!$FN$19</definedName>
    <definedName name="A126235094J">Data3!$GV$1:$GV$10,Data3!$GV$11:$GV$19</definedName>
    <definedName name="A126235094J_Data">Data3!$GV$11:$GV$19</definedName>
    <definedName name="A126235094J_Latest">Data3!$GV$19</definedName>
    <definedName name="A126235098T">Data4!$BJ$1:$BJ$10,Data4!$BJ$11:$BJ$19</definedName>
    <definedName name="A126235098T_Data">Data4!$BJ$11:$BJ$19</definedName>
    <definedName name="A126235098T_Latest">Data4!$BJ$19</definedName>
    <definedName name="A126235102W">Data3!$AP$1:$AP$10,Data3!$AP$11:$AP$19</definedName>
    <definedName name="A126235102W_Data">Data3!$AP$11:$AP$19</definedName>
    <definedName name="A126235102W_Latest">Data3!$AP$19</definedName>
    <definedName name="A126235106F">Data3!$DS$1:$DS$10,Data3!$DS$11:$DS$19</definedName>
    <definedName name="A126235106F_Data">Data3!$DS$11:$DS$19</definedName>
    <definedName name="A126235106F_Latest">Data3!$DS$19</definedName>
    <definedName name="A126235110W">Data3!$ET$1:$ET$10,Data3!$ET$11:$ET$19</definedName>
    <definedName name="A126235110W_Data">Data3!$ET$11:$ET$19</definedName>
    <definedName name="A126235110W_Latest">Data3!$ET$19</definedName>
    <definedName name="A126235114F">Data4!$EM$1:$EM$10,Data4!$EM$11:$EM$19</definedName>
    <definedName name="A126235114F_Data">Data4!$EM$11:$EM$19</definedName>
    <definedName name="A126235114F_Latest">Data4!$EM$19</definedName>
    <definedName name="A126235118R">Data4!$GO$1:$GO$10,Data4!$GO$11:$GO$19</definedName>
    <definedName name="A126235118R_Data">Data4!$GO$11:$GO$19</definedName>
    <definedName name="A126235118R_Latest">Data4!$GO$19</definedName>
    <definedName name="A126235122F">Data2!$ID$1:$ID$10,Data2!$ID$11:$ID$19</definedName>
    <definedName name="A126235122F_Data">Data2!$ID$11:$ID$19</definedName>
    <definedName name="A126235122F_Latest">Data2!$ID$19</definedName>
    <definedName name="A126235126R">Data3!$FU$1:$FU$10,Data3!$FU$11:$FU$19</definedName>
    <definedName name="A126235126R_Data">Data3!$FU$11:$FU$19</definedName>
    <definedName name="A126235126R_Latest">Data3!$FU$19</definedName>
    <definedName name="A126235130F">Data4!$H$1:$H$10,Data4!$H$11:$H$19</definedName>
    <definedName name="A126235130F_Data">Data4!$H$11:$H$19</definedName>
    <definedName name="A126235130F_Latest">Data4!$H$19</definedName>
    <definedName name="A126235134R">Data3!$O$1:$O$10,Data3!$O$11:$O$19</definedName>
    <definedName name="A126235134R_Data">Data3!$O$11:$O$19</definedName>
    <definedName name="A126235134R_Latest">Data3!$O$19</definedName>
    <definedName name="A126235138X">Data3!$BQ$1:$BQ$10,Data3!$BQ$11:$BQ$19</definedName>
    <definedName name="A126235138X_Data">Data3!$BQ$11:$BQ$19</definedName>
    <definedName name="A126235138X_Latest">Data3!$BQ$19</definedName>
    <definedName name="A126235142R">Data3!$CR$1:$CR$10,Data3!$CR$11:$CR$19</definedName>
    <definedName name="A126235142R_Data">Data3!$CR$11:$CR$19</definedName>
    <definedName name="A126235142R_Latest">Data3!$CR$19</definedName>
    <definedName name="A126235146X">Data3!$HW$1:$HW$10,Data3!$HW$11:$HW$19</definedName>
    <definedName name="A126235146X_Data">Data3!$HW$11:$HW$19</definedName>
    <definedName name="A126235146X_Latest">Data3!$HW$19</definedName>
    <definedName name="A126235150R">Data4!$AI$1:$AI$10,Data4!$AI$11:$AI$19</definedName>
    <definedName name="A126235150R_Data">Data4!$AI$11:$AI$19</definedName>
    <definedName name="A126235150R_Latest">Data4!$AI$19</definedName>
    <definedName name="A126235154X">Data4!$CQ$1:$CQ$10,Data4!$CQ$11:$CQ$19</definedName>
    <definedName name="A126235154X_Data">Data4!$CQ$11:$CQ$19</definedName>
    <definedName name="A126235154X_Latest">Data4!$CQ$19</definedName>
    <definedName name="A126235158J">Data4!$DR$1:$DR$10,Data4!$DR$11:$DR$19</definedName>
    <definedName name="A126235158J_Data">Data4!$DR$11:$DR$19</definedName>
    <definedName name="A126235158J_Latest">Data4!$DR$19</definedName>
    <definedName name="A126235162X">Data4!$FT$1:$FT$10,Data4!$FT$11:$FT$19</definedName>
    <definedName name="A126235162X_Data">Data4!$FT$11:$FT$19</definedName>
    <definedName name="A126235162X_Latest">Data4!$FT$19</definedName>
    <definedName name="A126235166J">Data3!$HB$1:$HB$10,Data3!$HB$11:$HB$19</definedName>
    <definedName name="A126235166J_Data">Data3!$HB$11:$HB$19</definedName>
    <definedName name="A126235166J_Latest">Data3!$HB$19</definedName>
    <definedName name="A126235170X">Data4!$BP$1:$BP$10,Data4!$BP$11:$BP$19</definedName>
    <definedName name="A126235170X_Data">Data4!$BP$11:$BP$19</definedName>
    <definedName name="A126235170X_Latest">Data4!$BP$19</definedName>
    <definedName name="A126235174J">Data3!$AV$1:$AV$10,Data3!$AV$11:$AV$19</definedName>
    <definedName name="A126235174J_Data">Data3!$AV$11:$AV$19</definedName>
    <definedName name="A126235174J_Latest">Data3!$AV$19</definedName>
    <definedName name="A126235178T">Data3!$DY$1:$DY$10,Data3!$DY$11:$DY$19</definedName>
    <definedName name="A126235178T_Data">Data3!$DY$11:$DY$19</definedName>
    <definedName name="A126235178T_Latest">Data3!$DY$19</definedName>
    <definedName name="A126235182J">Data3!$EZ$1:$EZ$10,Data3!$EZ$11:$EZ$19</definedName>
    <definedName name="A126235182J_Data">Data3!$EZ$11:$EZ$19</definedName>
    <definedName name="A126235182J_Latest">Data3!$EZ$19</definedName>
    <definedName name="A126235186T">Data4!$ES$1:$ES$10,Data4!$ES$11:$ES$19</definedName>
    <definedName name="A126235186T_Data">Data4!$ES$11:$ES$19</definedName>
    <definedName name="A126235186T_Latest">Data4!$ES$19</definedName>
    <definedName name="A126235190J">Data4!$GU$1:$GU$10,Data4!$GU$11:$GU$19</definedName>
    <definedName name="A126235190J_Data">Data4!$GU$11:$GU$19</definedName>
    <definedName name="A126235190J_Latest">Data4!$GU$19</definedName>
    <definedName name="A126235194T">Data2!$IJ$1:$IJ$10,Data2!$IJ$11:$IJ$19</definedName>
    <definedName name="A126235194T_Data">Data2!$IJ$11:$IJ$19</definedName>
    <definedName name="A126235194T_Latest">Data2!$IJ$19</definedName>
    <definedName name="A126235198A">Data3!$GA$1:$GA$10,Data3!$GA$11:$GA$19</definedName>
    <definedName name="A126235198A_Data">Data3!$GA$11:$GA$19</definedName>
    <definedName name="A126235198A_Latest">Data3!$GA$19</definedName>
    <definedName name="A126235202F">Data4!$N$1:$N$10,Data4!$N$11:$N$19</definedName>
    <definedName name="A126235202F_Data">Data4!$N$11:$N$19</definedName>
    <definedName name="A126235202F_Latest">Data4!$N$19</definedName>
    <definedName name="A126235206R">Data3!$U$1:$U$10,Data3!$U$11:$U$19</definedName>
    <definedName name="A126235206R_Data">Data3!$U$11:$U$19</definedName>
    <definedName name="A126235206R_Latest">Data3!$U$19</definedName>
    <definedName name="A126235210F">Data3!$BW$1:$BW$10,Data3!$BW$11:$BW$19</definedName>
    <definedName name="A126235210F_Data">Data3!$BW$11:$BW$19</definedName>
    <definedName name="A126235210F_Latest">Data3!$BW$19</definedName>
    <definedName name="A126235214R">Data3!$CX$1:$CX$10,Data3!$CX$11:$CX$19</definedName>
    <definedName name="A126235214R_Data">Data3!$CX$11:$CX$19</definedName>
    <definedName name="A126235214R_Latest">Data3!$CX$19</definedName>
    <definedName name="A126235218X">Data3!$IC$1:$IC$10,Data3!$IC$11:$IC$19</definedName>
    <definedName name="A126235218X_Data">Data3!$IC$11:$IC$19</definedName>
    <definedName name="A126235218X_Latest">Data3!$IC$19</definedName>
    <definedName name="A126235222R">Data4!$AO$1:$AO$10,Data4!$AO$11:$AO$19</definedName>
    <definedName name="A126235222R_Data">Data4!$AO$11:$AO$19</definedName>
    <definedName name="A126235222R_Latest">Data4!$AO$19</definedName>
    <definedName name="A126235226X">Data4!$CW$1:$CW$10,Data4!$CW$11:$CW$19</definedName>
    <definedName name="A126235226X_Data">Data4!$CW$11:$CW$19</definedName>
    <definedName name="A126235226X_Latest">Data4!$CW$19</definedName>
    <definedName name="A126235230R">Data4!$DX$1:$DX$10,Data4!$DX$11:$DX$19</definedName>
    <definedName name="A126235230R_Data">Data4!$DX$11:$DX$19</definedName>
    <definedName name="A126235230R_Latest">Data4!$DX$19</definedName>
    <definedName name="A126235234X">Data4!$FZ$1:$FZ$10,Data4!$FZ$11:$FZ$19</definedName>
    <definedName name="A126235234X_Data">Data4!$FZ$11:$FZ$19</definedName>
    <definedName name="A126235234X_Latest">Data4!$FZ$19</definedName>
    <definedName name="A126235238J">Data3!$HH$1:$HH$10,Data3!$HH$11:$HH$19</definedName>
    <definedName name="A126235238J_Data">Data3!$HH$11:$HH$19</definedName>
    <definedName name="A126235238J_Latest">Data3!$HH$19</definedName>
    <definedName name="A126235242X">Data4!$BV$1:$BV$10,Data4!$BV$11:$BV$19</definedName>
    <definedName name="A126235242X_Data">Data4!$BV$11:$BV$19</definedName>
    <definedName name="A126235242X_Latest">Data4!$BV$19</definedName>
    <definedName name="A126235246J">Data3!$BB$1:$BB$10,Data3!$BB$11:$BB$19</definedName>
    <definedName name="A126235246J_Data">Data3!$BB$11:$BB$19</definedName>
    <definedName name="A126235246J_Latest">Data3!$BB$19</definedName>
    <definedName name="A126235250X">Data3!$EE$1:$EE$10,Data3!$EE$11:$EE$19</definedName>
    <definedName name="A126235250X_Data">Data3!$EE$11:$EE$19</definedName>
    <definedName name="A126235250X_Latest">Data3!$EE$19</definedName>
    <definedName name="A126235254J">Data3!$FF$1:$FF$10,Data3!$FF$11:$FF$19</definedName>
    <definedName name="A126235254J_Data">Data3!$FF$11:$FF$19</definedName>
    <definedName name="A126235254J_Latest">Data3!$FF$19</definedName>
    <definedName name="A126235258T">Data4!$EY$1:$EY$10,Data4!$EY$11:$EY$19</definedName>
    <definedName name="A126235258T_Data">Data4!$EY$11:$EY$19</definedName>
    <definedName name="A126235258T_Latest">Data4!$EY$19</definedName>
    <definedName name="A126235262J">Data4!$HA$1:$HA$10,Data4!$HA$11:$HA$19</definedName>
    <definedName name="A126235262J_Data">Data4!$HA$11:$HA$19</definedName>
    <definedName name="A126235262J_Latest">Data4!$HA$19</definedName>
    <definedName name="A126235266T">Data2!$IP$1:$IP$10,Data2!$IP$11:$IP$19</definedName>
    <definedName name="A126235266T_Data">Data2!$IP$11:$IP$19</definedName>
    <definedName name="A126235266T_Latest">Data2!$IP$19</definedName>
    <definedName name="A126235270J">Data3!$GG$1:$GG$10,Data3!$GG$11:$GG$19</definedName>
    <definedName name="A126235270J_Data">Data3!$GG$11:$GG$19</definedName>
    <definedName name="A126235270J_Latest">Data3!$GG$19</definedName>
    <definedName name="A126235274T">Data4!$T$1:$T$10,Data4!$T$11:$T$19</definedName>
    <definedName name="A126235274T_Data">Data4!$T$11:$T$19</definedName>
    <definedName name="A126235274T_Latest">Data4!$T$19</definedName>
    <definedName name="A126235278A">Data3!$AA$1:$AA$10,Data3!$AA$11:$AA$19</definedName>
    <definedName name="A126235278A_Data">Data3!$AA$11:$AA$19</definedName>
    <definedName name="A126235278A_Latest">Data3!$AA$19</definedName>
    <definedName name="A126235282T">Data3!$CC$1:$CC$10,Data3!$CC$11:$CC$19</definedName>
    <definedName name="A126235282T_Data">Data3!$CC$11:$CC$19</definedName>
    <definedName name="A126235282T_Latest">Data3!$CC$19</definedName>
    <definedName name="A126235286A">Data3!$DD$1:$DD$10,Data3!$DD$11:$DD$19</definedName>
    <definedName name="A126235286A_Data">Data3!$DD$11:$DD$19</definedName>
    <definedName name="A126235286A_Latest">Data3!$DD$19</definedName>
    <definedName name="A126235290T">Data3!$II$1:$II$10,Data3!$II$11:$II$19</definedName>
    <definedName name="A126235290T_Data">Data3!$II$11:$II$19</definedName>
    <definedName name="A126235290T_Latest">Data3!$II$19</definedName>
    <definedName name="A126235294A">Data4!$AU$1:$AU$10,Data4!$AU$11:$AU$19</definedName>
    <definedName name="A126235294A_Data">Data4!$AU$11:$AU$19</definedName>
    <definedName name="A126235294A_Latest">Data4!$AU$19</definedName>
    <definedName name="A126235370T">Data4!$CZ$1:$CZ$10,Data4!$CZ$11:$CZ$19</definedName>
    <definedName name="A126235370T_Data">Data4!$CZ$11:$CZ$19</definedName>
    <definedName name="A126235370T_Latest">Data4!$CZ$19</definedName>
    <definedName name="A126235374A">Data4!$EA$1:$EA$10,Data4!$EA$11:$EA$19</definedName>
    <definedName name="A126235374A_Data">Data4!$EA$11:$EA$19</definedName>
    <definedName name="A126235374A_Latest">Data4!$EA$19</definedName>
    <definedName name="A126235378K">Data4!$GC$1:$GC$10,Data4!$GC$11:$GC$19</definedName>
    <definedName name="A126235378K_Data">Data4!$GC$11:$GC$19</definedName>
    <definedName name="A126235378K_Latest">Data4!$GC$19</definedName>
    <definedName name="A126235382A">Data3!$HK$1:$HK$10,Data3!$HK$11:$HK$19</definedName>
    <definedName name="A126235382A_Data">Data3!$HK$11:$HK$19</definedName>
    <definedName name="A126235382A_Latest">Data3!$HK$19</definedName>
    <definedName name="A126235386K">Data4!$BY$1:$BY$10,Data4!$BY$11:$BY$19</definedName>
    <definedName name="A126235386K_Data">Data4!$BY$11:$BY$19</definedName>
    <definedName name="A126235386K_Latest">Data4!$BY$19</definedName>
    <definedName name="A126235390A">Data3!$BE$1:$BE$10,Data3!$BE$11:$BE$19</definedName>
    <definedName name="A126235390A_Data">Data3!$BE$11:$BE$19</definedName>
    <definedName name="A126235390A_Latest">Data3!$BE$19</definedName>
    <definedName name="A126235394K">Data3!$EH$1:$EH$10,Data3!$EH$11:$EH$19</definedName>
    <definedName name="A126235394K_Data">Data3!$EH$11:$EH$19</definedName>
    <definedName name="A126235394K_Latest">Data3!$EH$19</definedName>
    <definedName name="A126235398V">Data3!$FI$1:$FI$10,Data3!$FI$11:$FI$19</definedName>
    <definedName name="A126235398V_Data">Data3!$FI$11:$FI$19</definedName>
    <definedName name="A126235398V_Latest">Data3!$FI$19</definedName>
    <definedName name="A126235402X">Data4!$FB$1:$FB$10,Data4!$FB$11:$FB$19</definedName>
    <definedName name="A126235402X_Data">Data4!$FB$11:$FB$19</definedName>
    <definedName name="A126235402X_Latest">Data4!$FB$19</definedName>
    <definedName name="A126235406J">Data4!$HD$1:$HD$10,Data4!$HD$11:$HD$19</definedName>
    <definedName name="A126235406J_Data">Data4!$HD$11:$HD$19</definedName>
    <definedName name="A126235406J_Latest">Data4!$HD$19</definedName>
    <definedName name="A126235410X">Data3!$C$1:$C$10,Data3!$C$11:$C$19</definedName>
    <definedName name="A126235410X_Data">Data3!$C$11:$C$19</definedName>
    <definedName name="A126235410X_Latest">Data3!$C$19</definedName>
    <definedName name="A126235414J">Data3!$GJ$1:$GJ$10,Data3!$GJ$11:$GJ$19</definedName>
    <definedName name="A126235414J_Data">Data3!$GJ$11:$GJ$19</definedName>
    <definedName name="A126235414J_Latest">Data3!$GJ$19</definedName>
    <definedName name="A126235418T">Data4!$W$1:$W$10,Data4!$W$11:$W$19</definedName>
    <definedName name="A126235418T_Data">Data4!$W$11:$W$19</definedName>
    <definedName name="A126235418T_Latest">Data4!$W$19</definedName>
    <definedName name="A126235422J">Data3!$AD$1:$AD$10,Data3!$AD$11:$AD$19</definedName>
    <definedName name="A126235422J_Data">Data3!$AD$11:$AD$19</definedName>
    <definedName name="A126235422J_Latest">Data3!$AD$19</definedName>
    <definedName name="A126235426T">Data3!$CF$1:$CF$10,Data3!$CF$11:$CF$19</definedName>
    <definedName name="A126235426T_Data">Data3!$CF$11:$CF$19</definedName>
    <definedName name="A126235426T_Latest">Data3!$CF$19</definedName>
    <definedName name="A126235430J">Data3!$DG$1:$DG$10,Data3!$DG$11:$DG$19</definedName>
    <definedName name="A126235430J_Data">Data3!$DG$11:$DG$19</definedName>
    <definedName name="A126235430J_Latest">Data3!$DG$19</definedName>
    <definedName name="A126235434T">Data3!$IL$1:$IL$10,Data3!$IL$11:$IL$19</definedName>
    <definedName name="A126235434T_Data">Data3!$IL$11:$IL$19</definedName>
    <definedName name="A126235434T_Latest">Data3!$IL$19</definedName>
    <definedName name="A126235438A">Data4!$AX$1:$AX$10,Data4!$AX$11:$AX$19</definedName>
    <definedName name="A126235438A_Data">Data4!$AX$11:$AX$19</definedName>
    <definedName name="A126235438A_Latest">Data4!$AX$19</definedName>
    <definedName name="A126235442T">Data4!$DI$1:$DI$10,Data4!$DI$11:$DI$19</definedName>
    <definedName name="A126235442T_Data">Data4!$DI$11:$DI$19</definedName>
    <definedName name="A126235442T_Latest">Data4!$DI$19</definedName>
    <definedName name="A126235446A">Data4!$EJ$1:$EJ$10,Data4!$EJ$11:$EJ$19</definedName>
    <definedName name="A126235446A_Data">Data4!$EJ$11:$EJ$19</definedName>
    <definedName name="A126235446A_Latest">Data4!$EJ$19</definedName>
    <definedName name="A126235450T">Data4!$GL$1:$GL$10,Data4!$GL$11:$GL$19</definedName>
    <definedName name="A126235450T_Data">Data4!$GL$11:$GL$19</definedName>
    <definedName name="A126235450T_Latest">Data4!$GL$19</definedName>
    <definedName name="A126235454A">Data3!$HT$1:$HT$10,Data3!$HT$11:$HT$19</definedName>
    <definedName name="A126235454A_Data">Data3!$HT$11:$HT$19</definedName>
    <definedName name="A126235454A_Latest">Data3!$HT$19</definedName>
    <definedName name="A126235458K">Data4!$CH$1:$CH$10,Data4!$CH$11:$CH$19</definedName>
    <definedName name="A126235458K_Data">Data4!$CH$11:$CH$19</definedName>
    <definedName name="A126235458K_Latest">Data4!$CH$19</definedName>
    <definedName name="A126235462A">Data3!$BN$1:$BN$10,Data3!$BN$11:$BN$19</definedName>
    <definedName name="A126235462A_Data">Data3!$BN$11:$BN$19</definedName>
    <definedName name="A126235462A_Latest">Data3!$BN$19</definedName>
    <definedName name="A126235466K">Data3!$EQ$1:$EQ$10,Data3!$EQ$11:$EQ$19</definedName>
    <definedName name="A126235466K_Data">Data3!$EQ$11:$EQ$19</definedName>
    <definedName name="A126235466K_Latest">Data3!$EQ$19</definedName>
    <definedName name="A126235470A">Data3!$FR$1:$FR$10,Data3!$FR$11:$FR$19</definedName>
    <definedName name="A126235470A_Data">Data3!$FR$11:$FR$19</definedName>
    <definedName name="A126235470A_Latest">Data3!$FR$19</definedName>
    <definedName name="A126235474K">Data4!$FK$1:$FK$10,Data4!$FK$11:$FK$19</definedName>
    <definedName name="A126235474K_Data">Data4!$FK$11:$FK$19</definedName>
    <definedName name="A126235474K_Latest">Data4!$FK$19</definedName>
    <definedName name="A126235478V">Data4!$HM$1:$HM$10,Data4!$HM$11:$HM$19</definedName>
    <definedName name="A126235478V_Data">Data4!$HM$11:$HM$19</definedName>
    <definedName name="A126235478V_Latest">Data4!$HM$19</definedName>
    <definedName name="A126235482K">Data3!$L$1:$L$10,Data3!$L$11:$L$19</definedName>
    <definedName name="A126235482K_Data">Data3!$L$11:$L$19</definedName>
    <definedName name="A126235482K_Latest">Data3!$L$19</definedName>
    <definedName name="A126235486V">Data3!$GS$1:$GS$10,Data3!$GS$11:$GS$19</definedName>
    <definedName name="A126235486V_Data">Data3!$GS$11:$GS$19</definedName>
    <definedName name="A126235486V_Latest">Data3!$GS$19</definedName>
    <definedName name="A126235490K">Data4!$AF$1:$AF$10,Data4!$AF$11:$AF$19</definedName>
    <definedName name="A126235490K_Data">Data4!$AF$11:$AF$19</definedName>
    <definedName name="A126235490K_Latest">Data4!$AF$19</definedName>
    <definedName name="A126235494V">Data3!$AM$1:$AM$10,Data3!$AM$11:$AM$19</definedName>
    <definedName name="A126235494V_Data">Data3!$AM$11:$AM$19</definedName>
    <definedName name="A126235494V_Latest">Data3!$AM$19</definedName>
    <definedName name="A126235498C">Data3!$CO$1:$CO$10,Data3!$CO$11:$CO$19</definedName>
    <definedName name="A126235498C_Data">Data3!$CO$11:$CO$19</definedName>
    <definedName name="A126235498C_Latest">Data3!$CO$19</definedName>
    <definedName name="A126235502J">Data3!$DP$1:$DP$10,Data3!$DP$11:$DP$19</definedName>
    <definedName name="A126235502J_Data">Data3!$DP$11:$DP$19</definedName>
    <definedName name="A126235502J_Latest">Data3!$DP$19</definedName>
    <definedName name="A126235506T">Data4!$E$1:$E$10,Data4!$E$11:$E$19</definedName>
    <definedName name="A126235506T_Data">Data4!$E$11:$E$19</definedName>
    <definedName name="A126235506T_Latest">Data4!$E$19</definedName>
    <definedName name="A126235510J">Data4!$BG$1:$BG$10,Data4!$BG$11:$BG$19</definedName>
    <definedName name="A126235510J_Data">Data4!$BG$11:$BG$19</definedName>
    <definedName name="A126235510J_Latest">Data4!$BG$19</definedName>
    <definedName name="A126235514T">Data4!$CN$1:$CN$10,Data4!$CN$11:$CN$19</definedName>
    <definedName name="A126235514T_Data">Data4!$CN$11:$CN$19</definedName>
    <definedName name="A126235514T_Latest">Data4!$CN$19</definedName>
    <definedName name="A126235518A">Data4!$DO$1:$DO$10,Data4!$DO$11:$DO$19</definedName>
    <definedName name="A126235518A_Data">Data4!$DO$11:$DO$19</definedName>
    <definedName name="A126235518A_Latest">Data4!$DO$19</definedName>
    <definedName name="A126235522T">Data4!$FQ$1:$FQ$10,Data4!$FQ$11:$FQ$19</definedName>
    <definedName name="A126235522T_Data">Data4!$FQ$11:$FQ$19</definedName>
    <definedName name="A126235522T_Latest">Data4!$FQ$19</definedName>
    <definedName name="A126235526A">Data3!$GY$1:$GY$10,Data3!$GY$11:$GY$19</definedName>
    <definedName name="A126235526A_Data">Data3!$GY$11:$GY$19</definedName>
    <definedName name="A126235526A_Latest">Data3!$GY$19</definedName>
    <definedName name="A126235530T">Data4!$BM$1:$BM$10,Data4!$BM$11:$BM$19</definedName>
    <definedName name="A126235530T_Data">Data4!$BM$11:$BM$19</definedName>
    <definedName name="A126235530T_Latest">Data4!$BM$19</definedName>
    <definedName name="A126235534A">Data3!$AS$1:$AS$10,Data3!$AS$11:$AS$19</definedName>
    <definedName name="A126235534A_Data">Data3!$AS$11:$AS$19</definedName>
    <definedName name="A126235534A_Latest">Data3!$AS$19</definedName>
    <definedName name="A126235538K">Data3!$DV$1:$DV$10,Data3!$DV$11:$DV$19</definedName>
    <definedName name="A126235538K_Data">Data3!$DV$11:$DV$19</definedName>
    <definedName name="A126235538K_Latest">Data3!$DV$19</definedName>
    <definedName name="A126235542A">Data3!$EW$1:$EW$10,Data3!$EW$11:$EW$19</definedName>
    <definedName name="A126235542A_Data">Data3!$EW$11:$EW$19</definedName>
    <definedName name="A126235542A_Latest">Data3!$EW$19</definedName>
    <definedName name="A126235546K">Data4!$EP$1:$EP$10,Data4!$EP$11:$EP$19</definedName>
    <definedName name="A126235546K_Data">Data4!$EP$11:$EP$19</definedName>
    <definedName name="A126235546K_Latest">Data4!$EP$19</definedName>
    <definedName name="A126235550A">Data4!$GR$1:$GR$10,Data4!$GR$11:$GR$19</definedName>
    <definedName name="A126235550A_Data">Data4!$GR$11:$GR$19</definedName>
    <definedName name="A126235550A_Latest">Data4!$GR$19</definedName>
    <definedName name="A126235554K">Data2!$IG$1:$IG$10,Data2!$IG$11:$IG$19</definedName>
    <definedName name="A126235554K_Data">Data2!$IG$11:$IG$19</definedName>
    <definedName name="A126235554K_Latest">Data2!$IG$19</definedName>
    <definedName name="A126235558V">Data3!$FX$1:$FX$10,Data3!$FX$11:$FX$19</definedName>
    <definedName name="A126235558V_Data">Data3!$FX$11:$FX$19</definedName>
    <definedName name="A126235558V_Latest">Data3!$FX$19</definedName>
    <definedName name="A126235562K">Data4!$K$1:$K$10,Data4!$K$11:$K$19</definedName>
    <definedName name="A126235562K_Data">Data4!$K$11:$K$19</definedName>
    <definedName name="A126235562K_Latest">Data4!$K$19</definedName>
    <definedName name="A126235566V">Data3!$R$1:$R$10,Data3!$R$11:$R$19</definedName>
    <definedName name="A126235566V_Data">Data3!$R$11:$R$19</definedName>
    <definedName name="A126235566V_Latest">Data3!$R$19</definedName>
    <definedName name="A126235570K">Data3!$BT$1:$BT$10,Data3!$BT$11:$BT$19</definedName>
    <definedName name="A126235570K_Data">Data3!$BT$11:$BT$19</definedName>
    <definedName name="A126235570K_Latest">Data3!$BT$19</definedName>
    <definedName name="A126235574V">Data3!$CU$1:$CU$10,Data3!$CU$11:$CU$19</definedName>
    <definedName name="A126235574V_Data">Data3!$CU$11:$CU$19</definedName>
    <definedName name="A126235574V_Latest">Data3!$CU$19</definedName>
    <definedName name="A126235578C">Data3!$HZ$1:$HZ$10,Data3!$HZ$11:$HZ$19</definedName>
    <definedName name="A126235578C_Data">Data3!$HZ$11:$HZ$19</definedName>
    <definedName name="A126235578C_Latest">Data3!$HZ$19</definedName>
    <definedName name="A126235582V">Data4!$AL$1:$AL$10,Data4!$AL$11:$AL$19</definedName>
    <definedName name="A126235582V_Data">Data4!$AL$11:$AL$19</definedName>
    <definedName name="A126235582V_Latest">Data4!$AL$19</definedName>
    <definedName name="A126235658C">Data4!$CT$1:$CT$10,Data4!$CT$11:$CT$19</definedName>
    <definedName name="A126235658C_Data">Data4!$CT$11:$CT$19</definedName>
    <definedName name="A126235658C_Latest">Data4!$CT$19</definedName>
    <definedName name="A126235662V">Data4!$DU$1:$DU$10,Data4!$DU$11:$DU$19</definedName>
    <definedName name="A126235662V_Data">Data4!$DU$11:$DU$19</definedName>
    <definedName name="A126235662V_Latest">Data4!$DU$19</definedName>
    <definedName name="A126235666C">Data4!$FW$1:$FW$10,Data4!$FW$11:$FW$19</definedName>
    <definedName name="A126235666C_Data">Data4!$FW$11:$FW$19</definedName>
    <definedName name="A126235666C_Latest">Data4!$FW$19</definedName>
    <definedName name="A126235670V">Data3!$HE$1:$HE$10,Data3!$HE$11:$HE$19</definedName>
    <definedName name="A126235670V_Data">Data3!$HE$11:$HE$19</definedName>
    <definedName name="A126235670V_Latest">Data3!$HE$19</definedName>
    <definedName name="A126235674C">Data4!$BS$1:$BS$10,Data4!$BS$11:$BS$19</definedName>
    <definedName name="A126235674C_Data">Data4!$BS$11:$BS$19</definedName>
    <definedName name="A126235674C_Latest">Data4!$BS$19</definedName>
    <definedName name="A126235678L">Data3!$AY$1:$AY$10,Data3!$AY$11:$AY$19</definedName>
    <definedName name="A126235678L_Data">Data3!$AY$11:$AY$19</definedName>
    <definedName name="A126235678L_Latest">Data3!$AY$19</definedName>
    <definedName name="A126235682C">Data3!$EB$1:$EB$10,Data3!$EB$11:$EB$19</definedName>
    <definedName name="A126235682C_Data">Data3!$EB$11:$EB$19</definedName>
    <definedName name="A126235682C_Latest">Data3!$EB$19</definedName>
    <definedName name="A126235686L">Data3!$FC$1:$FC$10,Data3!$FC$11:$FC$19</definedName>
    <definedName name="A126235686L_Data">Data3!$FC$11:$FC$19</definedName>
    <definedName name="A126235686L_Latest">Data3!$FC$19</definedName>
    <definedName name="A126235690C">Data4!$EV$1:$EV$10,Data4!$EV$11:$EV$19</definedName>
    <definedName name="A126235690C_Data">Data4!$EV$11:$EV$19</definedName>
    <definedName name="A126235690C_Latest">Data4!$EV$19</definedName>
    <definedName name="A126235694L">Data4!$GX$1:$GX$10,Data4!$GX$11:$GX$19</definedName>
    <definedName name="A126235694L_Data">Data4!$GX$11:$GX$19</definedName>
    <definedName name="A126235694L_Latest">Data4!$GX$19</definedName>
    <definedName name="A126235698W">Data2!$IM$1:$IM$10,Data2!$IM$11:$IM$19</definedName>
    <definedName name="A126235698W_Data">Data2!$IM$11:$IM$19</definedName>
    <definedName name="A126235698W_Latest">Data2!$IM$19</definedName>
    <definedName name="A126235702A">Data3!$GD$1:$GD$10,Data3!$GD$11:$GD$19</definedName>
    <definedName name="A126235702A_Data">Data3!$GD$11:$GD$19</definedName>
    <definedName name="A126235702A_Latest">Data3!$GD$19</definedName>
    <definedName name="A126235706K">Data4!$Q$1:$Q$10,Data4!$Q$11:$Q$19</definedName>
    <definedName name="A126235706K_Data">Data4!$Q$11:$Q$19</definedName>
    <definedName name="A126235706K_Latest">Data4!$Q$19</definedName>
    <definedName name="A126235710A">Data3!$X$1:$X$10,Data3!$X$11:$X$19</definedName>
    <definedName name="A126235710A_Data">Data3!$X$11:$X$19</definedName>
    <definedName name="A126235710A_Latest">Data3!$X$19</definedName>
    <definedName name="A126235714K">Data3!$BZ$1:$BZ$10,Data3!$BZ$11:$BZ$19</definedName>
    <definedName name="A126235714K_Data">Data3!$BZ$11:$BZ$19</definedName>
    <definedName name="A126235714K_Latest">Data3!$BZ$19</definedName>
    <definedName name="A126235718V">Data3!$DA$1:$DA$10,Data3!$DA$11:$DA$19</definedName>
    <definedName name="A126235718V_Data">Data3!$DA$11:$DA$19</definedName>
    <definedName name="A126235718V_Latest">Data3!$DA$19</definedName>
    <definedName name="A126235722K">Data3!$IF$1:$IF$10,Data3!$IF$11:$IF$19</definedName>
    <definedName name="A126235722K_Data">Data3!$IF$11:$IF$19</definedName>
    <definedName name="A126235722K_Latest">Data3!$IF$19</definedName>
    <definedName name="A126235726V">Data4!$AR$1:$AR$10,Data4!$AR$11:$AR$19</definedName>
    <definedName name="A126235726V_Data">Data4!$AR$11:$AR$19</definedName>
    <definedName name="A126235726V_Latest">Data4!$AR$19</definedName>
    <definedName name="A126235730K">Data4!$DF$1:$DF$10,Data4!$DF$11:$DF$19</definedName>
    <definedName name="A126235730K_Data">Data4!$DF$11:$DF$19</definedName>
    <definedName name="A126235730K_Latest">Data4!$DF$19</definedName>
    <definedName name="A126235734V">Data4!$EG$1:$EG$10,Data4!$EG$11:$EG$19</definedName>
    <definedName name="A126235734V_Data">Data4!$EG$11:$EG$19</definedName>
    <definedName name="A126235734V_Latest">Data4!$EG$19</definedName>
    <definedName name="A126235738C">Data4!$GI$1:$GI$10,Data4!$GI$11:$GI$19</definedName>
    <definedName name="A126235738C_Data">Data4!$GI$11:$GI$19</definedName>
    <definedName name="A126235738C_Latest">Data4!$GI$19</definedName>
    <definedName name="A126235742V">Data3!$HQ$1:$HQ$10,Data3!$HQ$11:$HQ$19</definedName>
    <definedName name="A126235742V_Data">Data3!$HQ$11:$HQ$19</definedName>
    <definedName name="A126235742V_Latest">Data3!$HQ$19</definedName>
    <definedName name="A126235746C">Data4!$CE$1:$CE$10,Data4!$CE$11:$CE$19</definedName>
    <definedName name="A126235746C_Data">Data4!$CE$11:$CE$19</definedName>
    <definedName name="A126235746C_Latest">Data4!$CE$19</definedName>
    <definedName name="A126235750V">Data3!$BK$1:$BK$10,Data3!$BK$11:$BK$19</definedName>
    <definedName name="A126235750V_Data">Data3!$BK$11:$BK$19</definedName>
    <definedName name="A126235750V_Latest">Data3!$BK$19</definedName>
    <definedName name="A126235754C">Data3!$EN$1:$EN$10,Data3!$EN$11:$EN$19</definedName>
    <definedName name="A126235754C_Data">Data3!$EN$11:$EN$19</definedName>
    <definedName name="A126235754C_Latest">Data3!$EN$19</definedName>
    <definedName name="A126235758L">Data3!$FO$1:$FO$10,Data3!$FO$11:$FO$19</definedName>
    <definedName name="A126235758L_Data">Data3!$FO$11:$FO$19</definedName>
    <definedName name="A126235758L_Latest">Data3!$FO$19</definedName>
    <definedName name="A126235762C">Data4!$FH$1:$FH$10,Data4!$FH$11:$FH$19</definedName>
    <definedName name="A126235762C_Data">Data4!$FH$11:$FH$19</definedName>
    <definedName name="A126235762C_Latest">Data4!$FH$19</definedName>
    <definedName name="A126235766L">Data4!$HJ$1:$HJ$10,Data4!$HJ$11:$HJ$19</definedName>
    <definedName name="A126235766L_Data">Data4!$HJ$11:$HJ$19</definedName>
    <definedName name="A126235766L_Latest">Data4!$HJ$19</definedName>
    <definedName name="A126235770C">Data3!$I$1:$I$10,Data3!$I$11:$I$19</definedName>
    <definedName name="A126235770C_Data">Data3!$I$11:$I$19</definedName>
    <definedName name="A126235770C_Latest">Data3!$I$19</definedName>
    <definedName name="A126235774L">Data3!$GP$1:$GP$10,Data3!$GP$11:$GP$19</definedName>
    <definedName name="A126235774L_Data">Data3!$GP$11:$GP$19</definedName>
    <definedName name="A126235774L_Latest">Data3!$GP$19</definedName>
    <definedName name="A126235778W">Data4!$AC$1:$AC$10,Data4!$AC$11:$AC$19</definedName>
    <definedName name="A126235778W_Data">Data4!$AC$11:$AC$19</definedName>
    <definedName name="A126235778W_Latest">Data4!$AC$19</definedName>
    <definedName name="A126235782L">Data3!$AJ$1:$AJ$10,Data3!$AJ$11:$AJ$19</definedName>
    <definedName name="A126235782L_Data">Data3!$AJ$11:$AJ$19</definedName>
    <definedName name="A126235782L_Latest">Data3!$AJ$19</definedName>
    <definedName name="A126235786W">Data3!$CL$1:$CL$10,Data3!$CL$11:$CL$19</definedName>
    <definedName name="A126235786W_Data">Data3!$CL$11:$CL$19</definedName>
    <definedName name="A126235786W_Latest">Data3!$CL$19</definedName>
    <definedName name="A126235790L">Data3!$DM$1:$DM$10,Data3!$DM$11:$DM$19</definedName>
    <definedName name="A126235790L_Data">Data3!$DM$11:$DM$19</definedName>
    <definedName name="A126235790L_Latest">Data3!$DM$19</definedName>
    <definedName name="A126235794W">Data4!$B$1:$B$10,Data4!$B$11:$B$19</definedName>
    <definedName name="A126235794W_Data">Data4!$B$11:$B$19</definedName>
    <definedName name="A126235794W_Latest">Data4!$B$19</definedName>
    <definedName name="A126235798F">Data4!$BD$1:$BD$10,Data4!$BD$11:$BD$19</definedName>
    <definedName name="A126235798F_Data">Data4!$BD$11:$BD$19</definedName>
    <definedName name="A126235798F_Latest">Data4!$BD$19</definedName>
    <definedName name="A126235802K">Data8!$CA$1:$CA$10,Data8!$CA$11:$CA$19</definedName>
    <definedName name="A126235802K_Data">Data8!$CA$11:$CA$19</definedName>
    <definedName name="A126235802K_Latest">Data8!$CA$19</definedName>
    <definedName name="A126235806V">Data8!$DB$1:$DB$10,Data8!$DB$11:$DB$19</definedName>
    <definedName name="A126235806V_Data">Data8!$DB$11:$DB$19</definedName>
    <definedName name="A126235806V_Latest">Data8!$DB$19</definedName>
    <definedName name="A126235810K">Data8!$FD$1:$FD$10,Data8!$FD$11:$FD$19</definedName>
    <definedName name="A126235810K_Data">Data8!$FD$11:$FD$19</definedName>
    <definedName name="A126235810K_Latest">Data8!$FD$19</definedName>
    <definedName name="A126235814V">Data7!$GL$1:$GL$10,Data7!$GL$11:$GL$19</definedName>
    <definedName name="A126235814V_Data">Data7!$GL$11:$GL$19</definedName>
    <definedName name="A126235814V_Latest">Data7!$GL$19</definedName>
    <definedName name="A126235818C">Data8!$AZ$1:$AZ$10,Data8!$AZ$11:$AZ$19</definedName>
    <definedName name="A126235818C_Data">Data8!$AZ$11:$AZ$19</definedName>
    <definedName name="A126235818C_Latest">Data8!$AZ$19</definedName>
    <definedName name="A126235822V">Data7!$AF$1:$AF$10,Data7!$AF$11:$AF$19</definedName>
    <definedName name="A126235822V_Data">Data7!$AF$11:$AF$19</definedName>
    <definedName name="A126235822V_Latest">Data7!$AF$19</definedName>
    <definedName name="A126235826C">Data7!$DI$1:$DI$10,Data7!$DI$11:$DI$19</definedName>
    <definedName name="A126235826C_Data">Data7!$DI$11:$DI$19</definedName>
    <definedName name="A126235826C_Latest">Data7!$DI$19</definedName>
    <definedName name="A126235830V">Data7!$EJ$1:$EJ$10,Data7!$EJ$11:$EJ$19</definedName>
    <definedName name="A126235830V_Data">Data7!$EJ$11:$EJ$19</definedName>
    <definedName name="A126235830V_Latest">Data7!$EJ$19</definedName>
    <definedName name="A126235834C">Data8!$EC$1:$EC$10,Data8!$EC$11:$EC$19</definedName>
    <definedName name="A126235834C_Data">Data8!$EC$11:$EC$19</definedName>
    <definedName name="A126235834C_Latest">Data8!$EC$19</definedName>
    <definedName name="A126235838L">Data8!$GE$1:$GE$10,Data8!$GE$11:$GE$19</definedName>
    <definedName name="A126235838L_Data">Data8!$GE$11:$GE$19</definedName>
    <definedName name="A126235838L_Latest">Data8!$GE$19</definedName>
    <definedName name="A126235842C">Data6!$HT$1:$HT$10,Data6!$HT$11:$HT$19</definedName>
    <definedName name="A126235842C_Data">Data6!$HT$11:$HT$19</definedName>
    <definedName name="A126235842C_Latest">Data6!$HT$19</definedName>
    <definedName name="A126235846L">Data7!$FK$1:$FK$10,Data7!$FK$11:$FK$19</definedName>
    <definedName name="A126235846L_Data">Data7!$FK$11:$FK$19</definedName>
    <definedName name="A126235846L_Latest">Data7!$FK$19</definedName>
    <definedName name="A126235850C">Data7!$IN$1:$IN$10,Data7!$IN$11:$IN$19</definedName>
    <definedName name="A126235850C_Data">Data7!$IN$11:$IN$19</definedName>
    <definedName name="A126235850C_Latest">Data7!$IN$19</definedName>
    <definedName name="A126235854L">Data7!$E$1:$E$10,Data7!$E$11:$E$19</definedName>
    <definedName name="A126235854L_Data">Data7!$E$11:$E$19</definedName>
    <definedName name="A126235854L_Latest">Data7!$E$19</definedName>
    <definedName name="A126235858W">Data7!$BG$1:$BG$10,Data7!$BG$11:$BG$19</definedName>
    <definedName name="A126235858W_Data">Data7!$BG$11:$BG$19</definedName>
    <definedName name="A126235858W_Latest">Data7!$BG$19</definedName>
    <definedName name="A126235862L">Data7!$CH$1:$CH$10,Data7!$CH$11:$CH$19</definedName>
    <definedName name="A126235862L_Data">Data7!$CH$11:$CH$19</definedName>
    <definedName name="A126235862L_Latest">Data7!$CH$19</definedName>
    <definedName name="A126235866W">Data7!$HM$1:$HM$10,Data7!$HM$11:$HM$19</definedName>
    <definedName name="A126235866W_Data">Data7!$HM$11:$HM$19</definedName>
    <definedName name="A126235866W_Latest">Data7!$HM$19</definedName>
    <definedName name="A126235870L">Data8!$Y$1:$Y$10,Data8!$Y$11:$Y$19</definedName>
    <definedName name="A126235870L_Data">Data8!$Y$11:$Y$19</definedName>
    <definedName name="A126235870L_Latest">Data8!$Y$19</definedName>
    <definedName name="A126235874W">Data8!$BI$1:$BI$10,Data8!$BI$11:$BI$19</definedName>
    <definedName name="A126235874W_Data">Data8!$BI$11:$BI$19</definedName>
    <definedName name="A126235874W_Latest">Data8!$BI$19</definedName>
    <definedName name="A126235878F">Data8!$CJ$1:$CJ$10,Data8!$CJ$11:$CJ$19</definedName>
    <definedName name="A126235878F_Data">Data8!$CJ$11:$CJ$19</definedName>
    <definedName name="A126235878F_Latest">Data8!$CJ$19</definedName>
    <definedName name="A126235882W">Data8!$EL$1:$EL$10,Data8!$EL$11:$EL$19</definedName>
    <definedName name="A126235882W_Data">Data8!$EL$11:$EL$19</definedName>
    <definedName name="A126235882W_Latest">Data8!$EL$19</definedName>
    <definedName name="A126235886F">Data7!$FT$1:$FT$10,Data7!$FT$11:$FT$19</definedName>
    <definedName name="A126235886F_Data">Data7!$FT$11:$FT$19</definedName>
    <definedName name="A126235886F_Latest">Data7!$FT$19</definedName>
    <definedName name="A126235890W">Data8!$AH$1:$AH$10,Data8!$AH$11:$AH$19</definedName>
    <definedName name="A126235890W_Data">Data8!$AH$11:$AH$19</definedName>
    <definedName name="A126235890W_Latest">Data8!$AH$19</definedName>
    <definedName name="A126235894F">Data7!$N$1:$N$10,Data7!$N$11:$N$19</definedName>
    <definedName name="A126235894F_Data">Data7!$N$11:$N$19</definedName>
    <definedName name="A126235894F_Latest">Data7!$N$19</definedName>
    <definedName name="A126235898R">Data7!$CQ$1:$CQ$10,Data7!$CQ$11:$CQ$19</definedName>
    <definedName name="A126235898R_Data">Data7!$CQ$11:$CQ$19</definedName>
    <definedName name="A126235898R_Latest">Data7!$CQ$19</definedName>
    <definedName name="A126235902V">Data7!$DR$1:$DR$10,Data7!$DR$11:$DR$19</definedName>
    <definedName name="A126235902V_Data">Data7!$DR$11:$DR$19</definedName>
    <definedName name="A126235902V_Latest">Data7!$DR$19</definedName>
    <definedName name="A126235906C">Data8!$DK$1:$DK$10,Data8!$DK$11:$DK$19</definedName>
    <definedName name="A126235906C_Data">Data8!$DK$11:$DK$19</definedName>
    <definedName name="A126235906C_Latest">Data8!$DK$19</definedName>
    <definedName name="A126235910V">Data8!$FM$1:$FM$10,Data8!$FM$11:$FM$19</definedName>
    <definedName name="A126235910V_Data">Data8!$FM$11:$FM$19</definedName>
    <definedName name="A126235910V_Latest">Data8!$FM$19</definedName>
    <definedName name="A126235914C">Data6!$HB$1:$HB$10,Data6!$HB$11:$HB$19</definedName>
    <definedName name="A126235914C_Data">Data6!$HB$11:$HB$19</definedName>
    <definedName name="A126235914C_Latest">Data6!$HB$19</definedName>
    <definedName name="A126235918L">Data7!$ES$1:$ES$10,Data7!$ES$11:$ES$19</definedName>
    <definedName name="A126235918L_Data">Data7!$ES$11:$ES$19</definedName>
    <definedName name="A126235918L_Latest">Data7!$ES$19</definedName>
    <definedName name="A126235922C">Data7!$HV$1:$HV$10,Data7!$HV$11:$HV$19</definedName>
    <definedName name="A126235922C_Data">Data7!$HV$11:$HV$19</definedName>
    <definedName name="A126235922C_Latest">Data7!$HV$19</definedName>
    <definedName name="A126235926L">Data6!$IC$1:$IC$10,Data6!$IC$11:$IC$19</definedName>
    <definedName name="A126235926L_Data">Data6!$IC$11:$IC$19</definedName>
    <definedName name="A126235926L_Latest">Data6!$IC$19</definedName>
    <definedName name="A126235930C">Data7!$AO$1:$AO$10,Data7!$AO$11:$AO$19</definedName>
    <definedName name="A126235930C_Data">Data7!$AO$11:$AO$19</definedName>
    <definedName name="A126235930C_Latest">Data7!$AO$19</definedName>
    <definedName name="A126235934L">Data7!$BP$1:$BP$10,Data7!$BP$11:$BP$19</definedName>
    <definedName name="A126235934L_Data">Data7!$BP$11:$BP$19</definedName>
    <definedName name="A126235934L_Latest">Data7!$BP$19</definedName>
    <definedName name="A126235938W">Data7!$GU$1:$GU$10,Data7!$GU$11:$GU$19</definedName>
    <definedName name="A126235938W_Data">Data7!$GU$11:$GU$19</definedName>
    <definedName name="A126235938W_Latest">Data7!$GU$19</definedName>
    <definedName name="A126235942L">Data8!$G$1:$G$10,Data8!$G$11:$G$19</definedName>
    <definedName name="A126235942L_Data">Data8!$G$11:$G$19</definedName>
    <definedName name="A126235942L_Latest">Data8!$G$19</definedName>
    <definedName name="A126235946W">Data8!$BO$1:$BO$10,Data8!$BO$11:$BO$19</definedName>
    <definedName name="A126235946W_Data">Data8!$BO$11:$BO$19</definedName>
    <definedName name="A126235946W_Latest">Data8!$BO$19</definedName>
    <definedName name="A126235950L">Data8!$CP$1:$CP$10,Data8!$CP$11:$CP$19</definedName>
    <definedName name="A126235950L_Data">Data8!$CP$11:$CP$19</definedName>
    <definedName name="A126235950L_Latest">Data8!$CP$19</definedName>
    <definedName name="A126235954W">Data8!$ER$1:$ER$10,Data8!$ER$11:$ER$19</definedName>
    <definedName name="A126235954W_Data">Data8!$ER$11:$ER$19</definedName>
    <definedName name="A126235954W_Latest">Data8!$ER$19</definedName>
    <definedName name="A126235958F">Data7!$FZ$1:$FZ$10,Data7!$FZ$11:$FZ$19</definedName>
    <definedName name="A126235958F_Data">Data7!$FZ$11:$FZ$19</definedName>
    <definedName name="A126235958F_Latest">Data7!$FZ$19</definedName>
    <definedName name="A126235962W">Data8!$AN$1:$AN$10,Data8!$AN$11:$AN$19</definedName>
    <definedName name="A126235962W_Data">Data8!$AN$11:$AN$19</definedName>
    <definedName name="A126235962W_Latest">Data8!$AN$19</definedName>
    <definedName name="A126235966F">Data7!$T$1:$T$10,Data7!$T$11:$T$19</definedName>
    <definedName name="A126235966F_Data">Data7!$T$11:$T$19</definedName>
    <definedName name="A126235966F_Latest">Data7!$T$19</definedName>
    <definedName name="A126235970W">Data7!$CW$1:$CW$10,Data7!$CW$11:$CW$19</definedName>
    <definedName name="A126235970W_Data">Data7!$CW$11:$CW$19</definedName>
    <definedName name="A126235970W_Latest">Data7!$CW$19</definedName>
    <definedName name="A126235974F">Data7!$DX$1:$DX$10,Data7!$DX$11:$DX$19</definedName>
    <definedName name="A126235974F_Data">Data7!$DX$11:$DX$19</definedName>
    <definedName name="A126235974F_Latest">Data7!$DX$19</definedName>
    <definedName name="A126235978R">Data8!$DQ$1:$DQ$10,Data8!$DQ$11:$DQ$19</definedName>
    <definedName name="A126235978R_Data">Data8!$DQ$11:$DQ$19</definedName>
    <definedName name="A126235978R_Latest">Data8!$DQ$19</definedName>
    <definedName name="A126235982F">Data8!$FS$1:$FS$10,Data8!$FS$11:$FS$19</definedName>
    <definedName name="A126235982F_Data">Data8!$FS$11:$FS$19</definedName>
    <definedName name="A126235982F_Latest">Data8!$FS$19</definedName>
    <definedName name="A126235986R">Data6!$HH$1:$HH$10,Data6!$HH$11:$HH$19</definedName>
    <definedName name="A126235986R_Data">Data6!$HH$11:$HH$19</definedName>
    <definedName name="A126235986R_Latest">Data6!$HH$19</definedName>
    <definedName name="A126235990F">Data7!$EY$1:$EY$10,Data7!$EY$11:$EY$19</definedName>
    <definedName name="A126235990F_Data">Data7!$EY$11:$EY$19</definedName>
    <definedName name="A126235990F_Latest">Data7!$EY$19</definedName>
    <definedName name="A126235994R">Data7!$IB$1:$IB$10,Data7!$IB$11:$IB$19</definedName>
    <definedName name="A126235994R_Data">Data7!$IB$11:$IB$19</definedName>
    <definedName name="A126235994R_Latest">Data7!$IB$19</definedName>
    <definedName name="A126235998X">Data6!$II$1:$II$10,Data6!$II$11:$II$19</definedName>
    <definedName name="A126235998X_Data">Data6!$II$11:$II$19</definedName>
    <definedName name="A126235998X_Latest">Data6!$II$19</definedName>
    <definedName name="A126236002F">Data7!$AU$1:$AU$10,Data7!$AU$11:$AU$19</definedName>
    <definedName name="A126236002F_Data">Data7!$AU$11:$AU$19</definedName>
    <definedName name="A126236002F_Latest">Data7!$AU$19</definedName>
    <definedName name="A126236006R">Data7!$BV$1:$BV$10,Data7!$BV$11:$BV$19</definedName>
    <definedName name="A126236006R_Data">Data7!$BV$11:$BV$19</definedName>
    <definedName name="A126236006R_Latest">Data7!$BV$19</definedName>
    <definedName name="A126236010F">Data7!$HA$1:$HA$10,Data7!$HA$11:$HA$19</definedName>
    <definedName name="A126236010F_Data">Data7!$HA$11:$HA$19</definedName>
    <definedName name="A126236010F_Latest">Data7!$HA$19</definedName>
    <definedName name="A126236014R">Data8!$M$1:$M$10,Data8!$M$11:$M$19</definedName>
    <definedName name="A126236014R_Data">Data8!$M$11:$M$19</definedName>
    <definedName name="A126236014R_Latest">Data8!$M$19</definedName>
    <definedName name="A126236018X">Data8!$BU$1:$BU$10,Data8!$BU$11:$BU$19</definedName>
    <definedName name="A126236018X_Data">Data8!$BU$11:$BU$19</definedName>
    <definedName name="A126236018X_Latest">Data8!$BU$19</definedName>
    <definedName name="A126236022R">Data8!$CV$1:$CV$10,Data8!$CV$11:$CV$19</definedName>
    <definedName name="A126236022R_Data">Data8!$CV$11:$CV$19</definedName>
    <definedName name="A126236022R_Latest">Data8!$CV$19</definedName>
    <definedName name="A126236026X">Data8!$EX$1:$EX$10,Data8!$EX$11:$EX$19</definedName>
    <definedName name="A126236026X_Data">Data8!$EX$11:$EX$19</definedName>
    <definedName name="A126236026X_Latest">Data8!$EX$19</definedName>
    <definedName name="A126236030R">Data7!$GF$1:$GF$10,Data7!$GF$11:$GF$19</definedName>
    <definedName name="A126236030R_Data">Data7!$GF$11:$GF$19</definedName>
    <definedName name="A126236030R_Latest">Data7!$GF$19</definedName>
    <definedName name="A126236034X">Data8!$AT$1:$AT$10,Data8!$AT$11:$AT$19</definedName>
    <definedName name="A126236034X_Data">Data8!$AT$11:$AT$19</definedName>
    <definedName name="A126236034X_Latest">Data8!$AT$19</definedName>
    <definedName name="A126236038J">Data7!$Z$1:$Z$10,Data7!$Z$11:$Z$19</definedName>
    <definedName name="A126236038J_Data">Data7!$Z$11:$Z$19</definedName>
    <definedName name="A126236038J_Latest">Data7!$Z$19</definedName>
    <definedName name="A126236042X">Data7!$DC$1:$DC$10,Data7!$DC$11:$DC$19</definedName>
    <definedName name="A126236042X_Data">Data7!$DC$11:$DC$19</definedName>
    <definedName name="A126236042X_Latest">Data7!$DC$19</definedName>
    <definedName name="A126236046J">Data7!$ED$1:$ED$10,Data7!$ED$11:$ED$19</definedName>
    <definedName name="A126236046J_Data">Data7!$ED$11:$ED$19</definedName>
    <definedName name="A126236046J_Latest">Data7!$ED$19</definedName>
    <definedName name="A126236050X">Data8!$DW$1:$DW$10,Data8!$DW$11:$DW$19</definedName>
    <definedName name="A126236050X_Data">Data8!$DW$11:$DW$19</definedName>
    <definedName name="A126236050X_Latest">Data8!$DW$19</definedName>
    <definedName name="A126236054J">Data8!$FY$1:$FY$10,Data8!$FY$11:$FY$19</definedName>
    <definedName name="A126236054J_Data">Data8!$FY$11:$FY$19</definedName>
    <definedName name="A126236054J_Latest">Data8!$FY$19</definedName>
    <definedName name="A126236058T">Data6!$HN$1:$HN$10,Data6!$HN$11:$HN$19</definedName>
    <definedName name="A126236058T_Data">Data6!$HN$11:$HN$19</definedName>
    <definedName name="A126236058T_Latest">Data6!$HN$19</definedName>
    <definedName name="A126236062J">Data7!$FE$1:$FE$10,Data7!$FE$11:$FE$19</definedName>
    <definedName name="A126236062J_Data">Data7!$FE$11:$FE$19</definedName>
    <definedName name="A126236062J_Latest">Data7!$FE$19</definedName>
    <definedName name="A126236066T">Data7!$IH$1:$IH$10,Data7!$IH$11:$IH$19</definedName>
    <definedName name="A126236066T_Data">Data7!$IH$11:$IH$19</definedName>
    <definedName name="A126236066T_Latest">Data7!$IH$19</definedName>
    <definedName name="A126236070J">Data6!$IO$1:$IO$10,Data6!$IO$11:$IO$19</definedName>
    <definedName name="A126236070J_Data">Data6!$IO$11:$IO$19</definedName>
    <definedName name="A126236070J_Latest">Data6!$IO$19</definedName>
    <definedName name="A126236074T">Data7!$BA$1:$BA$10,Data7!$BA$11:$BA$19</definedName>
    <definedName name="A126236074T_Data">Data7!$BA$11:$BA$19</definedName>
    <definedName name="A126236074T_Latest">Data7!$BA$19</definedName>
    <definedName name="A126236078A">Data7!$CB$1:$CB$10,Data7!$CB$11:$CB$19</definedName>
    <definedName name="A126236078A_Data">Data7!$CB$11:$CB$19</definedName>
    <definedName name="A126236078A_Latest">Data7!$CB$19</definedName>
    <definedName name="A126236082T">Data7!$HG$1:$HG$10,Data7!$HG$11:$HG$19</definedName>
    <definedName name="A126236082T_Data">Data7!$HG$11:$HG$19</definedName>
    <definedName name="A126236082T_Latest">Data7!$HG$19</definedName>
    <definedName name="A126236086A">Data8!$S$1:$S$10,Data8!$S$11:$S$19</definedName>
    <definedName name="A126236086A_Data">Data8!$S$11:$S$19</definedName>
    <definedName name="A126236086A_Latest">Data8!$S$19</definedName>
    <definedName name="A126236162T">Data8!$BX$1:$BX$10,Data8!$BX$11:$BX$19</definedName>
    <definedName name="A126236162T_Data">Data8!$BX$11:$BX$19</definedName>
    <definedName name="A126236162T_Latest">Data8!$BX$19</definedName>
    <definedName name="A126236166A">Data8!$CY$1:$CY$10,Data8!$CY$11:$CY$19</definedName>
    <definedName name="A126236166A_Data">Data8!$CY$11:$CY$19</definedName>
    <definedName name="A126236166A_Latest">Data8!$CY$19</definedName>
    <definedName name="A126236170T">Data8!$FA$1:$FA$10,Data8!$FA$11:$FA$19</definedName>
    <definedName name="A126236170T_Data">Data8!$FA$11:$FA$19</definedName>
    <definedName name="A126236170T_Latest">Data8!$FA$19</definedName>
    <definedName name="A126236174A">Data7!$GI$1:$GI$10,Data7!$GI$11:$GI$19</definedName>
    <definedName name="A126236174A_Data">Data7!$GI$11:$GI$19</definedName>
    <definedName name="A126236174A_Latest">Data7!$GI$19</definedName>
    <definedName name="A126236178K">Data8!$AW$1:$AW$10,Data8!$AW$11:$AW$19</definedName>
    <definedName name="A126236178K_Data">Data8!$AW$11:$AW$19</definedName>
    <definedName name="A126236178K_Latest">Data8!$AW$19</definedName>
    <definedName name="A126236182A">Data7!$AC$1:$AC$10,Data7!$AC$11:$AC$19</definedName>
    <definedName name="A126236182A_Data">Data7!$AC$11:$AC$19</definedName>
    <definedName name="A126236182A_Latest">Data7!$AC$19</definedName>
    <definedName name="A126236186K">Data7!$DF$1:$DF$10,Data7!$DF$11:$DF$19</definedName>
    <definedName name="A126236186K_Data">Data7!$DF$11:$DF$19</definedName>
    <definedName name="A126236186K_Latest">Data7!$DF$19</definedName>
    <definedName name="A126236190A">Data7!$EG$1:$EG$10,Data7!$EG$11:$EG$19</definedName>
    <definedName name="A126236190A_Data">Data7!$EG$11:$EG$19</definedName>
    <definedName name="A126236190A_Latest">Data7!$EG$19</definedName>
    <definedName name="A126236194K">Data8!$DZ$1:$DZ$10,Data8!$DZ$11:$DZ$19</definedName>
    <definedName name="A126236194K_Data">Data8!$DZ$11:$DZ$19</definedName>
    <definedName name="A126236194K_Latest">Data8!$DZ$19</definedName>
    <definedName name="A126236198V">Data8!$GB$1:$GB$10,Data8!$GB$11:$GB$19</definedName>
    <definedName name="A126236198V_Data">Data8!$GB$11:$GB$19</definedName>
    <definedName name="A126236198V_Latest">Data8!$GB$19</definedName>
    <definedName name="A126236202X">Data6!$HQ$1:$HQ$10,Data6!$HQ$11:$HQ$19</definedName>
    <definedName name="A126236202X_Data">Data6!$HQ$11:$HQ$19</definedName>
    <definedName name="A126236202X_Latest">Data6!$HQ$19</definedName>
    <definedName name="A126236206J">Data7!$FH$1:$FH$10,Data7!$FH$11:$FH$19</definedName>
    <definedName name="A126236206J_Data">Data7!$FH$11:$FH$19</definedName>
    <definedName name="A126236206J_Latest">Data7!$FH$19</definedName>
    <definedName name="A126236210X">Data7!$IK$1:$IK$10,Data7!$IK$11:$IK$19</definedName>
    <definedName name="A126236210X_Data">Data7!$IK$11:$IK$19</definedName>
    <definedName name="A126236210X_Latest">Data7!$IK$19</definedName>
    <definedName name="A126236214J">Data7!$B$1:$B$10,Data7!$B$11:$B$19</definedName>
    <definedName name="A126236214J_Data">Data7!$B$11:$B$19</definedName>
    <definedName name="A126236214J_Latest">Data7!$B$19</definedName>
    <definedName name="A126236218T">Data7!$BD$1:$BD$10,Data7!$BD$11:$BD$19</definedName>
    <definedName name="A126236218T_Data">Data7!$BD$11:$BD$19</definedName>
    <definedName name="A126236218T_Latest">Data7!$BD$19</definedName>
    <definedName name="A126236222J">Data7!$CE$1:$CE$10,Data7!$CE$11:$CE$19</definedName>
    <definedName name="A126236222J_Data">Data7!$CE$11:$CE$19</definedName>
    <definedName name="A126236222J_Latest">Data7!$CE$19</definedName>
    <definedName name="A126236226T">Data7!$HJ$1:$HJ$10,Data7!$HJ$11:$HJ$19</definedName>
    <definedName name="A126236226T_Data">Data7!$HJ$11:$HJ$19</definedName>
    <definedName name="A126236226T_Latest">Data7!$HJ$19</definedName>
    <definedName name="A126236230J">Data8!$V$1:$V$10,Data8!$V$11:$V$19</definedName>
    <definedName name="A126236230J_Data">Data8!$V$11:$V$19</definedName>
    <definedName name="A126236230J_Latest">Data8!$V$19</definedName>
    <definedName name="A126236234T">Data8!$CG$1:$CG$10,Data8!$CG$11:$CG$19</definedName>
    <definedName name="A126236234T_Data">Data8!$CG$11:$CG$19</definedName>
    <definedName name="A126236234T_Latest">Data8!$CG$19</definedName>
    <definedName name="A126236238A">Data8!$DH$1:$DH$10,Data8!$DH$11:$DH$19</definedName>
    <definedName name="A126236238A_Data">Data8!$DH$11:$DH$19</definedName>
    <definedName name="A126236238A_Latest">Data8!$DH$19</definedName>
    <definedName name="A126236242T">Data8!$FJ$1:$FJ$10,Data8!$FJ$11:$FJ$19</definedName>
    <definedName name="A126236242T_Data">Data8!$FJ$11:$FJ$19</definedName>
    <definedName name="A126236242T_Latest">Data8!$FJ$19</definedName>
    <definedName name="A126236246A">Data7!$GR$1:$GR$10,Data7!$GR$11:$GR$19</definedName>
    <definedName name="A126236246A_Data">Data7!$GR$11:$GR$19</definedName>
    <definedName name="A126236246A_Latest">Data7!$GR$19</definedName>
    <definedName name="A126236250T">Data8!$BF$1:$BF$10,Data8!$BF$11:$BF$19</definedName>
    <definedName name="A126236250T_Data">Data8!$BF$11:$BF$19</definedName>
    <definedName name="A126236250T_Latest">Data8!$BF$19</definedName>
    <definedName name="A126236254A">Data7!$AL$1:$AL$10,Data7!$AL$11:$AL$19</definedName>
    <definedName name="A126236254A_Data">Data7!$AL$11:$AL$19</definedName>
    <definedName name="A126236254A_Latest">Data7!$AL$19</definedName>
    <definedName name="A126236258K">Data7!$DO$1:$DO$10,Data7!$DO$11:$DO$19</definedName>
    <definedName name="A126236258K_Data">Data7!$DO$11:$DO$19</definedName>
    <definedName name="A126236258K_Latest">Data7!$DO$19</definedName>
    <definedName name="A126236262A">Data7!$EP$1:$EP$10,Data7!$EP$11:$EP$19</definedName>
    <definedName name="A126236262A_Data">Data7!$EP$11:$EP$19</definedName>
    <definedName name="A126236262A_Latest">Data7!$EP$19</definedName>
    <definedName name="A126236266K">Data8!$EI$1:$EI$10,Data8!$EI$11:$EI$19</definedName>
    <definedName name="A126236266K_Data">Data8!$EI$11:$EI$19</definedName>
    <definedName name="A126236266K_Latest">Data8!$EI$19</definedName>
    <definedName name="A126236270A">Data8!$GK$1:$GK$10,Data8!$GK$11:$GK$19</definedName>
    <definedName name="A126236270A_Data">Data8!$GK$11:$GK$19</definedName>
    <definedName name="A126236270A_Latest">Data8!$GK$19</definedName>
    <definedName name="A126236274K">Data6!$HZ$1:$HZ$10,Data6!$HZ$11:$HZ$19</definedName>
    <definedName name="A126236274K_Data">Data6!$HZ$11:$HZ$19</definedName>
    <definedName name="A126236274K_Latest">Data6!$HZ$19</definedName>
    <definedName name="A126236278V">Data7!$FQ$1:$FQ$10,Data7!$FQ$11:$FQ$19</definedName>
    <definedName name="A126236278V_Data">Data7!$FQ$11:$FQ$19</definedName>
    <definedName name="A126236278V_Latest">Data7!$FQ$19</definedName>
    <definedName name="A126236282K">Data8!$D$1:$D$10,Data8!$D$11:$D$19</definedName>
    <definedName name="A126236282K_Data">Data8!$D$11:$D$19</definedName>
    <definedName name="A126236282K_Latest">Data8!$D$19</definedName>
    <definedName name="A126236286V">Data7!$K$1:$K$10,Data7!$K$11:$K$19</definedName>
    <definedName name="A126236286V_Data">Data7!$K$11:$K$19</definedName>
    <definedName name="A126236286V_Latest">Data7!$K$19</definedName>
    <definedName name="A126236290K">Data7!$BM$1:$BM$10,Data7!$BM$11:$BM$19</definedName>
    <definedName name="A126236290K_Data">Data7!$BM$11:$BM$19</definedName>
    <definedName name="A126236290K_Latest">Data7!$BM$19</definedName>
    <definedName name="A126236294V">Data7!$CN$1:$CN$10,Data7!$CN$11:$CN$19</definedName>
    <definedName name="A126236294V_Data">Data7!$CN$11:$CN$19</definedName>
    <definedName name="A126236294V_Latest">Data7!$CN$19</definedName>
    <definedName name="A126236298C">Data7!$HS$1:$HS$10,Data7!$HS$11:$HS$19</definedName>
    <definedName name="A126236298C_Data">Data7!$HS$11:$HS$19</definedName>
    <definedName name="A126236298C_Latest">Data7!$HS$19</definedName>
    <definedName name="A126236302J">Data8!$AE$1:$AE$10,Data8!$AE$11:$AE$19</definedName>
    <definedName name="A126236302J_Data">Data8!$AE$11:$AE$19</definedName>
    <definedName name="A126236302J_Latest">Data8!$AE$19</definedName>
    <definedName name="A126236306T">Data8!$BL$1:$BL$10,Data8!$BL$11:$BL$19</definedName>
    <definedName name="A126236306T_Data">Data8!$BL$11:$BL$19</definedName>
    <definedName name="A126236306T_Latest">Data8!$BL$19</definedName>
    <definedName name="A126236310J">Data8!$CM$1:$CM$10,Data8!$CM$11:$CM$19</definedName>
    <definedName name="A126236310J_Data">Data8!$CM$11:$CM$19</definedName>
    <definedName name="A126236310J_Latest">Data8!$CM$19</definedName>
    <definedName name="A126236314T">Data8!$EO$1:$EO$10,Data8!$EO$11:$EO$19</definedName>
    <definedName name="A126236314T_Data">Data8!$EO$11:$EO$19</definedName>
    <definedName name="A126236314T_Latest">Data8!$EO$19</definedName>
    <definedName name="A126236318A">Data7!$FW$1:$FW$10,Data7!$FW$11:$FW$19</definedName>
    <definedName name="A126236318A_Data">Data7!$FW$11:$FW$19</definedName>
    <definedName name="A126236318A_Latest">Data7!$FW$19</definedName>
    <definedName name="A126236322T">Data8!$AK$1:$AK$10,Data8!$AK$11:$AK$19</definedName>
    <definedName name="A126236322T_Data">Data8!$AK$11:$AK$19</definedName>
    <definedName name="A126236322T_Latest">Data8!$AK$19</definedName>
    <definedName name="A126236326A">Data7!$Q$1:$Q$10,Data7!$Q$11:$Q$19</definedName>
    <definedName name="A126236326A_Data">Data7!$Q$11:$Q$19</definedName>
    <definedName name="A126236326A_Latest">Data7!$Q$19</definedName>
    <definedName name="A126236330T">Data7!$CT$1:$CT$10,Data7!$CT$11:$CT$19</definedName>
    <definedName name="A126236330T_Data">Data7!$CT$11:$CT$19</definedName>
    <definedName name="A126236330T_Latest">Data7!$CT$19</definedName>
    <definedName name="A126236334A">Data7!$DU$1:$DU$10,Data7!$DU$11:$DU$19</definedName>
    <definedName name="A126236334A_Data">Data7!$DU$11:$DU$19</definedName>
    <definedName name="A126236334A_Latest">Data7!$DU$19</definedName>
    <definedName name="A126236338K">Data8!$DN$1:$DN$10,Data8!$DN$11:$DN$19</definedName>
    <definedName name="A126236338K_Data">Data8!$DN$11:$DN$19</definedName>
    <definedName name="A126236338K_Latest">Data8!$DN$19</definedName>
    <definedName name="A126236342A">Data8!$FP$1:$FP$10,Data8!$FP$11:$FP$19</definedName>
    <definedName name="A126236342A_Data">Data8!$FP$11:$FP$19</definedName>
    <definedName name="A126236342A_Latest">Data8!$FP$19</definedName>
    <definedName name="A126236346K">Data6!$HE$1:$HE$10,Data6!$HE$11:$HE$19</definedName>
    <definedName name="A126236346K_Data">Data6!$HE$11:$HE$19</definedName>
    <definedName name="A126236346K_Latest">Data6!$HE$19</definedName>
    <definedName name="A126236350A">Data7!$EV$1:$EV$10,Data7!$EV$11:$EV$19</definedName>
    <definedName name="A126236350A_Data">Data7!$EV$11:$EV$19</definedName>
    <definedName name="A126236350A_Latest">Data7!$EV$19</definedName>
    <definedName name="A126236354K">Data7!$HY$1:$HY$10,Data7!$HY$11:$HY$19</definedName>
    <definedName name="A126236354K_Data">Data7!$HY$11:$HY$19</definedName>
    <definedName name="A126236354K_Latest">Data7!$HY$19</definedName>
    <definedName name="A126236358V">Data6!$IF$1:$IF$10,Data6!$IF$11:$IF$19</definedName>
    <definedName name="A126236358V_Data">Data6!$IF$11:$IF$19</definedName>
    <definedName name="A126236358V_Latest">Data6!$IF$19</definedName>
    <definedName name="A126236362K">Data7!$AR$1:$AR$10,Data7!$AR$11:$AR$19</definedName>
    <definedName name="A126236362K_Data">Data7!$AR$11:$AR$19</definedName>
    <definedName name="A126236362K_Latest">Data7!$AR$19</definedName>
    <definedName name="A126236366V">Data7!$BS$1:$BS$10,Data7!$BS$11:$BS$19</definedName>
    <definedName name="A126236366V_Data">Data7!$BS$11:$BS$19</definedName>
    <definedName name="A126236366V_Latest">Data7!$BS$19</definedName>
    <definedName name="A126236370K">Data7!$GX$1:$GX$10,Data7!$GX$11:$GX$19</definedName>
    <definedName name="A126236370K_Data">Data7!$GX$11:$GX$19</definedName>
    <definedName name="A126236370K_Latest">Data7!$GX$19</definedName>
    <definedName name="A126236374V">Data8!$J$1:$J$10,Data8!$J$11:$J$19</definedName>
    <definedName name="A126236374V_Data">Data8!$J$11:$J$19</definedName>
    <definedName name="A126236374V_Latest">Data8!$J$19</definedName>
    <definedName name="A126236450K">Data8!$BR$1:$BR$10,Data8!$BR$11:$BR$19</definedName>
    <definedName name="A126236450K_Data">Data8!$BR$11:$BR$19</definedName>
    <definedName name="A126236450K_Latest">Data8!$BR$19</definedName>
    <definedName name="A126236454V">Data8!$CS$1:$CS$10,Data8!$CS$11:$CS$19</definedName>
    <definedName name="A126236454V_Data">Data8!$CS$11:$CS$19</definedName>
    <definedName name="A126236454V_Latest">Data8!$CS$19</definedName>
    <definedName name="A126236458C">Data8!$EU$1:$EU$10,Data8!$EU$11:$EU$19</definedName>
    <definedName name="A126236458C_Data">Data8!$EU$11:$EU$19</definedName>
    <definedName name="A126236458C_Latest">Data8!$EU$19</definedName>
    <definedName name="A126236462V">Data7!$GC$1:$GC$10,Data7!$GC$11:$GC$19</definedName>
    <definedName name="A126236462V_Data">Data7!$GC$11:$GC$19</definedName>
    <definedName name="A126236462V_Latest">Data7!$GC$19</definedName>
    <definedName name="A126236466C">Data8!$AQ$1:$AQ$10,Data8!$AQ$11:$AQ$19</definedName>
    <definedName name="A126236466C_Data">Data8!$AQ$11:$AQ$19</definedName>
    <definedName name="A126236466C_Latest">Data8!$AQ$19</definedName>
    <definedName name="A126236470V">Data7!$W$1:$W$10,Data7!$W$11:$W$19</definedName>
    <definedName name="A126236470V_Data">Data7!$W$11:$W$19</definedName>
    <definedName name="A126236470V_Latest">Data7!$W$19</definedName>
    <definedName name="A126236474C">Data7!$CZ$1:$CZ$10,Data7!$CZ$11:$CZ$19</definedName>
    <definedName name="A126236474C_Data">Data7!$CZ$11:$CZ$19</definedName>
    <definedName name="A126236474C_Latest">Data7!$CZ$19</definedName>
    <definedName name="A126236478L">Data7!$EA$1:$EA$10,Data7!$EA$11:$EA$19</definedName>
    <definedName name="A126236478L_Data">Data7!$EA$11:$EA$19</definedName>
    <definedName name="A126236478L_Latest">Data7!$EA$19</definedName>
    <definedName name="A126236482C">Data8!$DT$1:$DT$10,Data8!$DT$11:$DT$19</definedName>
    <definedName name="A126236482C_Data">Data8!$DT$11:$DT$19</definedName>
    <definedName name="A126236482C_Latest">Data8!$DT$19</definedName>
    <definedName name="A126236486L">Data8!$FV$1:$FV$10,Data8!$FV$11:$FV$19</definedName>
    <definedName name="A126236486L_Data">Data8!$FV$11:$FV$19</definedName>
    <definedName name="A126236486L_Latest">Data8!$FV$19</definedName>
    <definedName name="A126236490C">Data6!$HK$1:$HK$10,Data6!$HK$11:$HK$19</definedName>
    <definedName name="A126236490C_Data">Data6!$HK$11:$HK$19</definedName>
    <definedName name="A126236490C_Latest">Data6!$HK$19</definedName>
    <definedName name="A126236494L">Data7!$FB$1:$FB$10,Data7!$FB$11:$FB$19</definedName>
    <definedName name="A126236494L_Data">Data7!$FB$11:$FB$19</definedName>
    <definedName name="A126236494L_Latest">Data7!$FB$19</definedName>
    <definedName name="A126236498W">Data7!$IE$1:$IE$10,Data7!$IE$11:$IE$19</definedName>
    <definedName name="A126236498W_Data">Data7!$IE$11:$IE$19</definedName>
    <definedName name="A126236498W_Latest">Data7!$IE$19</definedName>
    <definedName name="A126236502A">Data6!$IL$1:$IL$10,Data6!$IL$11:$IL$19</definedName>
    <definedName name="A126236502A_Data">Data6!$IL$11:$IL$19</definedName>
    <definedName name="A126236502A_Latest">Data6!$IL$19</definedName>
    <definedName name="A126236506K">Data7!$AX$1:$AX$10,Data7!$AX$11:$AX$19</definedName>
    <definedName name="A126236506K_Data">Data7!$AX$11:$AX$19</definedName>
    <definedName name="A126236506K_Latest">Data7!$AX$19</definedName>
    <definedName name="A126236510A">Data7!$BY$1:$BY$10,Data7!$BY$11:$BY$19</definedName>
    <definedName name="A126236510A_Data">Data7!$BY$11:$BY$19</definedName>
    <definedName name="A126236510A_Latest">Data7!$BY$19</definedName>
    <definedName name="A126236514K">Data7!$HD$1:$HD$10,Data7!$HD$11:$HD$19</definedName>
    <definedName name="A126236514K_Data">Data7!$HD$11:$HD$19</definedName>
    <definedName name="A126236514K_Latest">Data7!$HD$19</definedName>
    <definedName name="A126236518V">Data8!$P$1:$P$10,Data8!$P$11:$P$19</definedName>
    <definedName name="A126236518V_Data">Data8!$P$11:$P$19</definedName>
    <definedName name="A126236518V_Latest">Data8!$P$19</definedName>
    <definedName name="A126236522K">Data8!$CD$1:$CD$10,Data8!$CD$11:$CD$19</definedName>
    <definedName name="A126236522K_Data">Data8!$CD$11:$CD$19</definedName>
    <definedName name="A126236522K_Latest">Data8!$CD$19</definedName>
    <definedName name="A126236526V">Data8!$DE$1:$DE$10,Data8!$DE$11:$DE$19</definedName>
    <definedName name="A126236526V_Data">Data8!$DE$11:$DE$19</definedName>
    <definedName name="A126236526V_Latest">Data8!$DE$19</definedName>
    <definedName name="A126236530K">Data8!$FG$1:$FG$10,Data8!$FG$11:$FG$19</definedName>
    <definedName name="A126236530K_Data">Data8!$FG$11:$FG$19</definedName>
    <definedName name="A126236530K_Latest">Data8!$FG$19</definedName>
    <definedName name="A126236534V">Data7!$GO$1:$GO$10,Data7!$GO$11:$GO$19</definedName>
    <definedName name="A126236534V_Data">Data7!$GO$11:$GO$19</definedName>
    <definedName name="A126236534V_Latest">Data7!$GO$19</definedName>
    <definedName name="A126236538C">Data8!$BC$1:$BC$10,Data8!$BC$11:$BC$19</definedName>
    <definedName name="A126236538C_Data">Data8!$BC$11:$BC$19</definedName>
    <definedName name="A126236538C_Latest">Data8!$BC$19</definedName>
    <definedName name="A126236542V">Data7!$AI$1:$AI$10,Data7!$AI$11:$AI$19</definedName>
    <definedName name="A126236542V_Data">Data7!$AI$11:$AI$19</definedName>
    <definedName name="A126236542V_Latest">Data7!$AI$19</definedName>
    <definedName name="A126236546C">Data7!$DL$1:$DL$10,Data7!$DL$11:$DL$19</definedName>
    <definedName name="A126236546C_Data">Data7!$DL$11:$DL$19</definedName>
    <definedName name="A126236546C_Latest">Data7!$DL$19</definedName>
    <definedName name="A126236550V">Data7!$EM$1:$EM$10,Data7!$EM$11:$EM$19</definedName>
    <definedName name="A126236550V_Data">Data7!$EM$11:$EM$19</definedName>
    <definedName name="A126236550V_Latest">Data7!$EM$19</definedName>
    <definedName name="A126236554C">Data8!$EF$1:$EF$10,Data8!$EF$11:$EF$19</definedName>
    <definedName name="A126236554C_Data">Data8!$EF$11:$EF$19</definedName>
    <definedName name="A126236554C_Latest">Data8!$EF$19</definedName>
    <definedName name="A126236558L">Data8!$GH$1:$GH$10,Data8!$GH$11:$GH$19</definedName>
    <definedName name="A126236558L_Data">Data8!$GH$11:$GH$19</definedName>
    <definedName name="A126236558L_Latest">Data8!$GH$19</definedName>
    <definedName name="A126236562C">Data6!$HW$1:$HW$10,Data6!$HW$11:$HW$19</definedName>
    <definedName name="A126236562C_Data">Data6!$HW$11:$HW$19</definedName>
    <definedName name="A126236562C_Latest">Data6!$HW$19</definedName>
    <definedName name="A126236566L">Data7!$FN$1:$FN$10,Data7!$FN$11:$FN$19</definedName>
    <definedName name="A126236566L_Data">Data7!$FN$11:$FN$19</definedName>
    <definedName name="A126236566L_Latest">Data7!$FN$19</definedName>
    <definedName name="A126236570C">Data7!$IQ$1:$IQ$10,Data7!$IQ$11:$IQ$19</definedName>
    <definedName name="A126236570C_Data">Data7!$IQ$11:$IQ$19</definedName>
    <definedName name="A126236570C_Latest">Data7!$IQ$19</definedName>
    <definedName name="A126236574L">Data7!$H$1:$H$10,Data7!$H$11:$H$19</definedName>
    <definedName name="A126236574L_Data">Data7!$H$11:$H$19</definedName>
    <definedName name="A126236574L_Latest">Data7!$H$19</definedName>
    <definedName name="A126236578W">Data7!$BJ$1:$BJ$10,Data7!$BJ$11:$BJ$19</definedName>
    <definedName name="A126236578W_Data">Data7!$BJ$11:$BJ$19</definedName>
    <definedName name="A126236578W_Latest">Data7!$BJ$19</definedName>
    <definedName name="A126236582L">Data7!$CK$1:$CK$10,Data7!$CK$11:$CK$19</definedName>
    <definedName name="A126236582L_Data">Data7!$CK$11:$CK$19</definedName>
    <definedName name="A126236582L_Latest">Data7!$CK$19</definedName>
    <definedName name="A126236586W">Data7!$HP$1:$HP$10,Data7!$HP$11:$HP$19</definedName>
    <definedName name="A126236586W_Data">Data7!$HP$11:$HP$19</definedName>
    <definedName name="A126236586W_Latest">Data7!$HP$19</definedName>
    <definedName name="A126236590L">Data8!$AB$1:$AB$10,Data8!$AB$11:$AB$19</definedName>
    <definedName name="A126236590L_Data">Data8!$AB$11:$AB$19</definedName>
    <definedName name="A126236590L_Latest">Data8!$AB$19</definedName>
    <definedName name="A126236594W">Data10!$BM$1:$BM$10,Data10!$BM$11:$BM$19</definedName>
    <definedName name="A126236594W_Data">Data10!$BM$11:$BM$19</definedName>
    <definedName name="A126236594W_Latest">Data10!$BM$19</definedName>
    <definedName name="A126236598F">Data10!$CN$1:$CN$10,Data10!$CN$11:$CN$19</definedName>
    <definedName name="A126236598F_Data">Data10!$CN$11:$CN$19</definedName>
    <definedName name="A126236598F_Latest">Data10!$CN$19</definedName>
    <definedName name="A126236602K">Data10!$EP$1:$EP$10,Data10!$EP$11:$EP$19</definedName>
    <definedName name="A126236602K_Data">Data10!$EP$11:$EP$19</definedName>
    <definedName name="A126236602K_Latest">Data10!$EP$19</definedName>
    <definedName name="A126236606V">Data9!$FX$1:$FX$10,Data9!$FX$11:$FX$19</definedName>
    <definedName name="A126236606V_Data">Data9!$FX$11:$FX$19</definedName>
    <definedName name="A126236606V_Latest">Data9!$FX$19</definedName>
    <definedName name="A126236610K">Data10!$AL$1:$AL$10,Data10!$AL$11:$AL$19</definedName>
    <definedName name="A126236610K_Data">Data10!$AL$11:$AL$19</definedName>
    <definedName name="A126236610K_Latest">Data10!$AL$19</definedName>
    <definedName name="A126236614V">Data9!$R$1:$R$10,Data9!$R$11:$R$19</definedName>
    <definedName name="A126236614V_Data">Data9!$R$11:$R$19</definedName>
    <definedName name="A126236614V_Latest">Data9!$R$19</definedName>
    <definedName name="A126236618C">Data9!$CU$1:$CU$10,Data9!$CU$11:$CU$19</definedName>
    <definedName name="A126236618C_Data">Data9!$CU$11:$CU$19</definedName>
    <definedName name="A126236618C_Latest">Data9!$CU$19</definedName>
    <definedName name="A126236622V">Data9!$DV$1:$DV$10,Data9!$DV$11:$DV$19</definedName>
    <definedName name="A126236622V_Data">Data9!$DV$11:$DV$19</definedName>
    <definedName name="A126236622V_Latest">Data9!$DV$19</definedName>
    <definedName name="A126236626C">Data10!$DO$1:$DO$10,Data10!$DO$11:$DO$19</definedName>
    <definedName name="A126236626C_Data">Data10!$DO$11:$DO$19</definedName>
    <definedName name="A126236626C_Latest">Data10!$DO$19</definedName>
    <definedName name="A126236630V">Data10!$FQ$1:$FQ$10,Data10!$FQ$11:$FQ$19</definedName>
    <definedName name="A126236630V_Data">Data10!$FQ$11:$FQ$19</definedName>
    <definedName name="A126236630V_Latest">Data10!$FQ$19</definedName>
    <definedName name="A126236634C">Data8!$HF$1:$HF$10,Data8!$HF$11:$HF$19</definedName>
    <definedName name="A126236634C_Data">Data8!$HF$11:$HF$19</definedName>
    <definedName name="A126236634C_Latest">Data8!$HF$19</definedName>
    <definedName name="A126236638L">Data9!$EW$1:$EW$10,Data9!$EW$11:$EW$19</definedName>
    <definedName name="A126236638L_Data">Data9!$EW$11:$EW$19</definedName>
    <definedName name="A126236638L_Latest">Data9!$EW$19</definedName>
    <definedName name="A126236642C">Data9!$HZ$1:$HZ$10,Data9!$HZ$11:$HZ$19</definedName>
    <definedName name="A126236642C_Data">Data9!$HZ$11:$HZ$19</definedName>
    <definedName name="A126236642C_Latest">Data9!$HZ$19</definedName>
    <definedName name="A126236646L">Data8!$IG$1:$IG$10,Data8!$IG$11:$IG$19</definedName>
    <definedName name="A126236646L_Data">Data8!$IG$11:$IG$19</definedName>
    <definedName name="A126236646L_Latest">Data8!$IG$19</definedName>
    <definedName name="A126236650C">Data9!$AS$1:$AS$10,Data9!$AS$11:$AS$19</definedName>
    <definedName name="A126236650C_Data">Data9!$AS$11:$AS$19</definedName>
    <definedName name="A126236650C_Latest">Data9!$AS$19</definedName>
    <definedName name="A126236654L">Data9!$BT$1:$BT$10,Data9!$BT$11:$BT$19</definedName>
    <definedName name="A126236654L_Data">Data9!$BT$11:$BT$19</definedName>
    <definedName name="A126236654L_Latest">Data9!$BT$19</definedName>
    <definedName name="A126236658W">Data9!$GY$1:$GY$10,Data9!$GY$11:$GY$19</definedName>
    <definedName name="A126236658W_Data">Data9!$GY$11:$GY$19</definedName>
    <definedName name="A126236658W_Latest">Data9!$GY$19</definedName>
    <definedName name="A126236662L">Data10!$K$1:$K$10,Data10!$K$11:$K$19</definedName>
    <definedName name="A126236662L_Data">Data10!$K$11:$K$19</definedName>
    <definedName name="A126236662L_Latest">Data10!$K$19</definedName>
    <definedName name="A126236666W">Data10!$AU$1:$AU$10,Data10!$AU$11:$AU$19</definedName>
    <definedName name="A126236666W_Data">Data10!$AU$11:$AU$19</definedName>
    <definedName name="A126236666W_Latest">Data10!$AU$19</definedName>
    <definedName name="A126236670L">Data10!$BV$1:$BV$10,Data10!$BV$11:$BV$19</definedName>
    <definedName name="A126236670L_Data">Data10!$BV$11:$BV$19</definedName>
    <definedName name="A126236670L_Latest">Data10!$BV$19</definedName>
    <definedName name="A126236674W">Data10!$DX$1:$DX$10,Data10!$DX$11:$DX$19</definedName>
    <definedName name="A126236674W_Data">Data10!$DX$11:$DX$19</definedName>
    <definedName name="A126236674W_Latest">Data10!$DX$19</definedName>
    <definedName name="A126236678F">Data9!$FF$1:$FF$10,Data9!$FF$11:$FF$19</definedName>
    <definedName name="A126236678F_Data">Data9!$FF$11:$FF$19</definedName>
    <definedName name="A126236678F_Latest">Data9!$FF$19</definedName>
    <definedName name="A126236682W">Data10!$T$1:$T$10,Data10!$T$11:$T$19</definedName>
    <definedName name="A126236682W_Data">Data10!$T$11:$T$19</definedName>
    <definedName name="A126236682W_Latest">Data10!$T$19</definedName>
    <definedName name="A126236686F">Data8!$IP$1:$IP$10,Data8!$IP$11:$IP$19</definedName>
    <definedName name="A126236686F_Data">Data8!$IP$11:$IP$19</definedName>
    <definedName name="A126236686F_Latest">Data8!$IP$19</definedName>
    <definedName name="A126236690W">Data9!$CC$1:$CC$10,Data9!$CC$11:$CC$19</definedName>
    <definedName name="A126236690W_Data">Data9!$CC$11:$CC$19</definedName>
    <definedName name="A126236690W_Latest">Data9!$CC$19</definedName>
    <definedName name="A126236694F">Data9!$DD$1:$DD$10,Data9!$DD$11:$DD$19</definedName>
    <definedName name="A126236694F_Data">Data9!$DD$11:$DD$19</definedName>
    <definedName name="A126236694F_Latest">Data9!$DD$19</definedName>
    <definedName name="A126236698R">Data10!$CW$1:$CW$10,Data10!$CW$11:$CW$19</definedName>
    <definedName name="A126236698R_Data">Data10!$CW$11:$CW$19</definedName>
    <definedName name="A126236698R_Latest">Data10!$CW$19</definedName>
    <definedName name="A126236702V">Data10!$EY$1:$EY$10,Data10!$EY$11:$EY$19</definedName>
    <definedName name="A126236702V_Data">Data10!$EY$11:$EY$19</definedName>
    <definedName name="A126236702V_Latest">Data10!$EY$19</definedName>
    <definedName name="A126236706C">Data8!$GN$1:$GN$10,Data8!$GN$11:$GN$19</definedName>
    <definedName name="A126236706C_Data">Data8!$GN$11:$GN$19</definedName>
    <definedName name="A126236706C_Latest">Data8!$GN$19</definedName>
    <definedName name="A126236710V">Data9!$EE$1:$EE$10,Data9!$EE$11:$EE$19</definedName>
    <definedName name="A126236710V_Data">Data9!$EE$11:$EE$19</definedName>
    <definedName name="A126236710V_Latest">Data9!$EE$19</definedName>
    <definedName name="A126236714C">Data9!$HH$1:$HH$10,Data9!$HH$11:$HH$19</definedName>
    <definedName name="A126236714C_Data">Data9!$HH$11:$HH$19</definedName>
    <definedName name="A126236714C_Latest">Data9!$HH$19</definedName>
    <definedName name="A126236718L">Data8!$HO$1:$HO$10,Data8!$HO$11:$HO$19</definedName>
    <definedName name="A126236718L_Data">Data8!$HO$11:$HO$19</definedName>
    <definedName name="A126236718L_Latest">Data8!$HO$19</definedName>
    <definedName name="A126236722C">Data9!$AA$1:$AA$10,Data9!$AA$11:$AA$19</definedName>
    <definedName name="A126236722C_Data">Data9!$AA$11:$AA$19</definedName>
    <definedName name="A126236722C_Latest">Data9!$AA$19</definedName>
    <definedName name="A126236726L">Data9!$BB$1:$BB$10,Data9!$BB$11:$BB$19</definedName>
    <definedName name="A126236726L_Data">Data9!$BB$11:$BB$19</definedName>
    <definedName name="A126236726L_Latest">Data9!$BB$19</definedName>
    <definedName name="A126236730C">Data9!$GG$1:$GG$10,Data9!$GG$11:$GG$19</definedName>
    <definedName name="A126236730C_Data">Data9!$GG$11:$GG$19</definedName>
    <definedName name="A126236730C_Latest">Data9!$GG$19</definedName>
    <definedName name="A126236734L">Data9!$II$1:$II$10,Data9!$II$11:$II$19</definedName>
    <definedName name="A126236734L_Data">Data9!$II$11:$II$19</definedName>
    <definedName name="A126236734L_Latest">Data9!$II$19</definedName>
    <definedName name="A126236738W">Data10!$BA$1:$BA$10,Data10!$BA$11:$BA$19</definedName>
    <definedName name="A126236738W_Data">Data10!$BA$11:$BA$19</definedName>
    <definedName name="A126236738W_Latest">Data10!$BA$19</definedName>
    <definedName name="A126236742L">Data10!$CB$1:$CB$10,Data10!$CB$11:$CB$19</definedName>
    <definedName name="A126236742L_Data">Data10!$CB$11:$CB$19</definedName>
    <definedName name="A126236742L_Latest">Data10!$CB$19</definedName>
    <definedName name="A126236746W">Data10!$ED$1:$ED$10,Data10!$ED$11:$ED$19</definedName>
    <definedName name="A126236746W_Data">Data10!$ED$11:$ED$19</definedName>
    <definedName name="A126236746W_Latest">Data10!$ED$19</definedName>
    <definedName name="A126236750L">Data9!$FL$1:$FL$10,Data9!$FL$11:$FL$19</definedName>
    <definedName name="A126236750L_Data">Data9!$FL$11:$FL$19</definedName>
    <definedName name="A126236750L_Latest">Data9!$FL$19</definedName>
    <definedName name="A126236754W">Data10!$Z$1:$Z$10,Data10!$Z$11:$Z$19</definedName>
    <definedName name="A126236754W_Data">Data10!$Z$11:$Z$19</definedName>
    <definedName name="A126236754W_Latest">Data10!$Z$19</definedName>
    <definedName name="A126236758F">Data9!$F$1:$F$10,Data9!$F$11:$F$19</definedName>
    <definedName name="A126236758F_Data">Data9!$F$11:$F$19</definedName>
    <definedName name="A126236758F_Latest">Data9!$F$19</definedName>
    <definedName name="A126236762W">Data9!$CI$1:$CI$10,Data9!$CI$11:$CI$19</definedName>
    <definedName name="A126236762W_Data">Data9!$CI$11:$CI$19</definedName>
    <definedName name="A126236762W_Latest">Data9!$CI$19</definedName>
    <definedName name="A126236766F">Data9!$DJ$1:$DJ$10,Data9!$DJ$11:$DJ$19</definedName>
    <definedName name="A126236766F_Data">Data9!$DJ$11:$DJ$19</definedName>
    <definedName name="A126236766F_Latest">Data9!$DJ$19</definedName>
    <definedName name="A126236770W">Data10!$DC$1:$DC$10,Data10!$DC$11:$DC$19</definedName>
    <definedName name="A126236770W_Data">Data10!$DC$11:$DC$19</definedName>
    <definedName name="A126236770W_Latest">Data10!$DC$19</definedName>
    <definedName name="A126236774F">Data10!$FE$1:$FE$10,Data10!$FE$11:$FE$19</definedName>
    <definedName name="A126236774F_Data">Data10!$FE$11:$FE$19</definedName>
    <definedName name="A126236774F_Latest">Data10!$FE$19</definedName>
    <definedName name="A126236778R">Data8!$GT$1:$GT$10,Data8!$GT$11:$GT$19</definedName>
    <definedName name="A126236778R_Data">Data8!$GT$11:$GT$19</definedName>
    <definedName name="A126236778R_Latest">Data8!$GT$19</definedName>
    <definedName name="A126236782F">Data9!$EK$1:$EK$10,Data9!$EK$11:$EK$19</definedName>
    <definedName name="A126236782F_Data">Data9!$EK$11:$EK$19</definedName>
    <definedName name="A126236782F_Latest">Data9!$EK$19</definedName>
    <definedName name="A126236786R">Data9!$HN$1:$HN$10,Data9!$HN$11:$HN$19</definedName>
    <definedName name="A126236786R_Data">Data9!$HN$11:$HN$19</definedName>
    <definedName name="A126236786R_Latest">Data9!$HN$19</definedName>
    <definedName name="A126236790F">Data8!$HU$1:$HU$10,Data8!$HU$11:$HU$19</definedName>
    <definedName name="A126236790F_Data">Data8!$HU$11:$HU$19</definedName>
    <definedName name="A126236790F_Latest">Data8!$HU$19</definedName>
    <definedName name="A126236794R">Data9!$AG$1:$AG$10,Data9!$AG$11:$AG$19</definedName>
    <definedName name="A126236794R_Data">Data9!$AG$11:$AG$19</definedName>
    <definedName name="A126236794R_Latest">Data9!$AG$19</definedName>
    <definedName name="A126236798X">Data9!$BH$1:$BH$10,Data9!$BH$11:$BH$19</definedName>
    <definedName name="A126236798X_Data">Data9!$BH$11:$BH$19</definedName>
    <definedName name="A126236798X_Latest">Data9!$BH$19</definedName>
    <definedName name="A126236802C">Data9!$GM$1:$GM$10,Data9!$GM$11:$GM$19</definedName>
    <definedName name="A126236802C_Data">Data9!$GM$11:$GM$19</definedName>
    <definedName name="A126236802C_Latest">Data9!$GM$19</definedName>
    <definedName name="A126236806L">Data9!$IO$1:$IO$10,Data9!$IO$11:$IO$19</definedName>
    <definedName name="A126236806L_Data">Data9!$IO$11:$IO$19</definedName>
    <definedName name="A126236806L_Latest">Data9!$IO$19</definedName>
    <definedName name="A126236810C">Data10!$BG$1:$BG$10,Data10!$BG$11:$BG$19</definedName>
    <definedName name="A126236810C_Data">Data10!$BG$11:$BG$19</definedName>
    <definedName name="A126236810C_Latest">Data10!$BG$19</definedName>
    <definedName name="A126236814L">Data10!$CH$1:$CH$10,Data10!$CH$11:$CH$19</definedName>
    <definedName name="A126236814L_Data">Data10!$CH$11:$CH$19</definedName>
    <definedName name="A126236814L_Latest">Data10!$CH$19</definedName>
    <definedName name="A126236818W">Data10!$EJ$1:$EJ$10,Data10!$EJ$11:$EJ$19</definedName>
    <definedName name="A126236818W_Data">Data10!$EJ$11:$EJ$19</definedName>
    <definedName name="A126236818W_Latest">Data10!$EJ$19</definedName>
    <definedName name="A126236822L">Data9!$FR$1:$FR$10,Data9!$FR$11:$FR$19</definedName>
    <definedName name="A126236822L_Data">Data9!$FR$11:$FR$19</definedName>
    <definedName name="A126236822L_Latest">Data9!$FR$19</definedName>
    <definedName name="A126236826W">Data10!$AF$1:$AF$10,Data10!$AF$11:$AF$19</definedName>
    <definedName name="A126236826W_Data">Data10!$AF$11:$AF$19</definedName>
    <definedName name="A126236826W_Latest">Data10!$AF$19</definedName>
    <definedName name="A126236830L">Data9!$L$1:$L$10,Data9!$L$11:$L$19</definedName>
    <definedName name="A126236830L_Data">Data9!$L$11:$L$19</definedName>
    <definedName name="A126236830L_Latest">Data9!$L$19</definedName>
    <definedName name="A126236834W">Data9!$CO$1:$CO$10,Data9!$CO$11:$CO$19</definedName>
    <definedName name="A126236834W_Data">Data9!$CO$11:$CO$19</definedName>
    <definedName name="A126236834W_Latest">Data9!$CO$19</definedName>
    <definedName name="A126236838F">Data9!$DP$1:$DP$10,Data9!$DP$11:$DP$19</definedName>
    <definedName name="A126236838F_Data">Data9!$DP$11:$DP$19</definedName>
    <definedName name="A126236838F_Latest">Data9!$DP$19</definedName>
    <definedName name="A126236842W">Data10!$DI$1:$DI$10,Data10!$DI$11:$DI$19</definedName>
    <definedName name="A126236842W_Data">Data10!$DI$11:$DI$19</definedName>
    <definedName name="A126236842W_Latest">Data10!$DI$19</definedName>
    <definedName name="A126236846F">Data10!$FK$1:$FK$10,Data10!$FK$11:$FK$19</definedName>
    <definedName name="A126236846F_Data">Data10!$FK$11:$FK$19</definedName>
    <definedName name="A126236846F_Latest">Data10!$FK$19</definedName>
    <definedName name="A126236850W">Data8!$GZ$1:$GZ$10,Data8!$GZ$11:$GZ$19</definedName>
    <definedName name="A126236850W_Data">Data8!$GZ$11:$GZ$19</definedName>
    <definedName name="A126236850W_Latest">Data8!$GZ$19</definedName>
    <definedName name="A126236854F">Data9!$EQ$1:$EQ$10,Data9!$EQ$11:$EQ$19</definedName>
    <definedName name="A126236854F_Data">Data9!$EQ$11:$EQ$19</definedName>
    <definedName name="A126236854F_Latest">Data9!$EQ$19</definedName>
    <definedName name="A126236858R">Data9!$HT$1:$HT$10,Data9!$HT$11:$HT$19</definedName>
    <definedName name="A126236858R_Data">Data9!$HT$11:$HT$19</definedName>
    <definedName name="A126236858R_Latest">Data9!$HT$19</definedName>
    <definedName name="A126236862F">Data8!$IA$1:$IA$10,Data8!$IA$11:$IA$19</definedName>
    <definedName name="A126236862F_Data">Data8!$IA$11:$IA$19</definedName>
    <definedName name="A126236862F_Latest">Data8!$IA$19</definedName>
    <definedName name="A126236866R">Data9!$AM$1:$AM$10,Data9!$AM$11:$AM$19</definedName>
    <definedName name="A126236866R_Data">Data9!$AM$11:$AM$19</definedName>
    <definedName name="A126236866R_Latest">Data9!$AM$19</definedName>
    <definedName name="A126236870F">Data9!$BN$1:$BN$10,Data9!$BN$11:$BN$19</definedName>
    <definedName name="A126236870F_Data">Data9!$BN$11:$BN$19</definedName>
    <definedName name="A126236870F_Latest">Data9!$BN$19</definedName>
    <definedName name="A126236874R">Data9!$GS$1:$GS$10,Data9!$GS$11:$GS$19</definedName>
    <definedName name="A126236874R_Data">Data9!$GS$11:$GS$19</definedName>
    <definedName name="A126236874R_Latest">Data9!$GS$19</definedName>
    <definedName name="A126236878X">Data10!$E$1:$E$10,Data10!$E$11:$E$19</definedName>
    <definedName name="A126236878X_Data">Data10!$E$11:$E$19</definedName>
    <definedName name="A126236878X_Latest">Data10!$E$19</definedName>
    <definedName name="A126236954R">Data10!$BJ$1:$BJ$10,Data10!$BJ$11:$BJ$19</definedName>
    <definedName name="A126236954R_Data">Data10!$BJ$11:$BJ$19</definedName>
    <definedName name="A126236954R_Latest">Data10!$BJ$19</definedName>
    <definedName name="A126236958X">Data10!$CK$1:$CK$10,Data10!$CK$11:$CK$19</definedName>
    <definedName name="A126236958X_Data">Data10!$CK$11:$CK$19</definedName>
    <definedName name="A126236958X_Latest">Data10!$CK$19</definedName>
    <definedName name="A126236962R">Data10!$EM$1:$EM$10,Data10!$EM$11:$EM$19</definedName>
    <definedName name="A126236962R_Data">Data10!$EM$11:$EM$19</definedName>
    <definedName name="A126236962R_Latest">Data10!$EM$19</definedName>
    <definedName name="A126236966X">Data9!$FU$1:$FU$10,Data9!$FU$11:$FU$19</definedName>
    <definedName name="A126236966X_Data">Data9!$FU$11:$FU$19</definedName>
    <definedName name="A126236966X_Latest">Data9!$FU$19</definedName>
    <definedName name="A126236970R">Data10!$AI$1:$AI$10,Data10!$AI$11:$AI$19</definedName>
    <definedName name="A126236970R_Data">Data10!$AI$11:$AI$19</definedName>
    <definedName name="A126236970R_Latest">Data10!$AI$19</definedName>
    <definedName name="A126236974X">Data9!$O$1:$O$10,Data9!$O$11:$O$19</definedName>
    <definedName name="A126236974X_Data">Data9!$O$11:$O$19</definedName>
    <definedName name="A126236974X_Latest">Data9!$O$19</definedName>
    <definedName name="A126236978J">Data9!$CR$1:$CR$10,Data9!$CR$11:$CR$19</definedName>
    <definedName name="A126236978J_Data">Data9!$CR$11:$CR$19</definedName>
    <definedName name="A126236978J_Latest">Data9!$CR$19</definedName>
    <definedName name="A126236982X">Data9!$DS$1:$DS$10,Data9!$DS$11:$DS$19</definedName>
    <definedName name="A126236982X_Data">Data9!$DS$11:$DS$19</definedName>
    <definedName name="A126236982X_Latest">Data9!$DS$19</definedName>
    <definedName name="A126236986J">Data10!$DL$1:$DL$10,Data10!$DL$11:$DL$19</definedName>
    <definedName name="A126236986J_Data">Data10!$DL$11:$DL$19</definedName>
    <definedName name="A126236986J_Latest">Data10!$DL$19</definedName>
    <definedName name="A126236990X">Data10!$FN$1:$FN$10,Data10!$FN$11:$FN$19</definedName>
    <definedName name="A126236990X_Data">Data10!$FN$11:$FN$19</definedName>
    <definedName name="A126236990X_Latest">Data10!$FN$19</definedName>
    <definedName name="A126236994J">Data8!$HC$1:$HC$10,Data8!$HC$11:$HC$19</definedName>
    <definedName name="A126236994J_Data">Data8!$HC$11:$HC$19</definedName>
    <definedName name="A126236994J_Latest">Data8!$HC$19</definedName>
    <definedName name="A126236998T">Data9!$ET$1:$ET$10,Data9!$ET$11:$ET$19</definedName>
    <definedName name="A126236998T_Data">Data9!$ET$11:$ET$19</definedName>
    <definedName name="A126236998T_Latest">Data9!$ET$19</definedName>
    <definedName name="A126237002X">Data9!$HW$1:$HW$10,Data9!$HW$11:$HW$19</definedName>
    <definedName name="A126237002X_Data">Data9!$HW$11:$HW$19</definedName>
    <definedName name="A126237002X_Latest">Data9!$HW$19</definedName>
    <definedName name="A126237006J">Data8!$ID$1:$ID$10,Data8!$ID$11:$ID$19</definedName>
    <definedName name="A126237006J_Data">Data8!$ID$11:$ID$19</definedName>
    <definedName name="A126237006J_Latest">Data8!$ID$19</definedName>
    <definedName name="A126237010X">Data9!$AP$1:$AP$10,Data9!$AP$11:$AP$19</definedName>
    <definedName name="A126237010X_Data">Data9!$AP$11:$AP$19</definedName>
    <definedName name="A126237010X_Latest">Data9!$AP$19</definedName>
    <definedName name="A126237014J">Data9!$BQ$1:$BQ$10,Data9!$BQ$11:$BQ$19</definedName>
    <definedName name="A126237014J_Data">Data9!$BQ$11:$BQ$19</definedName>
    <definedName name="A126237014J_Latest">Data9!$BQ$19</definedName>
    <definedName name="A126237018T">Data9!$GV$1:$GV$10,Data9!$GV$11:$GV$19</definedName>
    <definedName name="A126237018T_Data">Data9!$GV$11:$GV$19</definedName>
    <definedName name="A126237018T_Latest">Data9!$GV$19</definedName>
    <definedName name="A126237022J">Data10!$H$1:$H$10,Data10!$H$11:$H$19</definedName>
    <definedName name="A126237022J_Data">Data10!$H$11:$H$19</definedName>
    <definedName name="A126237022J_Latest">Data10!$H$19</definedName>
    <definedName name="A126237026T">Data10!$BS$1:$BS$10,Data10!$BS$11:$BS$19</definedName>
    <definedName name="A126237026T_Data">Data10!$BS$11:$BS$19</definedName>
    <definedName name="A126237026T_Latest">Data10!$BS$19</definedName>
    <definedName name="A126237030J">Data10!$CT$1:$CT$10,Data10!$CT$11:$CT$19</definedName>
    <definedName name="A126237030J_Data">Data10!$CT$11:$CT$19</definedName>
    <definedName name="A126237030J_Latest">Data10!$CT$19</definedName>
    <definedName name="A126237034T">Data10!$EV$1:$EV$10,Data10!$EV$11:$EV$19</definedName>
    <definedName name="A126237034T_Data">Data10!$EV$11:$EV$19</definedName>
    <definedName name="A126237034T_Latest">Data10!$EV$19</definedName>
    <definedName name="A126237038A">Data9!$GD$1:$GD$10,Data9!$GD$11:$GD$19</definedName>
    <definedName name="A126237038A_Data">Data9!$GD$11:$GD$19</definedName>
    <definedName name="A126237038A_Latest">Data9!$GD$19</definedName>
    <definedName name="A126237042T">Data10!$AR$1:$AR$10,Data10!$AR$11:$AR$19</definedName>
    <definedName name="A126237042T_Data">Data10!$AR$11:$AR$19</definedName>
    <definedName name="A126237042T_Latest">Data10!$AR$19</definedName>
    <definedName name="A126237046A">Data9!$X$1:$X$10,Data9!$X$11:$X$19</definedName>
    <definedName name="A126237046A_Data">Data9!$X$11:$X$19</definedName>
    <definedName name="A126237046A_Latest">Data9!$X$19</definedName>
    <definedName name="A126237050T">Data9!$DA$1:$DA$10,Data9!$DA$11:$DA$19</definedName>
    <definedName name="A126237050T_Data">Data9!$DA$11:$DA$19</definedName>
    <definedName name="A126237050T_Latest">Data9!$DA$19</definedName>
    <definedName name="A126237054A">Data9!$EB$1:$EB$10,Data9!$EB$11:$EB$19</definedName>
    <definedName name="A126237054A_Data">Data9!$EB$11:$EB$19</definedName>
    <definedName name="A126237054A_Latest">Data9!$EB$19</definedName>
    <definedName name="A126237058K">Data10!$DU$1:$DU$10,Data10!$DU$11:$DU$19</definedName>
    <definedName name="A126237058K_Data">Data10!$DU$11:$DU$19</definedName>
    <definedName name="A126237058K_Latest">Data10!$DU$19</definedName>
    <definedName name="A126237062A">Data10!$FW$1:$FW$10,Data10!$FW$11:$FW$19</definedName>
    <definedName name="A126237062A_Data">Data10!$FW$11:$FW$19</definedName>
    <definedName name="A126237062A_Latest">Data10!$FW$19</definedName>
    <definedName name="A126237066K">Data8!$HL$1:$HL$10,Data8!$HL$11:$HL$19</definedName>
    <definedName name="A126237066K_Data">Data8!$HL$11:$HL$19</definedName>
    <definedName name="A126237066K_Latest">Data8!$HL$19</definedName>
    <definedName name="A126237070A">Data9!$FC$1:$FC$10,Data9!$FC$11:$FC$19</definedName>
    <definedName name="A126237070A_Data">Data9!$FC$11:$FC$19</definedName>
    <definedName name="A126237070A_Latest">Data9!$FC$19</definedName>
    <definedName name="A126237074K">Data9!$IF$1:$IF$10,Data9!$IF$11:$IF$19</definedName>
    <definedName name="A126237074K_Data">Data9!$IF$11:$IF$19</definedName>
    <definedName name="A126237074K_Latest">Data9!$IF$19</definedName>
    <definedName name="A126237078V">Data8!$IM$1:$IM$10,Data8!$IM$11:$IM$19</definedName>
    <definedName name="A126237078V_Data">Data8!$IM$11:$IM$19</definedName>
    <definedName name="A126237078V_Latest">Data8!$IM$19</definedName>
    <definedName name="A126237082K">Data9!$AY$1:$AY$10,Data9!$AY$11:$AY$19</definedName>
    <definedName name="A126237082K_Data">Data9!$AY$11:$AY$19</definedName>
    <definedName name="A126237082K_Latest">Data9!$AY$19</definedName>
    <definedName name="A126237086V">Data9!$BZ$1:$BZ$10,Data9!$BZ$11:$BZ$19</definedName>
    <definedName name="A126237086V_Data">Data9!$BZ$11:$BZ$19</definedName>
    <definedName name="A126237086V_Latest">Data9!$BZ$19</definedName>
    <definedName name="A126237090K">Data9!$HE$1:$HE$10,Data9!$HE$11:$HE$19</definedName>
    <definedName name="A126237090K_Data">Data9!$HE$11:$HE$19</definedName>
    <definedName name="A126237090K_Latest">Data9!$HE$19</definedName>
    <definedName name="A126237094V">Data10!$Q$1:$Q$10,Data10!$Q$11:$Q$19</definedName>
    <definedName name="A126237094V_Data">Data10!$Q$11:$Q$19</definedName>
    <definedName name="A126237094V_Latest">Data10!$Q$19</definedName>
    <definedName name="A126237098C">Data10!$AX$1:$AX$10,Data10!$AX$11:$AX$19</definedName>
    <definedName name="A126237098C_Data">Data10!$AX$11:$AX$19</definedName>
    <definedName name="A126237098C_Latest">Data10!$AX$19</definedName>
    <definedName name="A126237102J">Data10!$BY$1:$BY$10,Data10!$BY$11:$BY$19</definedName>
    <definedName name="A126237102J_Data">Data10!$BY$11:$BY$19</definedName>
    <definedName name="A126237102J_Latest">Data10!$BY$19</definedName>
    <definedName name="A126237106T">Data10!$EA$1:$EA$10,Data10!$EA$11:$EA$19</definedName>
    <definedName name="A126237106T_Data">Data10!$EA$11:$EA$19</definedName>
    <definedName name="A126237106T_Latest">Data10!$EA$19</definedName>
    <definedName name="A126237110J">Data9!$FI$1:$FI$10,Data9!$FI$11:$FI$19</definedName>
    <definedName name="A126237110J_Data">Data9!$FI$11:$FI$19</definedName>
    <definedName name="A126237110J_Latest">Data9!$FI$19</definedName>
    <definedName name="A126237114T">Data10!$W$1:$W$10,Data10!$W$11:$W$19</definedName>
    <definedName name="A126237114T_Data">Data10!$W$11:$W$19</definedName>
    <definedName name="A126237114T_Latest">Data10!$W$19</definedName>
    <definedName name="A126237118A">Data9!$C$1:$C$10,Data9!$C$11:$C$19</definedName>
    <definedName name="A126237118A_Data">Data9!$C$11:$C$19</definedName>
    <definedName name="A126237118A_Latest">Data9!$C$19</definedName>
    <definedName name="A126237122T">Data9!$CF$1:$CF$10,Data9!$CF$11:$CF$19</definedName>
    <definedName name="A126237122T_Data">Data9!$CF$11:$CF$19</definedName>
    <definedName name="A126237122T_Latest">Data9!$CF$19</definedName>
    <definedName name="A126237126A">Data9!$DG$1:$DG$10,Data9!$DG$11:$DG$19</definedName>
    <definedName name="A126237126A_Data">Data9!$DG$11:$DG$19</definedName>
    <definedName name="A126237126A_Latest">Data9!$DG$19</definedName>
    <definedName name="A126237130T">Data10!$CZ$1:$CZ$10,Data10!$CZ$11:$CZ$19</definedName>
    <definedName name="A126237130T_Data">Data10!$CZ$11:$CZ$19</definedName>
    <definedName name="A126237130T_Latest">Data10!$CZ$19</definedName>
    <definedName name="A126237134A">Data10!$FB$1:$FB$10,Data10!$FB$11:$FB$19</definedName>
    <definedName name="A126237134A_Data">Data10!$FB$11:$FB$19</definedName>
    <definedName name="A126237134A_Latest">Data10!$FB$19</definedName>
    <definedName name="A126237138K">Data8!$GQ$1:$GQ$10,Data8!$GQ$11:$GQ$19</definedName>
    <definedName name="A126237138K_Data">Data8!$GQ$11:$GQ$19</definedName>
    <definedName name="A126237138K_Latest">Data8!$GQ$19</definedName>
    <definedName name="A126237142A">Data9!$EH$1:$EH$10,Data9!$EH$11:$EH$19</definedName>
    <definedName name="A126237142A_Data">Data9!$EH$11:$EH$19</definedName>
    <definedName name="A126237142A_Latest">Data9!$EH$19</definedName>
    <definedName name="A126237146K">Data9!$HK$1:$HK$10,Data9!$HK$11:$HK$19</definedName>
    <definedName name="A126237146K_Data">Data9!$HK$11:$HK$19</definedName>
    <definedName name="A126237146K_Latest">Data9!$HK$19</definedName>
    <definedName name="A126237150A">Data8!$HR$1:$HR$10,Data8!$HR$11:$HR$19</definedName>
    <definedName name="A126237150A_Data">Data8!$HR$11:$HR$19</definedName>
    <definedName name="A126237150A_Latest">Data8!$HR$19</definedName>
    <definedName name="A126237154K">Data9!$AD$1:$AD$10,Data9!$AD$11:$AD$19</definedName>
    <definedName name="A126237154K_Data">Data9!$AD$11:$AD$19</definedName>
    <definedName name="A126237154K_Latest">Data9!$AD$19</definedName>
    <definedName name="A126237158V">Data9!$BE$1:$BE$10,Data9!$BE$11:$BE$19</definedName>
    <definedName name="A126237158V_Data">Data9!$BE$11:$BE$19</definedName>
    <definedName name="A126237158V_Latest">Data9!$BE$19</definedName>
    <definedName name="A126237162K">Data9!$GJ$1:$GJ$10,Data9!$GJ$11:$GJ$19</definedName>
    <definedName name="A126237162K_Data">Data9!$GJ$11:$GJ$19</definedName>
    <definedName name="A126237162K_Latest">Data9!$GJ$19</definedName>
    <definedName name="A126237166V">Data9!$IL$1:$IL$10,Data9!$IL$11:$IL$19</definedName>
    <definedName name="A126237166V_Data">Data9!$IL$11:$IL$19</definedName>
    <definedName name="A126237166V_Latest">Data9!$IL$19</definedName>
    <definedName name="A126237242K">Data10!$BD$1:$BD$10,Data10!$BD$11:$BD$19</definedName>
    <definedName name="A126237242K_Data">Data10!$BD$11:$BD$19</definedName>
    <definedName name="A126237242K_Latest">Data10!$BD$19</definedName>
    <definedName name="A126237246V">Data10!$CE$1:$CE$10,Data10!$CE$11:$CE$19</definedName>
    <definedName name="A126237246V_Data">Data10!$CE$11:$CE$19</definedName>
    <definedName name="A126237246V_Latest">Data10!$CE$19</definedName>
    <definedName name="A126237250K">Data10!$EG$1:$EG$10,Data10!$EG$11:$EG$19</definedName>
    <definedName name="A126237250K_Data">Data10!$EG$11:$EG$19</definedName>
    <definedName name="A126237250K_Latest">Data10!$EG$19</definedName>
    <definedName name="A126237254V">Data9!$FO$1:$FO$10,Data9!$FO$11:$FO$19</definedName>
    <definedName name="A126237254V_Data">Data9!$FO$11:$FO$19</definedName>
    <definedName name="A126237254V_Latest">Data9!$FO$19</definedName>
    <definedName name="A126237258C">Data10!$AC$1:$AC$10,Data10!$AC$11:$AC$19</definedName>
    <definedName name="A126237258C_Data">Data10!$AC$11:$AC$19</definedName>
    <definedName name="A126237258C_Latest">Data10!$AC$19</definedName>
    <definedName name="A126237262V">Data9!$I$1:$I$10,Data9!$I$11:$I$19</definedName>
    <definedName name="A126237262V_Data">Data9!$I$11:$I$19</definedName>
    <definedName name="A126237262V_Latest">Data9!$I$19</definedName>
    <definedName name="A126237266C">Data9!$CL$1:$CL$10,Data9!$CL$11:$CL$19</definedName>
    <definedName name="A126237266C_Data">Data9!$CL$11:$CL$19</definedName>
    <definedName name="A126237266C_Latest">Data9!$CL$19</definedName>
    <definedName name="A126237270V">Data9!$DM$1:$DM$10,Data9!$DM$11:$DM$19</definedName>
    <definedName name="A126237270V_Data">Data9!$DM$11:$DM$19</definedName>
    <definedName name="A126237270V_Latest">Data9!$DM$19</definedName>
    <definedName name="A126237274C">Data10!$DF$1:$DF$10,Data10!$DF$11:$DF$19</definedName>
    <definedName name="A126237274C_Data">Data10!$DF$11:$DF$19</definedName>
    <definedName name="A126237274C_Latest">Data10!$DF$19</definedName>
    <definedName name="A126237278L">Data10!$FH$1:$FH$10,Data10!$FH$11:$FH$19</definedName>
    <definedName name="A126237278L_Data">Data10!$FH$11:$FH$19</definedName>
    <definedName name="A126237278L_Latest">Data10!$FH$19</definedName>
    <definedName name="A126237282C">Data8!$GW$1:$GW$10,Data8!$GW$11:$GW$19</definedName>
    <definedName name="A126237282C_Data">Data8!$GW$11:$GW$19</definedName>
    <definedName name="A126237282C_Latest">Data8!$GW$19</definedName>
    <definedName name="A126237286L">Data9!$EN$1:$EN$10,Data9!$EN$11:$EN$19</definedName>
    <definedName name="A126237286L_Data">Data9!$EN$11:$EN$19</definedName>
    <definedName name="A126237286L_Latest">Data9!$EN$19</definedName>
    <definedName name="A126237290C">Data9!$HQ$1:$HQ$10,Data9!$HQ$11:$HQ$19</definedName>
    <definedName name="A126237290C_Data">Data9!$HQ$11:$HQ$19</definedName>
    <definedName name="A126237290C_Latest">Data9!$HQ$19</definedName>
    <definedName name="A126237294L">Data8!$HX$1:$HX$10,Data8!$HX$11:$HX$19</definedName>
    <definedName name="A126237294L_Data">Data8!$HX$11:$HX$19</definedName>
    <definedName name="A126237294L_Latest">Data8!$HX$19</definedName>
    <definedName name="A126237298W">Data9!$AJ$1:$AJ$10,Data9!$AJ$11:$AJ$19</definedName>
    <definedName name="A126237298W_Data">Data9!$AJ$11:$AJ$19</definedName>
    <definedName name="A126237298W_Latest">Data9!$AJ$19</definedName>
    <definedName name="A126237302A">Data9!$BK$1:$BK$10,Data9!$BK$11:$BK$19</definedName>
    <definedName name="A126237302A_Data">Data9!$BK$11:$BK$19</definedName>
    <definedName name="A126237302A_Latest">Data9!$BK$19</definedName>
    <definedName name="A126237306K">Data9!$GP$1:$GP$10,Data9!$GP$11:$GP$19</definedName>
    <definedName name="A126237306K_Data">Data9!$GP$11:$GP$19</definedName>
    <definedName name="A126237306K_Latest">Data9!$GP$19</definedName>
    <definedName name="A126237310A">Data10!$B$1:$B$10,Data10!$B$11:$B$19</definedName>
    <definedName name="A126237310A_Data">Data10!$B$11:$B$19</definedName>
    <definedName name="A126237310A_Latest">Data10!$B$19</definedName>
    <definedName name="A126237314K">Data10!$BP$1:$BP$10,Data10!$BP$11:$BP$19</definedName>
    <definedName name="A126237314K_Data">Data10!$BP$11:$BP$19</definedName>
    <definedName name="A126237314K_Latest">Data10!$BP$19</definedName>
    <definedName name="A126237318V">Data10!$CQ$1:$CQ$10,Data10!$CQ$11:$CQ$19</definedName>
    <definedName name="A126237318V_Data">Data10!$CQ$11:$CQ$19</definedName>
    <definedName name="A126237318V_Latest">Data10!$CQ$19</definedName>
    <definedName name="A126237322K">Data10!$ES$1:$ES$10,Data10!$ES$11:$ES$19</definedName>
    <definedName name="A126237322K_Data">Data10!$ES$11:$ES$19</definedName>
    <definedName name="A126237322K_Latest">Data10!$ES$19</definedName>
    <definedName name="A126237326V">Data9!$GA$1:$GA$10,Data9!$GA$11:$GA$19</definedName>
    <definedName name="A126237326V_Data">Data9!$GA$11:$GA$19</definedName>
    <definedName name="A126237326V_Latest">Data9!$GA$19</definedName>
    <definedName name="A126237330K">Data10!$AO$1:$AO$10,Data10!$AO$11:$AO$19</definedName>
    <definedName name="A126237330K_Data">Data10!$AO$11:$AO$19</definedName>
    <definedName name="A126237330K_Latest">Data10!$AO$19</definedName>
    <definedName name="A126237334V">Data9!$U$1:$U$10,Data9!$U$11:$U$19</definedName>
    <definedName name="A126237334V_Data">Data9!$U$11:$U$19</definedName>
    <definedName name="A126237334V_Latest">Data9!$U$19</definedName>
    <definedName name="A126237338C">Data9!$CX$1:$CX$10,Data9!$CX$11:$CX$19</definedName>
    <definedName name="A126237338C_Data">Data9!$CX$11:$CX$19</definedName>
    <definedName name="A126237338C_Latest">Data9!$CX$19</definedName>
    <definedName name="A126237342V">Data9!$DY$1:$DY$10,Data9!$DY$11:$DY$19</definedName>
    <definedName name="A126237342V_Data">Data9!$DY$11:$DY$19</definedName>
    <definedName name="A126237342V_Latest">Data9!$DY$19</definedName>
    <definedName name="A126237346C">Data10!$DR$1:$DR$10,Data10!$DR$11:$DR$19</definedName>
    <definedName name="A126237346C_Data">Data10!$DR$11:$DR$19</definedName>
    <definedName name="A126237346C_Latest">Data10!$DR$19</definedName>
    <definedName name="A126237350V">Data10!$FT$1:$FT$10,Data10!$FT$11:$FT$19</definedName>
    <definedName name="A126237350V_Data">Data10!$FT$11:$FT$19</definedName>
    <definedName name="A126237350V_Latest">Data10!$FT$19</definedName>
    <definedName name="A126237354C">Data8!$HI$1:$HI$10,Data8!$HI$11:$HI$19</definedName>
    <definedName name="A126237354C_Data">Data8!$HI$11:$HI$19</definedName>
    <definedName name="A126237354C_Latest">Data8!$HI$19</definedName>
    <definedName name="A126237358L">Data9!$EZ$1:$EZ$10,Data9!$EZ$11:$EZ$19</definedName>
    <definedName name="A126237358L_Data">Data9!$EZ$11:$EZ$19</definedName>
    <definedName name="A126237358L_Latest">Data9!$EZ$19</definedName>
    <definedName name="A126237362C">Data9!$IC$1:$IC$10,Data9!$IC$11:$IC$19</definedName>
    <definedName name="A126237362C_Data">Data9!$IC$11:$IC$19</definedName>
    <definedName name="A126237362C_Latest">Data9!$IC$19</definedName>
    <definedName name="A126237366L">Data8!$IJ$1:$IJ$10,Data8!$IJ$11:$IJ$19</definedName>
    <definedName name="A126237366L_Data">Data8!$IJ$11:$IJ$19</definedName>
    <definedName name="A126237366L_Latest">Data8!$IJ$19</definedName>
    <definedName name="A126237370C">Data9!$AV$1:$AV$10,Data9!$AV$11:$AV$19</definedName>
    <definedName name="A126237370C_Data">Data9!$AV$11:$AV$19</definedName>
    <definedName name="A126237370C_Latest">Data9!$AV$19</definedName>
    <definedName name="A126237374L">Data9!$BW$1:$BW$10,Data9!$BW$11:$BW$19</definedName>
    <definedName name="A126237374L_Data">Data9!$BW$11:$BW$19</definedName>
    <definedName name="A126237374L_Latest">Data9!$BW$19</definedName>
    <definedName name="A126237378W">Data9!$HB$1:$HB$10,Data9!$HB$11:$HB$19</definedName>
    <definedName name="A126237378W_Data">Data9!$HB$11:$HB$19</definedName>
    <definedName name="A126237378W_Latest">Data9!$HB$19</definedName>
    <definedName name="A126237382L">Data10!$N$1:$N$10,Data10!$N$11:$N$19</definedName>
    <definedName name="A126237382L_Data">Data10!$N$11:$N$19</definedName>
    <definedName name="A126237382L_Latest">Data10!$N$19</definedName>
    <definedName name="A126237386W">Data2!$DS$1:$DS$10,Data2!$DS$11:$DS$19</definedName>
    <definedName name="A126237386W_Data">Data2!$DS$11:$DS$19</definedName>
    <definedName name="A126237386W_Latest">Data2!$DS$19</definedName>
    <definedName name="A126237390L">Data2!$ET$1:$ET$10,Data2!$ET$11:$ET$19</definedName>
    <definedName name="A126237390L_Data">Data2!$ET$11:$ET$19</definedName>
    <definedName name="A126237390L_Latest">Data2!$ET$19</definedName>
    <definedName name="A126237394W">Data2!$GV$1:$GV$10,Data2!$GV$11:$GV$19</definedName>
    <definedName name="A126237394W_Data">Data2!$GV$11:$GV$19</definedName>
    <definedName name="A126237394W_Latest">Data2!$GV$19</definedName>
    <definedName name="A126237398F">Data1!$ID$1:$ID$10,Data1!$ID$11:$ID$19</definedName>
    <definedName name="A126237398F_Data">Data1!$ID$11:$ID$19</definedName>
    <definedName name="A126237398F_Latest">Data1!$ID$19</definedName>
    <definedName name="A126237402K">Data2!$CR$1:$CR$10,Data2!$CR$11:$CR$19</definedName>
    <definedName name="A126237402K_Data">Data2!$CR$11:$CR$19</definedName>
    <definedName name="A126237402K_Latest">Data2!$CR$19</definedName>
    <definedName name="A126237406V">Data1!$BX$1:$BX$10,Data1!$BX$11:$BX$19</definedName>
    <definedName name="A126237406V_Data">Data1!$BX$11:$BX$19</definedName>
    <definedName name="A126237406V_Latest">Data1!$BX$19</definedName>
    <definedName name="A126237410K">Data1!$FA$1:$FA$10,Data1!$FA$11:$FA$19</definedName>
    <definedName name="A126237410K_Data">Data1!$FA$11:$FA$19</definedName>
    <definedName name="A126237410K_Latest">Data1!$FA$19</definedName>
    <definedName name="A126237414V">Data1!$GB$1:$GB$10,Data1!$GB$11:$GB$19</definedName>
    <definedName name="A126237414V_Data">Data1!$GB$11:$GB$19</definedName>
    <definedName name="A126237414V_Latest">Data1!$GB$19</definedName>
    <definedName name="A126237418C">Data2!$FU$1:$FU$10,Data2!$FU$11:$FU$19</definedName>
    <definedName name="A126237418C_Data">Data2!$FU$11:$FU$19</definedName>
    <definedName name="A126237418C_Latest">Data2!$FU$19</definedName>
    <definedName name="A126237422V">Data2!$HW$1:$HW$10,Data2!$HW$11:$HW$19</definedName>
    <definedName name="A126237422V_Data">Data2!$HW$11:$HW$19</definedName>
    <definedName name="A126237422V_Latest">Data2!$HW$19</definedName>
    <definedName name="A126237426C">Data1!$V$1:$V$10,Data1!$V$11:$V$19</definedName>
    <definedName name="A126237426C_Data">Data1!$V$11:$V$19</definedName>
    <definedName name="A126237426C_Latest">Data1!$V$19</definedName>
    <definedName name="A126237430V">Data1!$HC$1:$HC$10,Data1!$HC$11:$HC$19</definedName>
    <definedName name="A126237430V_Data">Data1!$HC$11:$HC$19</definedName>
    <definedName name="A126237430V_Latest">Data1!$HC$19</definedName>
    <definedName name="A126237434C">Data2!$AP$1:$AP$10,Data2!$AP$11:$AP$19</definedName>
    <definedName name="A126237434C_Data">Data2!$AP$11:$AP$19</definedName>
    <definedName name="A126237434C_Latest">Data2!$AP$19</definedName>
    <definedName name="A126237438L">Data1!$AW$1:$AW$10,Data1!$AW$11:$AW$19</definedName>
    <definedName name="A126237438L_Data">Data1!$AW$11:$AW$19</definedName>
    <definedName name="A126237438L_Latest">Data1!$AW$19</definedName>
    <definedName name="A126237442C">Data1!$CY$1:$CY$10,Data1!$CY$11:$CY$19</definedName>
    <definedName name="A126237442C_Data">Data1!$CY$11:$CY$19</definedName>
    <definedName name="A126237442C_Latest">Data1!$CY$19</definedName>
    <definedName name="A126237446L">Data1!$DZ$1:$DZ$10,Data1!$DZ$11:$DZ$19</definedName>
    <definedName name="A126237446L_Data">Data1!$DZ$11:$DZ$19</definedName>
    <definedName name="A126237446L_Latest">Data1!$DZ$19</definedName>
    <definedName name="A126237450C">Data2!$O$1:$O$10,Data2!$O$11:$O$19</definedName>
    <definedName name="A126237450C_Data">Data2!$O$11:$O$19</definedName>
    <definedName name="A126237450C_Latest">Data2!$O$19</definedName>
    <definedName name="A126237454L">Data2!$BQ$1:$BQ$10,Data2!$BQ$11:$BQ$19</definedName>
    <definedName name="A126237454L_Data">Data2!$BQ$11:$BQ$19</definedName>
    <definedName name="A126237454L_Latest">Data2!$BQ$19</definedName>
    <definedName name="A126237458W">Data2!$DA$1:$DA$10,Data2!$DA$11:$DA$19</definedName>
    <definedName name="A126237458W_Data">Data2!$DA$11:$DA$19</definedName>
    <definedName name="A126237458W_Latest">Data2!$DA$19</definedName>
    <definedName name="A126237462L">Data2!$EB$1:$EB$10,Data2!$EB$11:$EB$19</definedName>
    <definedName name="A126237462L_Data">Data2!$EB$11:$EB$19</definedName>
    <definedName name="A126237462L_Latest">Data2!$EB$19</definedName>
    <definedName name="A126237466W">Data2!$GD$1:$GD$10,Data2!$GD$11:$GD$19</definedName>
    <definedName name="A126237466W_Data">Data2!$GD$11:$GD$19</definedName>
    <definedName name="A126237466W_Latest">Data2!$GD$19</definedName>
    <definedName name="A126237470L">Data1!$HL$1:$HL$10,Data1!$HL$11:$HL$19</definedName>
    <definedName name="A126237470L_Data">Data1!$HL$11:$HL$19</definedName>
    <definedName name="A126237470L_Latest">Data1!$HL$19</definedName>
    <definedName name="A126237474W">Data2!$BZ$1:$BZ$10,Data2!$BZ$11:$BZ$19</definedName>
    <definedName name="A126237474W_Data">Data2!$BZ$11:$BZ$19</definedName>
    <definedName name="A126237474W_Latest">Data2!$BZ$19</definedName>
    <definedName name="A126237478F">Data1!$BF$1:$BF$10,Data1!$BF$11:$BF$19</definedName>
    <definedName name="A126237478F_Data">Data1!$BF$11:$BF$19</definedName>
    <definedName name="A126237478F_Latest">Data1!$BF$19</definedName>
    <definedName name="A126237482W">Data1!$EI$1:$EI$10,Data1!$EI$11:$EI$19</definedName>
    <definedName name="A126237482W_Data">Data1!$EI$11:$EI$19</definedName>
    <definedName name="A126237482W_Latest">Data1!$EI$19</definedName>
    <definedName name="A126237486F">Data1!$FJ$1:$FJ$10,Data1!$FJ$11:$FJ$19</definedName>
    <definedName name="A126237486F_Data">Data1!$FJ$11:$FJ$19</definedName>
    <definedName name="A126237486F_Latest">Data1!$FJ$19</definedName>
    <definedName name="A126237490W">Data2!$FC$1:$FC$10,Data2!$FC$11:$FC$19</definedName>
    <definedName name="A126237490W_Data">Data2!$FC$11:$FC$19</definedName>
    <definedName name="A126237490W_Latest">Data2!$FC$19</definedName>
    <definedName name="A126237494F">Data2!$HE$1:$HE$10,Data2!$HE$11:$HE$19</definedName>
    <definedName name="A126237494F_Data">Data2!$HE$11:$HE$19</definedName>
    <definedName name="A126237494F_Latest">Data2!$HE$19</definedName>
    <definedName name="A126237498R">Data1!$D$1:$D$10,Data1!$D$11:$D$19</definedName>
    <definedName name="A126237498R_Data">Data1!$D$11:$D$19</definedName>
    <definedName name="A126237498R_Latest">Data1!$D$19</definedName>
    <definedName name="A126237502V">Data1!$GK$1:$GK$10,Data1!$GK$11:$GK$19</definedName>
    <definedName name="A126237502V_Data">Data1!$GK$11:$GK$19</definedName>
    <definedName name="A126237502V_Latest">Data1!$GK$19</definedName>
    <definedName name="A126237506C">Data2!$X$1:$X$10,Data2!$X$11:$X$19</definedName>
    <definedName name="A126237506C_Data">Data2!$X$11:$X$19</definedName>
    <definedName name="A126237506C_Latest">Data2!$X$19</definedName>
    <definedName name="A126237510V">Data1!$AE$1:$AE$10,Data1!$AE$11:$AE$19</definedName>
    <definedName name="A126237510V_Data">Data1!$AE$11:$AE$19</definedName>
    <definedName name="A126237510V_Latest">Data1!$AE$19</definedName>
    <definedName name="A126237514C">Data1!$CG$1:$CG$10,Data1!$CG$11:$CG$19</definedName>
    <definedName name="A126237514C_Data">Data1!$CG$11:$CG$19</definedName>
    <definedName name="A126237514C_Latest">Data1!$CG$19</definedName>
    <definedName name="A126237518L">Data1!$DH$1:$DH$10,Data1!$DH$11:$DH$19</definedName>
    <definedName name="A126237518L_Data">Data1!$DH$11:$DH$19</definedName>
    <definedName name="A126237518L_Latest">Data1!$DH$19</definedName>
    <definedName name="A126237522C">Data1!$IM$1:$IM$10,Data1!$IM$11:$IM$19</definedName>
    <definedName name="A126237522C_Data">Data1!$IM$11:$IM$19</definedName>
    <definedName name="A126237522C_Latest">Data1!$IM$19</definedName>
    <definedName name="A126237526L">Data2!$AY$1:$AY$10,Data2!$AY$11:$AY$19</definedName>
    <definedName name="A126237526L_Data">Data2!$AY$11:$AY$19</definedName>
    <definedName name="A126237526L_Latest">Data2!$AY$19</definedName>
    <definedName name="A126237530C">Data2!$DG$1:$DG$10,Data2!$DG$11:$DG$19</definedName>
    <definedName name="A126237530C_Data">Data2!$DG$11:$DG$19</definedName>
    <definedName name="A126237530C_Latest">Data2!$DG$19</definedName>
    <definedName name="A126237534L">Data2!$EH$1:$EH$10,Data2!$EH$11:$EH$19</definedName>
    <definedName name="A126237534L_Data">Data2!$EH$11:$EH$19</definedName>
    <definedName name="A126237534L_Latest">Data2!$EH$19</definedName>
    <definedName name="A126237538W">Data2!$GJ$1:$GJ$10,Data2!$GJ$11:$GJ$19</definedName>
    <definedName name="A126237538W_Data">Data2!$GJ$11:$GJ$19</definedName>
    <definedName name="A126237538W_Latest">Data2!$GJ$19</definedName>
    <definedName name="A126237542L">Data1!$HR$1:$HR$10,Data1!$HR$11:$HR$19</definedName>
    <definedName name="A126237542L_Data">Data1!$HR$11:$HR$19</definedName>
    <definedName name="A126237542L_Latest">Data1!$HR$19</definedName>
    <definedName name="A126237546W">Data2!$CF$1:$CF$10,Data2!$CF$11:$CF$19</definedName>
    <definedName name="A126237546W_Data">Data2!$CF$11:$CF$19</definedName>
    <definedName name="A126237546W_Latest">Data2!$CF$19</definedName>
    <definedName name="A126237550L">Data1!$BL$1:$BL$10,Data1!$BL$11:$BL$19</definedName>
    <definedName name="A126237550L_Data">Data1!$BL$11:$BL$19</definedName>
    <definedName name="A126237550L_Latest">Data1!$BL$19</definedName>
    <definedName name="A126237554W">Data1!$EO$1:$EO$10,Data1!$EO$11:$EO$19</definedName>
    <definedName name="A126237554W_Data">Data1!$EO$11:$EO$19</definedName>
    <definedName name="A126237554W_Latest">Data1!$EO$19</definedName>
    <definedName name="A126237558F">Data1!$FP$1:$FP$10,Data1!$FP$11:$FP$19</definedName>
    <definedName name="A126237558F_Data">Data1!$FP$11:$FP$19</definedName>
    <definedName name="A126237558F_Latest">Data1!$FP$19</definedName>
    <definedName name="A126237562W">Data2!$FI$1:$FI$10,Data2!$FI$11:$FI$19</definedName>
    <definedName name="A126237562W_Data">Data2!$FI$11:$FI$19</definedName>
    <definedName name="A126237562W_Latest">Data2!$FI$19</definedName>
    <definedName name="A126237566F">Data2!$HK$1:$HK$10,Data2!$HK$11:$HK$19</definedName>
    <definedName name="A126237566F_Data">Data2!$HK$11:$HK$19</definedName>
    <definedName name="A126237566F_Latest">Data2!$HK$19</definedName>
    <definedName name="A126237570W">Data1!$J$1:$J$10,Data1!$J$11:$J$19</definedName>
    <definedName name="A126237570W_Data">Data1!$J$11:$J$19</definedName>
    <definedName name="A126237570W_Latest">Data1!$J$19</definedName>
    <definedName name="A126237574F">Data1!$GQ$1:$GQ$10,Data1!$GQ$11:$GQ$19</definedName>
    <definedName name="A126237574F_Data">Data1!$GQ$11:$GQ$19</definedName>
    <definedName name="A126237574F_Latest">Data1!$GQ$19</definedName>
    <definedName name="A126237578R">Data2!$AD$1:$AD$10,Data2!$AD$11:$AD$19</definedName>
    <definedName name="A126237578R_Data">Data2!$AD$11:$AD$19</definedName>
    <definedName name="A126237578R_Latest">Data2!$AD$19</definedName>
    <definedName name="A126237582F">Data1!$AK$1:$AK$10,Data1!$AK$11:$AK$19</definedName>
    <definedName name="A126237582F_Data">Data1!$AK$11:$AK$19</definedName>
    <definedName name="A126237582F_Latest">Data1!$AK$19</definedName>
    <definedName name="A126237586R">Data1!$CM$1:$CM$10,Data1!$CM$11:$CM$19</definedName>
    <definedName name="A126237586R_Data">Data1!$CM$11:$CM$19</definedName>
    <definedName name="A126237586R_Latest">Data1!$CM$19</definedName>
    <definedName name="A126237590F">Data1!$DN$1:$DN$10,Data1!$DN$11:$DN$19</definedName>
    <definedName name="A126237590F_Data">Data1!$DN$11:$DN$19</definedName>
    <definedName name="A126237590F_Latest">Data1!$DN$19</definedName>
    <definedName name="A126237594R">Data2!$C$1:$C$10,Data2!$C$11:$C$19</definedName>
    <definedName name="A126237594R_Data">Data2!$C$11:$C$19</definedName>
    <definedName name="A126237594R_Latest">Data2!$C$19</definedName>
    <definedName name="A126237598X">Data2!$BE$1:$BE$10,Data2!$BE$11:$BE$19</definedName>
    <definedName name="A126237598X_Data">Data2!$BE$11:$BE$19</definedName>
    <definedName name="A126237598X_Latest">Data2!$BE$19</definedName>
    <definedName name="A126237602C">Data2!$DM$1:$DM$10,Data2!$DM$11:$DM$19</definedName>
    <definedName name="A126237602C_Data">Data2!$DM$11:$DM$19</definedName>
    <definedName name="A126237602C_Latest">Data2!$DM$19</definedName>
    <definedName name="A126237606L">Data2!$EN$1:$EN$10,Data2!$EN$11:$EN$19</definedName>
    <definedName name="A126237606L_Data">Data2!$EN$11:$EN$19</definedName>
    <definedName name="A126237606L_Latest">Data2!$EN$19</definedName>
    <definedName name="A126237610C">Data2!$GP$1:$GP$10,Data2!$GP$11:$GP$19</definedName>
    <definedName name="A126237610C_Data">Data2!$GP$11:$GP$19</definedName>
    <definedName name="A126237610C_Latest">Data2!$GP$19</definedName>
    <definedName name="A126237614L">Data1!$HX$1:$HX$10,Data1!$HX$11:$HX$19</definedName>
    <definedName name="A126237614L_Data">Data1!$HX$11:$HX$19</definedName>
    <definedName name="A126237614L_Latest">Data1!$HX$19</definedName>
    <definedName name="A126237618W">Data2!$CL$1:$CL$10,Data2!$CL$11:$CL$19</definedName>
    <definedName name="A126237618W_Data">Data2!$CL$11:$CL$19</definedName>
    <definedName name="A126237618W_Latest">Data2!$CL$19</definedName>
    <definedName name="A126237622L">Data1!$BR$1:$BR$10,Data1!$BR$11:$BR$19</definedName>
    <definedName name="A126237622L_Data">Data1!$BR$11:$BR$19</definedName>
    <definedName name="A126237622L_Latest">Data1!$BR$19</definedName>
    <definedName name="A126237626W">Data1!$EU$1:$EU$10,Data1!$EU$11:$EU$19</definedName>
    <definedName name="A126237626W_Data">Data1!$EU$11:$EU$19</definedName>
    <definedName name="A126237626W_Latest">Data1!$EU$19</definedName>
    <definedName name="A126237630L">Data1!$FV$1:$FV$10,Data1!$FV$11:$FV$19</definedName>
    <definedName name="A126237630L_Data">Data1!$FV$11:$FV$19</definedName>
    <definedName name="A126237630L_Latest">Data1!$FV$19</definedName>
    <definedName name="A126237634W">Data2!$FO$1:$FO$10,Data2!$FO$11:$FO$19</definedName>
    <definedName name="A126237634W_Data">Data2!$FO$11:$FO$19</definedName>
    <definedName name="A126237634W_Latest">Data2!$FO$19</definedName>
    <definedName name="A126237638F">Data2!$HQ$1:$HQ$10,Data2!$HQ$11:$HQ$19</definedName>
    <definedName name="A126237638F_Data">Data2!$HQ$11:$HQ$19</definedName>
    <definedName name="A126237638F_Latest">Data2!$HQ$19</definedName>
    <definedName name="A126237642W">Data1!$P$1:$P$10,Data1!$P$11:$P$19</definedName>
    <definedName name="A126237642W_Data">Data1!$P$11:$P$19</definedName>
    <definedName name="A126237642W_Latest">Data1!$P$19</definedName>
    <definedName name="A126237646F">Data1!$GW$1:$GW$10,Data1!$GW$11:$GW$19</definedName>
    <definedName name="A126237646F_Data">Data1!$GW$11:$GW$19</definedName>
    <definedName name="A126237646F_Latest">Data1!$GW$19</definedName>
    <definedName name="A126237650W">Data2!$AJ$1:$AJ$10,Data2!$AJ$11:$AJ$19</definedName>
    <definedName name="A126237650W_Data">Data2!$AJ$11:$AJ$19</definedName>
    <definedName name="A126237650W_Latest">Data2!$AJ$19</definedName>
    <definedName name="A126237654F">Data1!$AQ$1:$AQ$10,Data1!$AQ$11:$AQ$19</definedName>
    <definedName name="A126237654F_Data">Data1!$AQ$11:$AQ$19</definedName>
    <definedName name="A126237654F_Latest">Data1!$AQ$19</definedName>
    <definedName name="A126237658R">Data1!$CS$1:$CS$10,Data1!$CS$11:$CS$19</definedName>
    <definedName name="A126237658R_Data">Data1!$CS$11:$CS$19</definedName>
    <definedName name="A126237658R_Latest">Data1!$CS$19</definedName>
    <definedName name="A126237662F">Data1!$DT$1:$DT$10,Data1!$DT$11:$DT$19</definedName>
    <definedName name="A126237662F_Data">Data1!$DT$11:$DT$19</definedName>
    <definedName name="A126237662F_Latest">Data1!$DT$19</definedName>
    <definedName name="A126237666R">Data2!$I$1:$I$10,Data2!$I$11:$I$19</definedName>
    <definedName name="A126237666R_Data">Data2!$I$11:$I$19</definedName>
    <definedName name="A126237666R_Latest">Data2!$I$19</definedName>
    <definedName name="A126237670F">Data2!$BK$1:$BK$10,Data2!$BK$11:$BK$19</definedName>
    <definedName name="A126237670F_Data">Data2!$BK$11:$BK$19</definedName>
    <definedName name="A126237670F_Latest">Data2!$BK$19</definedName>
    <definedName name="A126237746R">Data2!$DP$1:$DP$10,Data2!$DP$11:$DP$19</definedName>
    <definedName name="A126237746R_Data">Data2!$DP$11:$DP$19</definedName>
    <definedName name="A126237746R_Latest">Data2!$DP$19</definedName>
    <definedName name="A126237750F">Data2!$EQ$1:$EQ$10,Data2!$EQ$11:$EQ$19</definedName>
    <definedName name="A126237750F_Data">Data2!$EQ$11:$EQ$19</definedName>
    <definedName name="A126237750F_Latest">Data2!$EQ$19</definedName>
    <definedName name="A126237754R">Data2!$GS$1:$GS$10,Data2!$GS$11:$GS$19</definedName>
    <definedName name="A126237754R_Data">Data2!$GS$11:$GS$19</definedName>
    <definedName name="A126237754R_Latest">Data2!$GS$19</definedName>
    <definedName name="A126237758X">Data1!$IA$1:$IA$10,Data1!$IA$11:$IA$19</definedName>
    <definedName name="A126237758X_Data">Data1!$IA$11:$IA$19</definedName>
    <definedName name="A126237758X_Latest">Data1!$IA$19</definedName>
    <definedName name="A126237762R">Data2!$CO$1:$CO$10,Data2!$CO$11:$CO$19</definedName>
    <definedName name="A126237762R_Data">Data2!$CO$11:$CO$19</definedName>
    <definedName name="A126237762R_Latest">Data2!$CO$19</definedName>
    <definedName name="A126237766X">Data1!$BU$1:$BU$10,Data1!$BU$11:$BU$19</definedName>
    <definedName name="A126237766X_Data">Data1!$BU$11:$BU$19</definedName>
    <definedName name="A126237766X_Latest">Data1!$BU$19</definedName>
    <definedName name="A126237770R">Data1!$EX$1:$EX$10,Data1!$EX$11:$EX$19</definedName>
    <definedName name="A126237770R_Data">Data1!$EX$11:$EX$19</definedName>
    <definedName name="A126237770R_Latest">Data1!$EX$19</definedName>
    <definedName name="A126237774X">Data1!$FY$1:$FY$10,Data1!$FY$11:$FY$19</definedName>
    <definedName name="A126237774X_Data">Data1!$FY$11:$FY$19</definedName>
    <definedName name="A126237774X_Latest">Data1!$FY$19</definedName>
    <definedName name="A126237778J">Data2!$FR$1:$FR$10,Data2!$FR$11:$FR$19</definedName>
    <definedName name="A126237778J_Data">Data2!$FR$11:$FR$19</definedName>
    <definedName name="A126237778J_Latest">Data2!$FR$19</definedName>
    <definedName name="A126237782X">Data2!$HT$1:$HT$10,Data2!$HT$11:$HT$19</definedName>
    <definedName name="A126237782X_Data">Data2!$HT$11:$HT$19</definedName>
    <definedName name="A126237782X_Latest">Data2!$HT$19</definedName>
    <definedName name="A126237786J">Data1!$S$1:$S$10,Data1!$S$11:$S$19</definedName>
    <definedName name="A126237786J_Data">Data1!$S$11:$S$19</definedName>
    <definedName name="A126237786J_Latest">Data1!$S$19</definedName>
    <definedName name="A126237790X">Data1!$GZ$1:$GZ$10,Data1!$GZ$11:$GZ$19</definedName>
    <definedName name="A126237790X_Data">Data1!$GZ$11:$GZ$19</definedName>
    <definedName name="A126237790X_Latest">Data1!$GZ$19</definedName>
    <definedName name="A126237794J">Data2!$AM$1:$AM$10,Data2!$AM$11:$AM$19</definedName>
    <definedName name="A126237794J_Data">Data2!$AM$11:$AM$19</definedName>
    <definedName name="A126237794J_Latest">Data2!$AM$19</definedName>
    <definedName name="A126237798T">Data1!$AT$1:$AT$10,Data1!$AT$11:$AT$19</definedName>
    <definedName name="A126237798T_Data">Data1!$AT$11:$AT$19</definedName>
    <definedName name="A126237798T_Latest">Data1!$AT$19</definedName>
    <definedName name="A126237802W">Data1!$CV$1:$CV$10,Data1!$CV$11:$CV$19</definedName>
    <definedName name="A126237802W_Data">Data1!$CV$11:$CV$19</definedName>
    <definedName name="A126237802W_Latest">Data1!$CV$19</definedName>
    <definedName name="A126237806F">Data1!$DW$1:$DW$10,Data1!$DW$11:$DW$19</definedName>
    <definedName name="A126237806F_Data">Data1!$DW$11:$DW$19</definedName>
    <definedName name="A126237806F_Latest">Data1!$DW$19</definedName>
    <definedName name="A126237810W">Data2!$L$1:$L$10,Data2!$L$11:$L$19</definedName>
    <definedName name="A126237810W_Data">Data2!$L$11:$L$19</definedName>
    <definedName name="A126237810W_Latest">Data2!$L$19</definedName>
    <definedName name="A126237814F">Data2!$BN$1:$BN$10,Data2!$BN$11:$BN$19</definedName>
    <definedName name="A126237814F_Data">Data2!$BN$11:$BN$19</definedName>
    <definedName name="A126237814F_Latest">Data2!$BN$19</definedName>
    <definedName name="A126237818R">Data2!$DY$1:$DY$10,Data2!$DY$11:$DY$19</definedName>
    <definedName name="A126237818R_Data">Data2!$DY$11:$DY$19</definedName>
    <definedName name="A126237818R_Latest">Data2!$DY$19</definedName>
    <definedName name="A126237822F">Data2!$EZ$1:$EZ$10,Data2!$EZ$11:$EZ$19</definedName>
    <definedName name="A126237822F_Data">Data2!$EZ$11:$EZ$19</definedName>
    <definedName name="A126237822F_Latest">Data2!$EZ$19</definedName>
    <definedName name="A126237826R">Data2!$HB$1:$HB$10,Data2!$HB$11:$HB$19</definedName>
    <definedName name="A126237826R_Data">Data2!$HB$11:$HB$19</definedName>
    <definedName name="A126237826R_Latest">Data2!$HB$19</definedName>
    <definedName name="A126237830F">Data1!$IJ$1:$IJ$10,Data1!$IJ$11:$IJ$19</definedName>
    <definedName name="A126237830F_Data">Data1!$IJ$11:$IJ$19</definedName>
    <definedName name="A126237830F_Latest">Data1!$IJ$19</definedName>
    <definedName name="A126237834R">Data2!$CX$1:$CX$10,Data2!$CX$11:$CX$19</definedName>
    <definedName name="A126237834R_Data">Data2!$CX$11:$CX$19</definedName>
    <definedName name="A126237834R_Latest">Data2!$CX$19</definedName>
    <definedName name="A126237838X">Data1!$CD$1:$CD$10,Data1!$CD$11:$CD$19</definedName>
    <definedName name="A126237838X_Data">Data1!$CD$11:$CD$19</definedName>
    <definedName name="A126237838X_Latest">Data1!$CD$19</definedName>
    <definedName name="A126237842R">Data1!$FG$1:$FG$10,Data1!$FG$11:$FG$19</definedName>
    <definedName name="A126237842R_Data">Data1!$FG$11:$FG$19</definedName>
    <definedName name="A126237842R_Latest">Data1!$FG$19</definedName>
    <definedName name="A126237846X">Data1!$GH$1:$GH$10,Data1!$GH$11:$GH$19</definedName>
    <definedName name="A126237846X_Data">Data1!$GH$11:$GH$19</definedName>
    <definedName name="A126237846X_Latest">Data1!$GH$19</definedName>
    <definedName name="A126237850R">Data2!$GA$1:$GA$10,Data2!$GA$11:$GA$19</definedName>
    <definedName name="A126237850R_Data">Data2!$GA$11:$GA$19</definedName>
    <definedName name="A126237850R_Latest">Data2!$GA$19</definedName>
    <definedName name="A126237854X">Data2!$IC$1:$IC$10,Data2!$IC$11:$IC$19</definedName>
    <definedName name="A126237854X_Data">Data2!$IC$11:$IC$19</definedName>
    <definedName name="A126237854X_Latest">Data2!$IC$19</definedName>
    <definedName name="A126237858J">Data1!$AB$1:$AB$10,Data1!$AB$11:$AB$19</definedName>
    <definedName name="A126237858J_Data">Data1!$AB$11:$AB$19</definedName>
    <definedName name="A126237858J_Latest">Data1!$AB$19</definedName>
    <definedName name="A126237862X">Data1!$HI$1:$HI$10,Data1!$HI$11:$HI$19</definedName>
    <definedName name="A126237862X_Data">Data1!$HI$11:$HI$19</definedName>
    <definedName name="A126237862X_Latest">Data1!$HI$19</definedName>
    <definedName name="A126237866J">Data2!$AV$1:$AV$10,Data2!$AV$11:$AV$19</definedName>
    <definedName name="A126237866J_Data">Data2!$AV$11:$AV$19</definedName>
    <definedName name="A126237866J_Latest">Data2!$AV$19</definedName>
    <definedName name="A126237870X">Data1!$BC$1:$BC$10,Data1!$BC$11:$BC$19</definedName>
    <definedName name="A126237870X_Data">Data1!$BC$11:$BC$19</definedName>
    <definedName name="A126237870X_Latest">Data1!$BC$19</definedName>
    <definedName name="A126237874J">Data1!$DE$1:$DE$10,Data1!$DE$11:$DE$19</definedName>
    <definedName name="A126237874J_Data">Data1!$DE$11:$DE$19</definedName>
    <definedName name="A126237874J_Latest">Data1!$DE$19</definedName>
    <definedName name="A126237878T">Data1!$EF$1:$EF$10,Data1!$EF$11:$EF$19</definedName>
    <definedName name="A126237878T_Data">Data1!$EF$11:$EF$19</definedName>
    <definedName name="A126237878T_Latest">Data1!$EF$19</definedName>
    <definedName name="A126237882J">Data2!$U$1:$U$10,Data2!$U$11:$U$19</definedName>
    <definedName name="A126237882J_Data">Data2!$U$11:$U$19</definedName>
    <definedName name="A126237882J_Latest">Data2!$U$19</definedName>
    <definedName name="A126237886T">Data2!$BW$1:$BW$10,Data2!$BW$11:$BW$19</definedName>
    <definedName name="A126237886T_Data">Data2!$BW$11:$BW$19</definedName>
    <definedName name="A126237886T_Latest">Data2!$BW$19</definedName>
    <definedName name="A126237890J">Data2!$DD$1:$DD$10,Data2!$DD$11:$DD$19</definedName>
    <definedName name="A126237890J_Data">Data2!$DD$11:$DD$19</definedName>
    <definedName name="A126237890J_Latest">Data2!$DD$19</definedName>
    <definedName name="A126237894T">Data2!$EE$1:$EE$10,Data2!$EE$11:$EE$19</definedName>
    <definedName name="A126237894T_Data">Data2!$EE$11:$EE$19</definedName>
    <definedName name="A126237894T_Latest">Data2!$EE$19</definedName>
    <definedName name="A126237898A">Data2!$GG$1:$GG$10,Data2!$GG$11:$GG$19</definedName>
    <definedName name="A126237898A_Data">Data2!$GG$11:$GG$19</definedName>
    <definedName name="A126237898A_Latest">Data2!$GG$19</definedName>
    <definedName name="A126237902F">Data1!$HO$1:$HO$10,Data1!$HO$11:$HO$19</definedName>
    <definedName name="A126237902F_Data">Data1!$HO$11:$HO$19</definedName>
    <definedName name="A126237902F_Latest">Data1!$HO$19</definedName>
    <definedName name="A126237906R">Data2!$CC$1:$CC$10,Data2!$CC$11:$CC$19</definedName>
    <definedName name="A126237906R_Data">Data2!$CC$11:$CC$19</definedName>
    <definedName name="A126237906R_Latest">Data2!$CC$19</definedName>
    <definedName name="A126237910F">Data1!$BI$1:$BI$10,Data1!$BI$11:$BI$19</definedName>
    <definedName name="A126237910F_Data">Data1!$BI$11:$BI$19</definedName>
    <definedName name="A126237910F_Latest">Data1!$BI$19</definedName>
    <definedName name="A126237914R">Data1!$EL$1:$EL$10,Data1!$EL$11:$EL$19</definedName>
    <definedName name="A126237914R_Data">Data1!$EL$11:$EL$19</definedName>
    <definedName name="A126237914R_Latest">Data1!$EL$19</definedName>
    <definedName name="A126237918X">Data1!$FM$1:$FM$10,Data1!$FM$11:$FM$19</definedName>
    <definedName name="A126237918X_Data">Data1!$FM$11:$FM$19</definedName>
    <definedName name="A126237918X_Latest">Data1!$FM$19</definedName>
    <definedName name="A126237922R">Data2!$FF$1:$FF$10,Data2!$FF$11:$FF$19</definedName>
    <definedName name="A126237922R_Data">Data2!$FF$11:$FF$19</definedName>
    <definedName name="A126237922R_Latest">Data2!$FF$19</definedName>
    <definedName name="A126237926X">Data2!$HH$1:$HH$10,Data2!$HH$11:$HH$19</definedName>
    <definedName name="A126237926X_Data">Data2!$HH$11:$HH$19</definedName>
    <definedName name="A126237926X_Latest">Data2!$HH$19</definedName>
    <definedName name="A126237930R">Data1!$G$1:$G$10,Data1!$G$11:$G$19</definedName>
    <definedName name="A126237930R_Data">Data1!$G$11:$G$19</definedName>
    <definedName name="A126237930R_Latest">Data1!$G$19</definedName>
    <definedName name="A126237934X">Data1!$GN$1:$GN$10,Data1!$GN$11:$GN$19</definedName>
    <definedName name="A126237934X_Data">Data1!$GN$11:$GN$19</definedName>
    <definedName name="A126237934X_Latest">Data1!$GN$19</definedName>
    <definedName name="A126237938J">Data2!$AA$1:$AA$10,Data2!$AA$11:$AA$19</definedName>
    <definedName name="A126237938J_Data">Data2!$AA$11:$AA$19</definedName>
    <definedName name="A126237938J_Latest">Data2!$AA$19</definedName>
    <definedName name="A126237942X">Data1!$AH$1:$AH$10,Data1!$AH$11:$AH$19</definedName>
    <definedName name="A126237942X_Data">Data1!$AH$11:$AH$19</definedName>
    <definedName name="A126237942X_Latest">Data1!$AH$19</definedName>
    <definedName name="A126237946J">Data1!$CJ$1:$CJ$10,Data1!$CJ$11:$CJ$19</definedName>
    <definedName name="A126237946J_Data">Data1!$CJ$11:$CJ$19</definedName>
    <definedName name="A126237946J_Latest">Data1!$CJ$19</definedName>
    <definedName name="A126237950X">Data1!$DK$1:$DK$10,Data1!$DK$11:$DK$19</definedName>
    <definedName name="A126237950X_Data">Data1!$DK$11:$DK$19</definedName>
    <definedName name="A126237950X_Latest">Data1!$DK$19</definedName>
    <definedName name="A126237954J">Data1!$IP$1:$IP$10,Data1!$IP$11:$IP$19</definedName>
    <definedName name="A126237954J_Data">Data1!$IP$11:$IP$19</definedName>
    <definedName name="A126237954J_Latest">Data1!$IP$19</definedName>
    <definedName name="A126237958T">Data2!$BB$1:$BB$10,Data2!$BB$11:$BB$19</definedName>
    <definedName name="A126237958T_Data">Data2!$BB$11:$BB$19</definedName>
    <definedName name="A126237958T_Latest">Data2!$BB$19</definedName>
    <definedName name="A126238034K">Data2!$DJ$1:$DJ$10,Data2!$DJ$11:$DJ$19</definedName>
    <definedName name="A126238034K_Data">Data2!$DJ$11:$DJ$19</definedName>
    <definedName name="A126238034K_Latest">Data2!$DJ$19</definedName>
    <definedName name="A126238038V">Data2!$EK$1:$EK$10,Data2!$EK$11:$EK$19</definedName>
    <definedName name="A126238038V_Data">Data2!$EK$11:$EK$19</definedName>
    <definedName name="A126238038V_Latest">Data2!$EK$19</definedName>
    <definedName name="A126238042K">Data2!$GM$1:$GM$10,Data2!$GM$11:$GM$19</definedName>
    <definedName name="A126238042K_Data">Data2!$GM$11:$GM$19</definedName>
    <definedName name="A126238042K_Latest">Data2!$GM$19</definedName>
    <definedName name="A126238046V">Data1!$HU$1:$HU$10,Data1!$HU$11:$HU$19</definedName>
    <definedName name="A126238046V_Data">Data1!$HU$11:$HU$19</definedName>
    <definedName name="A126238046V_Latest">Data1!$HU$19</definedName>
    <definedName name="A126238050K">Data2!$CI$1:$CI$10,Data2!$CI$11:$CI$19</definedName>
    <definedName name="A126238050K_Data">Data2!$CI$11:$CI$19</definedName>
    <definedName name="A126238050K_Latest">Data2!$CI$19</definedName>
    <definedName name="A126238054V">Data1!$BO$1:$BO$10,Data1!$BO$11:$BO$19</definedName>
    <definedName name="A126238054V_Data">Data1!$BO$11:$BO$19</definedName>
    <definedName name="A126238054V_Latest">Data1!$BO$19</definedName>
    <definedName name="A126238058C">Data1!$ER$1:$ER$10,Data1!$ER$11:$ER$19</definedName>
    <definedName name="A126238058C_Data">Data1!$ER$11:$ER$19</definedName>
    <definedName name="A126238058C_Latest">Data1!$ER$19</definedName>
    <definedName name="A126238062V">Data1!$FS$1:$FS$10,Data1!$FS$11:$FS$19</definedName>
    <definedName name="A126238062V_Data">Data1!$FS$11:$FS$19</definedName>
    <definedName name="A126238062V_Latest">Data1!$FS$19</definedName>
    <definedName name="A126238066C">Data2!$FL$1:$FL$10,Data2!$FL$11:$FL$19</definedName>
    <definedName name="A126238066C_Data">Data2!$FL$11:$FL$19</definedName>
    <definedName name="A126238066C_Latest">Data2!$FL$19</definedName>
    <definedName name="A126238070V">Data2!$HN$1:$HN$10,Data2!$HN$11:$HN$19</definedName>
    <definedName name="A126238070V_Data">Data2!$HN$11:$HN$19</definedName>
    <definedName name="A126238070V_Latest">Data2!$HN$19</definedName>
    <definedName name="A126238074C">Data1!$M$1:$M$10,Data1!$M$11:$M$19</definedName>
    <definedName name="A126238074C_Data">Data1!$M$11:$M$19</definedName>
    <definedName name="A126238074C_Latest">Data1!$M$19</definedName>
    <definedName name="A126238078L">Data1!$GT$1:$GT$10,Data1!$GT$11:$GT$19</definedName>
    <definedName name="A126238078L_Data">Data1!$GT$11:$GT$19</definedName>
    <definedName name="A126238078L_Latest">Data1!$GT$19</definedName>
    <definedName name="A126238082C">Data2!$AG$1:$AG$10,Data2!$AG$11:$AG$19</definedName>
    <definedName name="A126238082C_Data">Data2!$AG$11:$AG$19</definedName>
    <definedName name="A126238082C_Latest">Data2!$AG$19</definedName>
    <definedName name="A126238086L">Data1!$AN$1:$AN$10,Data1!$AN$11:$AN$19</definedName>
    <definedName name="A126238086L_Data">Data1!$AN$11:$AN$19</definedName>
    <definedName name="A126238086L_Latest">Data1!$AN$19</definedName>
    <definedName name="A126238090C">Data1!$CP$1:$CP$10,Data1!$CP$11:$CP$19</definedName>
    <definedName name="A126238090C_Data">Data1!$CP$11:$CP$19</definedName>
    <definedName name="A126238090C_Latest">Data1!$CP$19</definedName>
    <definedName name="A126238094L">Data1!$DQ$1:$DQ$10,Data1!$DQ$11:$DQ$19</definedName>
    <definedName name="A126238094L_Data">Data1!$DQ$11:$DQ$19</definedName>
    <definedName name="A126238094L_Latest">Data1!$DQ$19</definedName>
    <definedName name="A126238098W">Data2!$F$1:$F$10,Data2!$F$11:$F$19</definedName>
    <definedName name="A126238098W_Data">Data2!$F$11:$F$19</definedName>
    <definedName name="A126238098W_Latest">Data2!$F$19</definedName>
    <definedName name="A126238102A">Data2!$BH$1:$BH$10,Data2!$BH$11:$BH$19</definedName>
    <definedName name="A126238102A_Data">Data2!$BH$11:$BH$19</definedName>
    <definedName name="A126238102A_Latest">Data2!$BH$19</definedName>
    <definedName name="A126238106K">Data2!$DV$1:$DV$10,Data2!$DV$11:$DV$19</definedName>
    <definedName name="A126238106K_Data">Data2!$DV$11:$DV$19</definedName>
    <definedName name="A126238106K_Latest">Data2!$DV$19</definedName>
    <definedName name="A126238110A">Data2!$EW$1:$EW$10,Data2!$EW$11:$EW$19</definedName>
    <definedName name="A126238110A_Data">Data2!$EW$11:$EW$19</definedName>
    <definedName name="A126238110A_Latest">Data2!$EW$19</definedName>
    <definedName name="A126238114K">Data2!$GY$1:$GY$10,Data2!$GY$11:$GY$19</definedName>
    <definedName name="A126238114K_Data">Data2!$GY$11:$GY$19</definedName>
    <definedName name="A126238114K_Latest">Data2!$GY$19</definedName>
    <definedName name="A126238118V">Data1!$IG$1:$IG$10,Data1!$IG$11:$IG$19</definedName>
    <definedName name="A126238118V_Data">Data1!$IG$11:$IG$19</definedName>
    <definedName name="A126238118V_Latest">Data1!$IG$19</definedName>
    <definedName name="A126238122K">Data2!$CU$1:$CU$10,Data2!$CU$11:$CU$19</definedName>
    <definedName name="A126238122K_Data">Data2!$CU$11:$CU$19</definedName>
    <definedName name="A126238122K_Latest">Data2!$CU$19</definedName>
    <definedName name="A126238126V">Data1!$CA$1:$CA$10,Data1!$CA$11:$CA$19</definedName>
    <definedName name="A126238126V_Data">Data1!$CA$11:$CA$19</definedName>
    <definedName name="A126238126V_Latest">Data1!$CA$19</definedName>
    <definedName name="A126238130K">Data1!$FD$1:$FD$10,Data1!$FD$11:$FD$19</definedName>
    <definedName name="A126238130K_Data">Data1!$FD$11:$FD$19</definedName>
    <definedName name="A126238130K_Latest">Data1!$FD$19</definedName>
    <definedName name="A126238134V">Data1!$GE$1:$GE$10,Data1!$GE$11:$GE$19</definedName>
    <definedName name="A126238134V_Data">Data1!$GE$11:$GE$19</definedName>
    <definedName name="A126238134V_Latest">Data1!$GE$19</definedName>
    <definedName name="A126238138C">Data2!$FX$1:$FX$10,Data2!$FX$11:$FX$19</definedName>
    <definedName name="A126238138C_Data">Data2!$FX$11:$FX$19</definedName>
    <definedName name="A126238138C_Latest">Data2!$FX$19</definedName>
    <definedName name="A126238142V">Data2!$HZ$1:$HZ$10,Data2!$HZ$11:$HZ$19</definedName>
    <definedName name="A126238142V_Data">Data2!$HZ$11:$HZ$19</definedName>
    <definedName name="A126238142V_Latest">Data2!$HZ$19</definedName>
    <definedName name="A126238146C">Data1!$Y$1:$Y$10,Data1!$Y$11:$Y$19</definedName>
    <definedName name="A126238146C_Data">Data1!$Y$11:$Y$19</definedName>
    <definedName name="A126238146C_Latest">Data1!$Y$19</definedName>
    <definedName name="A126238150V">Data1!$HF$1:$HF$10,Data1!$HF$11:$HF$19</definedName>
    <definedName name="A126238150V_Data">Data1!$HF$11:$HF$19</definedName>
    <definedName name="A126238150V_Latest">Data1!$HF$19</definedName>
    <definedName name="A126238154C">Data2!$AS$1:$AS$10,Data2!$AS$11:$AS$19</definedName>
    <definedName name="A126238154C_Data">Data2!$AS$11:$AS$19</definedName>
    <definedName name="A126238154C_Latest">Data2!$AS$19</definedName>
    <definedName name="A126238158L">Data1!$AZ$1:$AZ$10,Data1!$AZ$11:$AZ$19</definedName>
    <definedName name="A126238158L_Data">Data1!$AZ$11:$AZ$19</definedName>
    <definedName name="A126238158L_Latest">Data1!$AZ$19</definedName>
    <definedName name="A126238162C">Data1!$DB$1:$DB$10,Data1!$DB$11:$DB$19</definedName>
    <definedName name="A126238162C_Data">Data1!$DB$11:$DB$19</definedName>
    <definedName name="A126238162C_Latest">Data1!$DB$19</definedName>
    <definedName name="A126238166L">Data1!$EC$1:$EC$10,Data1!$EC$11:$EC$19</definedName>
    <definedName name="A126238166L_Data">Data1!$EC$11:$EC$19</definedName>
    <definedName name="A126238166L_Latest">Data1!$EC$19</definedName>
    <definedName name="A126238170C">Data2!$R$1:$R$10,Data2!$R$11:$R$19</definedName>
    <definedName name="A126238170C_Data">Data2!$R$11:$R$19</definedName>
    <definedName name="A126238170C_Latest">Data2!$R$19</definedName>
    <definedName name="A126238174L">Data2!$BT$1:$BT$10,Data2!$BT$11:$BT$19</definedName>
    <definedName name="A126238174L_Data">Data2!$BT$11:$BT$19</definedName>
    <definedName name="A126238174L_Latest">Data2!$BT$19</definedName>
    <definedName name="A126238178W">Data18!$K$1:$K$10,Data18!$K$11:$K$19</definedName>
    <definedName name="A126238178W_Data">Data18!$K$11:$K$19</definedName>
    <definedName name="A126238178W_Latest">Data18!$K$19</definedName>
    <definedName name="A126238182L">Data18!$AL$1:$AL$10,Data18!$AL$11:$AL$19</definedName>
    <definedName name="A126238182L_Data">Data18!$AL$11:$AL$19</definedName>
    <definedName name="A126238182L_Latest">Data18!$AL$19</definedName>
    <definedName name="A126238186W">Data18!$CN$1:$CN$10,Data18!$CN$11:$CN$19</definedName>
    <definedName name="A126238186W_Data">Data18!$CN$11:$CN$19</definedName>
    <definedName name="A126238186W_Latest">Data18!$CN$19</definedName>
    <definedName name="A126238190L">Data17!$DV$1:$DV$10,Data17!$DV$11:$DV$19</definedName>
    <definedName name="A126238190L_Data">Data17!$DV$11:$DV$19</definedName>
    <definedName name="A126238190L_Latest">Data17!$DV$19</definedName>
    <definedName name="A126238194W">Data17!$HZ$1:$HZ$10,Data17!$HZ$11:$HZ$19</definedName>
    <definedName name="A126238194W_Data">Data17!$HZ$11:$HZ$19</definedName>
    <definedName name="A126238194W_Latest">Data17!$HZ$19</definedName>
    <definedName name="A126238198F">Data16!$HF$1:$HF$10,Data16!$HF$11:$HF$19</definedName>
    <definedName name="A126238198F_Data">Data16!$HF$11:$HF$19</definedName>
    <definedName name="A126238198F_Latest">Data16!$HF$19</definedName>
    <definedName name="A126238202K">Data17!$AS$1:$AS$10,Data17!$AS$11:$AS$19</definedName>
    <definedName name="A126238202K_Data">Data17!$AS$11:$AS$19</definedName>
    <definedName name="A126238202K_Latest">Data17!$AS$19</definedName>
    <definedName name="A126238206V">Data17!$BT$1:$BT$10,Data17!$BT$11:$BT$19</definedName>
    <definedName name="A126238206V_Data">Data17!$BT$11:$BT$19</definedName>
    <definedName name="A126238206V_Latest">Data17!$BT$19</definedName>
    <definedName name="A126238210K">Data18!$BM$1:$BM$10,Data18!$BM$11:$BM$19</definedName>
    <definedName name="A126238210K_Data">Data18!$BM$11:$BM$19</definedName>
    <definedName name="A126238210K_Latest">Data18!$BM$19</definedName>
    <definedName name="A126238214V">Data18!$DO$1:$DO$10,Data18!$DO$11:$DO$19</definedName>
    <definedName name="A126238214V_Data">Data18!$DO$11:$DO$19</definedName>
    <definedName name="A126238214V_Latest">Data18!$DO$19</definedName>
    <definedName name="A126238218C">Data16!$FD$1:$FD$10,Data16!$FD$11:$FD$19</definedName>
    <definedName name="A126238218C_Data">Data16!$FD$11:$FD$19</definedName>
    <definedName name="A126238218C_Latest">Data16!$FD$19</definedName>
    <definedName name="A126238222V">Data17!$CU$1:$CU$10,Data17!$CU$11:$CU$19</definedName>
    <definedName name="A126238222V_Data">Data17!$CU$11:$CU$19</definedName>
    <definedName name="A126238222V_Latest">Data17!$CU$19</definedName>
    <definedName name="A126238226C">Data17!$FX$1:$FX$10,Data17!$FX$11:$FX$19</definedName>
    <definedName name="A126238226C_Data">Data17!$FX$11:$FX$19</definedName>
    <definedName name="A126238226C_Latest">Data17!$FX$19</definedName>
    <definedName name="A126238230V">Data16!$GE$1:$GE$10,Data16!$GE$11:$GE$19</definedName>
    <definedName name="A126238230V_Data">Data16!$GE$11:$GE$19</definedName>
    <definedName name="A126238230V_Latest">Data16!$GE$19</definedName>
    <definedName name="A126238234C">Data16!$IG$1:$IG$10,Data16!$IG$11:$IG$19</definedName>
    <definedName name="A126238234C_Data">Data16!$IG$11:$IG$19</definedName>
    <definedName name="A126238234C_Latest">Data16!$IG$19</definedName>
    <definedName name="A126238238L">Data17!$R$1:$R$10,Data17!$R$11:$R$19</definedName>
    <definedName name="A126238238L_Data">Data17!$R$11:$R$19</definedName>
    <definedName name="A126238238L_Latest">Data17!$R$19</definedName>
    <definedName name="A126238242C">Data17!$EW$1:$EW$10,Data17!$EW$11:$EW$19</definedName>
    <definedName name="A126238242C_Data">Data17!$EW$11:$EW$19</definedName>
    <definedName name="A126238242C_Latest">Data17!$EW$19</definedName>
    <definedName name="A126238246L">Data17!$GY$1:$GY$10,Data17!$GY$11:$GY$19</definedName>
    <definedName name="A126238246L_Data">Data17!$GY$11:$GY$19</definedName>
    <definedName name="A126238246L_Latest">Data17!$GY$19</definedName>
    <definedName name="A126238250C">Data17!$II$1:$II$10,Data17!$II$11:$II$19</definedName>
    <definedName name="A126238250C_Data">Data17!$II$11:$II$19</definedName>
    <definedName name="A126238250C_Latest">Data17!$II$19</definedName>
    <definedName name="A126238254L">Data18!$T$1:$T$10,Data18!$T$11:$T$19</definedName>
    <definedName name="A126238254L_Data">Data18!$T$11:$T$19</definedName>
    <definedName name="A126238254L_Latest">Data18!$T$19</definedName>
    <definedName name="A126238258W">Data18!$BV$1:$BV$10,Data18!$BV$11:$BV$19</definedName>
    <definedName name="A126238258W_Data">Data18!$BV$11:$BV$19</definedName>
    <definedName name="A126238258W_Latest">Data18!$BV$19</definedName>
    <definedName name="A126238262L">Data17!$DD$1:$DD$10,Data17!$DD$11:$DD$19</definedName>
    <definedName name="A126238262L_Data">Data17!$DD$11:$DD$19</definedName>
    <definedName name="A126238262L_Latest">Data17!$DD$19</definedName>
    <definedName name="A126238266W">Data17!$HH$1:$HH$10,Data17!$HH$11:$HH$19</definedName>
    <definedName name="A126238266W_Data">Data17!$HH$11:$HH$19</definedName>
    <definedName name="A126238266W_Latest">Data17!$HH$19</definedName>
    <definedName name="A126238270L">Data16!$GN$1:$GN$10,Data16!$GN$11:$GN$19</definedName>
    <definedName name="A126238270L_Data">Data16!$GN$11:$GN$19</definedName>
    <definedName name="A126238270L_Latest">Data16!$GN$19</definedName>
    <definedName name="A126238274W">Data17!$AA$1:$AA$10,Data17!$AA$11:$AA$19</definedName>
    <definedName name="A126238274W_Data">Data17!$AA$11:$AA$19</definedName>
    <definedName name="A126238274W_Latest">Data17!$AA$19</definedName>
    <definedName name="A126238278F">Data17!$BB$1:$BB$10,Data17!$BB$11:$BB$19</definedName>
    <definedName name="A126238278F_Data">Data17!$BB$11:$BB$19</definedName>
    <definedName name="A126238278F_Latest">Data17!$BB$19</definedName>
    <definedName name="A126238282W">Data18!$AU$1:$AU$10,Data18!$AU$11:$AU$19</definedName>
    <definedName name="A126238282W_Data">Data18!$AU$11:$AU$19</definedName>
    <definedName name="A126238282W_Latest">Data18!$AU$19</definedName>
    <definedName name="A126238286F">Data18!$CW$1:$CW$10,Data18!$CW$11:$CW$19</definedName>
    <definedName name="A126238286F_Data">Data18!$CW$11:$CW$19</definedName>
    <definedName name="A126238286F_Latest">Data18!$CW$19</definedName>
    <definedName name="A126238290W">Data16!$EL$1:$EL$10,Data16!$EL$11:$EL$19</definedName>
    <definedName name="A126238290W_Data">Data16!$EL$11:$EL$19</definedName>
    <definedName name="A126238290W_Latest">Data16!$EL$19</definedName>
    <definedName name="A126238294F">Data17!$CC$1:$CC$10,Data17!$CC$11:$CC$19</definedName>
    <definedName name="A126238294F_Data">Data17!$CC$11:$CC$19</definedName>
    <definedName name="A126238294F_Latest">Data17!$CC$19</definedName>
    <definedName name="A126238298R">Data17!$FF$1:$FF$10,Data17!$FF$11:$FF$19</definedName>
    <definedName name="A126238298R_Data">Data17!$FF$11:$FF$19</definedName>
    <definedName name="A126238298R_Latest">Data17!$FF$19</definedName>
    <definedName name="A126238302V">Data16!$FM$1:$FM$10,Data16!$FM$11:$FM$19</definedName>
    <definedName name="A126238302V_Data">Data16!$FM$11:$FM$19</definedName>
    <definedName name="A126238302V_Latest">Data16!$FM$19</definedName>
    <definedName name="A126238306C">Data16!$HO$1:$HO$10,Data16!$HO$11:$HO$19</definedName>
    <definedName name="A126238306C_Data">Data16!$HO$11:$HO$19</definedName>
    <definedName name="A126238306C_Latest">Data16!$HO$19</definedName>
    <definedName name="A126238310V">Data16!$IP$1:$IP$10,Data16!$IP$11:$IP$19</definedName>
    <definedName name="A126238310V_Data">Data16!$IP$11:$IP$19</definedName>
    <definedName name="A126238310V_Latest">Data16!$IP$19</definedName>
    <definedName name="A126238314C">Data17!$EE$1:$EE$10,Data17!$EE$11:$EE$19</definedName>
    <definedName name="A126238314C_Data">Data17!$EE$11:$EE$19</definedName>
    <definedName name="A126238314C_Latest">Data17!$EE$19</definedName>
    <definedName name="A126238318L">Data17!$GG$1:$GG$10,Data17!$GG$11:$GG$19</definedName>
    <definedName name="A126238318L_Data">Data17!$GG$11:$GG$19</definedName>
    <definedName name="A126238318L_Latest">Data17!$GG$19</definedName>
    <definedName name="A126238322C">Data17!$IO$1:$IO$10,Data17!$IO$11:$IO$19</definedName>
    <definedName name="A126238322C_Data">Data17!$IO$11:$IO$19</definedName>
    <definedName name="A126238322C_Latest">Data17!$IO$19</definedName>
    <definedName name="A126238326L">Data18!$Z$1:$Z$10,Data18!$Z$11:$Z$19</definedName>
    <definedName name="A126238326L_Data">Data18!$Z$11:$Z$19</definedName>
    <definedName name="A126238326L_Latest">Data18!$Z$19</definedName>
    <definedName name="A126238330C">Data18!$CB$1:$CB$10,Data18!$CB$11:$CB$19</definedName>
    <definedName name="A126238330C_Data">Data18!$CB$11:$CB$19</definedName>
    <definedName name="A126238330C_Latest">Data18!$CB$19</definedName>
    <definedName name="A126238334L">Data17!$DJ$1:$DJ$10,Data17!$DJ$11:$DJ$19</definedName>
    <definedName name="A126238334L_Data">Data17!$DJ$11:$DJ$19</definedName>
    <definedName name="A126238334L_Latest">Data17!$DJ$19</definedName>
    <definedName name="A126238338W">Data17!$HN$1:$HN$10,Data17!$HN$11:$HN$19</definedName>
    <definedName name="A126238338W_Data">Data17!$HN$11:$HN$19</definedName>
    <definedName name="A126238338W_Latest">Data17!$HN$19</definedName>
    <definedName name="A126238342L">Data16!$GT$1:$GT$10,Data16!$GT$11:$GT$19</definedName>
    <definedName name="A126238342L_Data">Data16!$GT$11:$GT$19</definedName>
    <definedName name="A126238342L_Latest">Data16!$GT$19</definedName>
    <definedName name="A126238346W">Data17!$AG$1:$AG$10,Data17!$AG$11:$AG$19</definedName>
    <definedName name="A126238346W_Data">Data17!$AG$11:$AG$19</definedName>
    <definedName name="A126238346W_Latest">Data17!$AG$19</definedName>
    <definedName name="A126238350L">Data17!$BH$1:$BH$10,Data17!$BH$11:$BH$19</definedName>
    <definedName name="A126238350L_Data">Data17!$BH$11:$BH$19</definedName>
    <definedName name="A126238350L_Latest">Data17!$BH$19</definedName>
    <definedName name="A126238354W">Data18!$BA$1:$BA$10,Data18!$BA$11:$BA$19</definedName>
    <definedName name="A126238354W_Data">Data18!$BA$11:$BA$19</definedName>
    <definedName name="A126238354W_Latest">Data18!$BA$19</definedName>
    <definedName name="A126238358F">Data18!$DC$1:$DC$10,Data18!$DC$11:$DC$19</definedName>
    <definedName name="A126238358F_Data">Data18!$DC$11:$DC$19</definedName>
    <definedName name="A126238358F_Latest">Data18!$DC$19</definedName>
    <definedName name="A126238362W">Data16!$ER$1:$ER$10,Data16!$ER$11:$ER$19</definedName>
    <definedName name="A126238362W_Data">Data16!$ER$11:$ER$19</definedName>
    <definedName name="A126238362W_Latest">Data16!$ER$19</definedName>
    <definedName name="A126238366F">Data17!$CI$1:$CI$10,Data17!$CI$11:$CI$19</definedName>
    <definedName name="A126238366F_Data">Data17!$CI$11:$CI$19</definedName>
    <definedName name="A126238366F_Latest">Data17!$CI$19</definedName>
    <definedName name="A126238370W">Data17!$FL$1:$FL$10,Data17!$FL$11:$FL$19</definedName>
    <definedName name="A126238370W_Data">Data17!$FL$11:$FL$19</definedName>
    <definedName name="A126238370W_Latest">Data17!$FL$19</definedName>
    <definedName name="A126238374F">Data16!$FS$1:$FS$10,Data16!$FS$11:$FS$19</definedName>
    <definedName name="A126238374F_Data">Data16!$FS$11:$FS$19</definedName>
    <definedName name="A126238374F_Latest">Data16!$FS$19</definedName>
    <definedName name="A126238378R">Data16!$HU$1:$HU$10,Data16!$HU$11:$HU$19</definedName>
    <definedName name="A126238378R_Data">Data16!$HU$11:$HU$19</definedName>
    <definedName name="A126238378R_Latest">Data16!$HU$19</definedName>
    <definedName name="A126238382F">Data17!$F$1:$F$10,Data17!$F$11:$F$19</definedName>
    <definedName name="A126238382F_Data">Data17!$F$11:$F$19</definedName>
    <definedName name="A126238382F_Latest">Data17!$F$19</definedName>
    <definedName name="A126238386R">Data17!$EK$1:$EK$10,Data17!$EK$11:$EK$19</definedName>
    <definedName name="A126238386R_Data">Data17!$EK$11:$EK$19</definedName>
    <definedName name="A126238386R_Latest">Data17!$EK$19</definedName>
    <definedName name="A126238390F">Data17!$GM$1:$GM$10,Data17!$GM$11:$GM$19</definedName>
    <definedName name="A126238390F_Data">Data17!$GM$11:$GM$19</definedName>
    <definedName name="A126238390F_Latest">Data17!$GM$19</definedName>
    <definedName name="A126238394R">Data18!$E$1:$E$10,Data18!$E$11:$E$19</definedName>
    <definedName name="A126238394R_Data">Data18!$E$11:$E$19</definedName>
    <definedName name="A126238394R_Latest">Data18!$E$19</definedName>
    <definedName name="A126238398X">Data18!$AF$1:$AF$10,Data18!$AF$11:$AF$19</definedName>
    <definedName name="A126238398X_Data">Data18!$AF$11:$AF$19</definedName>
    <definedName name="A126238398X_Latest">Data18!$AF$19</definedName>
    <definedName name="A126238402C">Data18!$CH$1:$CH$10,Data18!$CH$11:$CH$19</definedName>
    <definedName name="A126238402C_Data">Data18!$CH$11:$CH$19</definedName>
    <definedName name="A126238402C_Latest">Data18!$CH$19</definedName>
    <definedName name="A126238406L">Data17!$DP$1:$DP$10,Data17!$DP$11:$DP$19</definedName>
    <definedName name="A126238406L_Data">Data17!$DP$11:$DP$19</definedName>
    <definedName name="A126238406L_Latest">Data17!$DP$19</definedName>
    <definedName name="A126238410C">Data17!$HT$1:$HT$10,Data17!$HT$11:$HT$19</definedName>
    <definedName name="A126238410C_Data">Data17!$HT$11:$HT$19</definedName>
    <definedName name="A126238410C_Latest">Data17!$HT$19</definedName>
    <definedName name="A126238414L">Data16!$GZ$1:$GZ$10,Data16!$GZ$11:$GZ$19</definedName>
    <definedName name="A126238414L_Data">Data16!$GZ$11:$GZ$19</definedName>
    <definedName name="A126238414L_Latest">Data16!$GZ$19</definedName>
    <definedName name="A126238418W">Data17!$AM$1:$AM$10,Data17!$AM$11:$AM$19</definedName>
    <definedName name="A126238418W_Data">Data17!$AM$11:$AM$19</definedName>
    <definedName name="A126238418W_Latest">Data17!$AM$19</definedName>
    <definedName name="A126238422L">Data17!$BN$1:$BN$10,Data17!$BN$11:$BN$19</definedName>
    <definedName name="A126238422L_Data">Data17!$BN$11:$BN$19</definedName>
    <definedName name="A126238422L_Latest">Data17!$BN$19</definedName>
    <definedName name="A126238426W">Data18!$BG$1:$BG$10,Data18!$BG$11:$BG$19</definedName>
    <definedName name="A126238426W_Data">Data18!$BG$11:$BG$19</definedName>
    <definedName name="A126238426W_Latest">Data18!$BG$19</definedName>
    <definedName name="A126238430L">Data18!$DI$1:$DI$10,Data18!$DI$11:$DI$19</definedName>
    <definedName name="A126238430L_Data">Data18!$DI$11:$DI$19</definedName>
    <definedName name="A126238430L_Latest">Data18!$DI$19</definedName>
    <definedName name="A126238434W">Data16!$EX$1:$EX$10,Data16!$EX$11:$EX$19</definedName>
    <definedName name="A126238434W_Data">Data16!$EX$11:$EX$19</definedName>
    <definedName name="A126238434W_Latest">Data16!$EX$19</definedName>
    <definedName name="A126238438F">Data17!$CO$1:$CO$10,Data17!$CO$11:$CO$19</definedName>
    <definedName name="A126238438F_Data">Data17!$CO$11:$CO$19</definedName>
    <definedName name="A126238438F_Latest">Data17!$CO$19</definedName>
    <definedName name="A126238442W">Data17!$FR$1:$FR$10,Data17!$FR$11:$FR$19</definedName>
    <definedName name="A126238442W_Data">Data17!$FR$11:$FR$19</definedName>
    <definedName name="A126238442W_Latest">Data17!$FR$19</definedName>
    <definedName name="A126238446F">Data16!$FY$1:$FY$10,Data16!$FY$11:$FY$19</definedName>
    <definedName name="A126238446F_Data">Data16!$FY$11:$FY$19</definedName>
    <definedName name="A126238446F_Latest">Data16!$FY$19</definedName>
    <definedName name="A126238450W">Data16!$IA$1:$IA$10,Data16!$IA$11:$IA$19</definedName>
    <definedName name="A126238450W_Data">Data16!$IA$11:$IA$19</definedName>
    <definedName name="A126238450W_Latest">Data16!$IA$19</definedName>
    <definedName name="A126238454F">Data17!$L$1:$L$10,Data17!$L$11:$L$19</definedName>
    <definedName name="A126238454F_Data">Data17!$L$11:$L$19</definedName>
    <definedName name="A126238454F_Latest">Data17!$L$19</definedName>
    <definedName name="A126238458R">Data17!$EQ$1:$EQ$10,Data17!$EQ$11:$EQ$19</definedName>
    <definedName name="A126238458R_Data">Data17!$EQ$11:$EQ$19</definedName>
    <definedName name="A126238458R_Latest">Data17!$EQ$19</definedName>
    <definedName name="A126238462F">Data17!$GS$1:$GS$10,Data17!$GS$11:$GS$19</definedName>
    <definedName name="A126238462F_Data">Data17!$GS$11:$GS$19</definedName>
    <definedName name="A126238462F_Latest">Data17!$GS$19</definedName>
    <definedName name="A126238538R">Data18!$H$1:$H$10,Data18!$H$11:$H$19</definedName>
    <definedName name="A126238538R_Data">Data18!$H$11:$H$19</definedName>
    <definedName name="A126238538R_Latest">Data18!$H$19</definedName>
    <definedName name="A126238542F">Data18!$AI$1:$AI$10,Data18!$AI$11:$AI$19</definedName>
    <definedName name="A126238542F_Data">Data18!$AI$11:$AI$19</definedName>
    <definedName name="A126238542F_Latest">Data18!$AI$19</definedName>
    <definedName name="A126238546R">Data18!$CK$1:$CK$10,Data18!$CK$11:$CK$19</definedName>
    <definedName name="A126238546R_Data">Data18!$CK$11:$CK$19</definedName>
    <definedName name="A126238546R_Latest">Data18!$CK$19</definedName>
    <definedName name="A126238550F">Data17!$DS$1:$DS$10,Data17!$DS$11:$DS$19</definedName>
    <definedName name="A126238550F_Data">Data17!$DS$11:$DS$19</definedName>
    <definedName name="A126238550F_Latest">Data17!$DS$19</definedName>
    <definedName name="A126238554R">Data17!$HW$1:$HW$10,Data17!$HW$11:$HW$19</definedName>
    <definedName name="A126238554R_Data">Data17!$HW$11:$HW$19</definedName>
    <definedName name="A126238554R_Latest">Data17!$HW$19</definedName>
    <definedName name="A126238558X">Data16!$HC$1:$HC$10,Data16!$HC$11:$HC$19</definedName>
    <definedName name="A126238558X_Data">Data16!$HC$11:$HC$19</definedName>
    <definedName name="A126238558X_Latest">Data16!$HC$19</definedName>
    <definedName name="A126238562R">Data17!$AP$1:$AP$10,Data17!$AP$11:$AP$19</definedName>
    <definedName name="A126238562R_Data">Data17!$AP$11:$AP$19</definedName>
    <definedName name="A126238562R_Latest">Data17!$AP$19</definedName>
    <definedName name="A126238566X">Data17!$BQ$1:$BQ$10,Data17!$BQ$11:$BQ$19</definedName>
    <definedName name="A126238566X_Data">Data17!$BQ$11:$BQ$19</definedName>
    <definedName name="A126238566X_Latest">Data17!$BQ$19</definedName>
    <definedName name="A126238570R">Data18!$BJ$1:$BJ$10,Data18!$BJ$11:$BJ$19</definedName>
    <definedName name="A126238570R_Data">Data18!$BJ$11:$BJ$19</definedName>
    <definedName name="A126238570R_Latest">Data18!$BJ$19</definedName>
    <definedName name="A126238574X">Data18!$DL$1:$DL$10,Data18!$DL$11:$DL$19</definedName>
    <definedName name="A126238574X_Data">Data18!$DL$11:$DL$19</definedName>
    <definedName name="A126238574X_Latest">Data18!$DL$19</definedName>
    <definedName name="A126238578J">Data16!$FA$1:$FA$10,Data16!$FA$11:$FA$19</definedName>
    <definedName name="A126238578J_Data">Data16!$FA$11:$FA$19</definedName>
    <definedName name="A126238578J_Latest">Data16!$FA$19</definedName>
    <definedName name="A126238582X">Data17!$CR$1:$CR$10,Data17!$CR$11:$CR$19</definedName>
    <definedName name="A126238582X_Data">Data17!$CR$11:$CR$19</definedName>
    <definedName name="A126238582X_Latest">Data17!$CR$19</definedName>
    <definedName name="A126238586J">Data17!$FU$1:$FU$10,Data17!$FU$11:$FU$19</definedName>
    <definedName name="A126238586J_Data">Data17!$FU$11:$FU$19</definedName>
    <definedName name="A126238586J_Latest">Data17!$FU$19</definedName>
    <definedName name="A126238590X">Data16!$GB$1:$GB$10,Data16!$GB$11:$GB$19</definedName>
    <definedName name="A126238590X_Data">Data16!$GB$11:$GB$19</definedName>
    <definedName name="A126238590X_Latest">Data16!$GB$19</definedName>
    <definedName name="A126238594J">Data16!$ID$1:$ID$10,Data16!$ID$11:$ID$19</definedName>
    <definedName name="A126238594J_Data">Data16!$ID$11:$ID$19</definedName>
    <definedName name="A126238594J_Latest">Data16!$ID$19</definedName>
    <definedName name="A126238598T">Data17!$O$1:$O$10,Data17!$O$11:$O$19</definedName>
    <definedName name="A126238598T_Data">Data17!$O$11:$O$19</definedName>
    <definedName name="A126238598T_Latest">Data17!$O$19</definedName>
    <definedName name="A126238602W">Data17!$ET$1:$ET$10,Data17!$ET$11:$ET$19</definedName>
    <definedName name="A126238602W_Data">Data17!$ET$11:$ET$19</definedName>
    <definedName name="A126238602W_Latest">Data17!$ET$19</definedName>
    <definedName name="A126238606F">Data17!$GV$1:$GV$10,Data17!$GV$11:$GV$19</definedName>
    <definedName name="A126238606F_Data">Data17!$GV$11:$GV$19</definedName>
    <definedName name="A126238606F_Latest">Data17!$GV$19</definedName>
    <definedName name="A126238610W">Data18!$Q$1:$Q$10,Data18!$Q$11:$Q$19</definedName>
    <definedName name="A126238610W_Data">Data18!$Q$11:$Q$19</definedName>
    <definedName name="A126238610W_Latest">Data18!$Q$19</definedName>
    <definedName name="A126238614F">Data18!$AR$1:$AR$10,Data18!$AR$11:$AR$19</definedName>
    <definedName name="A126238614F_Data">Data18!$AR$11:$AR$19</definedName>
    <definedName name="A126238614F_Latest">Data18!$AR$19</definedName>
    <definedName name="A126238618R">Data18!$CT$1:$CT$10,Data18!$CT$11:$CT$19</definedName>
    <definedName name="A126238618R_Data">Data18!$CT$11:$CT$19</definedName>
    <definedName name="A126238618R_Latest">Data18!$CT$19</definedName>
    <definedName name="A126238622F">Data17!$EB$1:$EB$10,Data17!$EB$11:$EB$19</definedName>
    <definedName name="A126238622F_Data">Data17!$EB$11:$EB$19</definedName>
    <definedName name="A126238622F_Latest">Data17!$EB$19</definedName>
    <definedName name="A126238626R">Data17!$IF$1:$IF$10,Data17!$IF$11:$IF$19</definedName>
    <definedName name="A126238626R_Data">Data17!$IF$11:$IF$19</definedName>
    <definedName name="A126238626R_Latest">Data17!$IF$19</definedName>
    <definedName name="A126238630F">Data16!$HL$1:$HL$10,Data16!$HL$11:$HL$19</definedName>
    <definedName name="A126238630F_Data">Data16!$HL$11:$HL$19</definedName>
    <definedName name="A126238630F_Latest">Data16!$HL$19</definedName>
    <definedName name="A126238634R">Data17!$AY$1:$AY$10,Data17!$AY$11:$AY$19</definedName>
    <definedName name="A126238634R_Data">Data17!$AY$11:$AY$19</definedName>
    <definedName name="A126238634R_Latest">Data17!$AY$19</definedName>
    <definedName name="A126238638X">Data17!$BZ$1:$BZ$10,Data17!$BZ$11:$BZ$19</definedName>
    <definedName name="A126238638X_Data">Data17!$BZ$11:$BZ$19</definedName>
    <definedName name="A126238638X_Latest">Data17!$BZ$19</definedName>
    <definedName name="A126238642R">Data18!$BS$1:$BS$10,Data18!$BS$11:$BS$19</definedName>
    <definedName name="A126238642R_Data">Data18!$BS$11:$BS$19</definedName>
    <definedName name="A126238642R_Latest">Data18!$BS$19</definedName>
    <definedName name="A126238646X">Data18!$DU$1:$DU$10,Data18!$DU$11:$DU$19</definedName>
    <definedName name="A126238646X_Data">Data18!$DU$11:$DU$19</definedName>
    <definedName name="A126238646X_Latest">Data18!$DU$19</definedName>
    <definedName name="A126238650R">Data16!$FJ$1:$FJ$10,Data16!$FJ$11:$FJ$19</definedName>
    <definedName name="A126238650R_Data">Data16!$FJ$11:$FJ$19</definedName>
    <definedName name="A126238650R_Latest">Data16!$FJ$19</definedName>
    <definedName name="A126238654X">Data17!$DA$1:$DA$10,Data17!$DA$11:$DA$19</definedName>
    <definedName name="A126238654X_Data">Data17!$DA$11:$DA$19</definedName>
    <definedName name="A126238654X_Latest">Data17!$DA$19</definedName>
    <definedName name="A126238658J">Data17!$GD$1:$GD$10,Data17!$GD$11:$GD$19</definedName>
    <definedName name="A126238658J_Data">Data17!$GD$11:$GD$19</definedName>
    <definedName name="A126238658J_Latest">Data17!$GD$19</definedName>
    <definedName name="A126238662X">Data16!$GK$1:$GK$10,Data16!$GK$11:$GK$19</definedName>
    <definedName name="A126238662X_Data">Data16!$GK$11:$GK$19</definedName>
    <definedName name="A126238662X_Latest">Data16!$GK$19</definedName>
    <definedName name="A126238666J">Data16!$IM$1:$IM$10,Data16!$IM$11:$IM$19</definedName>
    <definedName name="A126238666J_Data">Data16!$IM$11:$IM$19</definedName>
    <definedName name="A126238666J_Latest">Data16!$IM$19</definedName>
    <definedName name="A126238670X">Data17!$X$1:$X$10,Data17!$X$11:$X$19</definedName>
    <definedName name="A126238670X_Data">Data17!$X$11:$X$19</definedName>
    <definedName name="A126238670X_Latest">Data17!$X$19</definedName>
    <definedName name="A126238674J">Data17!$FC$1:$FC$10,Data17!$FC$11:$FC$19</definedName>
    <definedName name="A126238674J_Data">Data17!$FC$11:$FC$19</definedName>
    <definedName name="A126238674J_Latest">Data17!$FC$19</definedName>
    <definedName name="A126238678T">Data17!$HE$1:$HE$10,Data17!$HE$11:$HE$19</definedName>
    <definedName name="A126238678T_Data">Data17!$HE$11:$HE$19</definedName>
    <definedName name="A126238678T_Latest">Data17!$HE$19</definedName>
    <definedName name="A126238682J">Data17!$IL$1:$IL$10,Data17!$IL$11:$IL$19</definedName>
    <definedName name="A126238682J_Data">Data17!$IL$11:$IL$19</definedName>
    <definedName name="A126238682J_Latest">Data17!$IL$19</definedName>
    <definedName name="A126238686T">Data18!$W$1:$W$10,Data18!$W$11:$W$19</definedName>
    <definedName name="A126238686T_Data">Data18!$W$11:$W$19</definedName>
    <definedName name="A126238686T_Latest">Data18!$W$19</definedName>
    <definedName name="A126238690J">Data18!$BY$1:$BY$10,Data18!$BY$11:$BY$19</definedName>
    <definedName name="A126238690J_Data">Data18!$BY$11:$BY$19</definedName>
    <definedName name="A126238690J_Latest">Data18!$BY$19</definedName>
    <definedName name="A126238694T">Data17!$DG$1:$DG$10,Data17!$DG$11:$DG$19</definedName>
    <definedName name="A126238694T_Data">Data17!$DG$11:$DG$19</definedName>
    <definedName name="A126238694T_Latest">Data17!$DG$19</definedName>
    <definedName name="A126238698A">Data17!$HK$1:$HK$10,Data17!$HK$11:$HK$19</definedName>
    <definedName name="A126238698A_Data">Data17!$HK$11:$HK$19</definedName>
    <definedName name="A126238698A_Latest">Data17!$HK$19</definedName>
    <definedName name="A126238702F">Data16!$GQ$1:$GQ$10,Data16!$GQ$11:$GQ$19</definedName>
    <definedName name="A126238702F_Data">Data16!$GQ$11:$GQ$19</definedName>
    <definedName name="A126238702F_Latest">Data16!$GQ$19</definedName>
    <definedName name="A126238706R">Data17!$AD$1:$AD$10,Data17!$AD$11:$AD$19</definedName>
    <definedName name="A126238706R_Data">Data17!$AD$11:$AD$19</definedName>
    <definedName name="A126238706R_Latest">Data17!$AD$19</definedName>
    <definedName name="A126238710F">Data17!$BE$1:$BE$10,Data17!$BE$11:$BE$19</definedName>
    <definedName name="A126238710F_Data">Data17!$BE$11:$BE$19</definedName>
    <definedName name="A126238710F_Latest">Data17!$BE$19</definedName>
    <definedName name="A126238714R">Data18!$AX$1:$AX$10,Data18!$AX$11:$AX$19</definedName>
    <definedName name="A126238714R_Data">Data18!$AX$11:$AX$19</definedName>
    <definedName name="A126238714R_Latest">Data18!$AX$19</definedName>
    <definedName name="A126238718X">Data18!$CZ$1:$CZ$10,Data18!$CZ$11:$CZ$19</definedName>
    <definedName name="A126238718X_Data">Data18!$CZ$11:$CZ$19</definedName>
    <definedName name="A126238718X_Latest">Data18!$CZ$19</definedName>
    <definedName name="A126238722R">Data16!$EO$1:$EO$10,Data16!$EO$11:$EO$19</definedName>
    <definedName name="A126238722R_Data">Data16!$EO$11:$EO$19</definedName>
    <definedName name="A126238722R_Latest">Data16!$EO$19</definedName>
    <definedName name="A126238726X">Data17!$CF$1:$CF$10,Data17!$CF$11:$CF$19</definedName>
    <definedName name="A126238726X_Data">Data17!$CF$11:$CF$19</definedName>
    <definedName name="A126238726X_Latest">Data17!$CF$19</definedName>
    <definedName name="A126238730R">Data17!$FI$1:$FI$10,Data17!$FI$11:$FI$19</definedName>
    <definedName name="A126238730R_Data">Data17!$FI$11:$FI$19</definedName>
    <definedName name="A126238730R_Latest">Data17!$FI$19</definedName>
    <definedName name="A126238734X">Data16!$FP$1:$FP$10,Data16!$FP$11:$FP$19</definedName>
    <definedName name="A126238734X_Data">Data16!$FP$11:$FP$19</definedName>
    <definedName name="A126238734X_Latest">Data16!$FP$19</definedName>
    <definedName name="A126238738J">Data16!$HR$1:$HR$10,Data16!$HR$11:$HR$19</definedName>
    <definedName name="A126238738J_Data">Data16!$HR$11:$HR$19</definedName>
    <definedName name="A126238738J_Latest">Data16!$HR$19</definedName>
    <definedName name="A126238742X">Data17!$C$1:$C$10,Data17!$C$11:$C$19</definedName>
    <definedName name="A126238742X_Data">Data17!$C$11:$C$19</definedName>
    <definedName name="A126238742X_Latest">Data17!$C$19</definedName>
    <definedName name="A126238746J">Data17!$EH$1:$EH$10,Data17!$EH$11:$EH$19</definedName>
    <definedName name="A126238746J_Data">Data17!$EH$11:$EH$19</definedName>
    <definedName name="A126238746J_Latest">Data17!$EH$19</definedName>
    <definedName name="A126238750X">Data17!$GJ$1:$GJ$10,Data17!$GJ$11:$GJ$19</definedName>
    <definedName name="A126238750X_Data">Data17!$GJ$11:$GJ$19</definedName>
    <definedName name="A126238750X_Latest">Data17!$GJ$19</definedName>
    <definedName name="A126238826J">Data18!$B$1:$B$10,Data18!$B$11:$B$19</definedName>
    <definedName name="A126238826J_Data">Data18!$B$11:$B$19</definedName>
    <definedName name="A126238826J_Latest">Data18!$B$19</definedName>
    <definedName name="A126238830X">Data18!$AC$1:$AC$10,Data18!$AC$11:$AC$19</definedName>
    <definedName name="A126238830X_Data">Data18!$AC$11:$AC$19</definedName>
    <definedName name="A126238830X_Latest">Data18!$AC$19</definedName>
    <definedName name="A126238834J">Data18!$CE$1:$CE$10,Data18!$CE$11:$CE$19</definedName>
    <definedName name="A126238834J_Data">Data18!$CE$11:$CE$19</definedName>
    <definedName name="A126238834J_Latest">Data18!$CE$19</definedName>
    <definedName name="A126238838T">Data17!$DM$1:$DM$10,Data17!$DM$11:$DM$19</definedName>
    <definedName name="A126238838T_Data">Data17!$DM$11:$DM$19</definedName>
    <definedName name="A126238838T_Latest">Data17!$DM$19</definedName>
    <definedName name="A126238842J">Data17!$HQ$1:$HQ$10,Data17!$HQ$11:$HQ$19</definedName>
    <definedName name="A126238842J_Data">Data17!$HQ$11:$HQ$19</definedName>
    <definedName name="A126238842J_Latest">Data17!$HQ$19</definedName>
    <definedName name="A126238846T">Data16!$GW$1:$GW$10,Data16!$GW$11:$GW$19</definedName>
    <definedName name="A126238846T_Data">Data16!$GW$11:$GW$19</definedName>
    <definedName name="A126238846T_Latest">Data16!$GW$19</definedName>
    <definedName name="A126238850J">Data17!$AJ$1:$AJ$10,Data17!$AJ$11:$AJ$19</definedName>
    <definedName name="A126238850J_Data">Data17!$AJ$11:$AJ$19</definedName>
    <definedName name="A126238850J_Latest">Data17!$AJ$19</definedName>
    <definedName name="A126238854T">Data17!$BK$1:$BK$10,Data17!$BK$11:$BK$19</definedName>
    <definedName name="A126238854T_Data">Data17!$BK$11:$BK$19</definedName>
    <definedName name="A126238854T_Latest">Data17!$BK$19</definedName>
    <definedName name="A126238858A">Data18!$BD$1:$BD$10,Data18!$BD$11:$BD$19</definedName>
    <definedName name="A126238858A_Data">Data18!$BD$11:$BD$19</definedName>
    <definedName name="A126238858A_Latest">Data18!$BD$19</definedName>
    <definedName name="A126238862T">Data18!$DF$1:$DF$10,Data18!$DF$11:$DF$19</definedName>
    <definedName name="A126238862T_Data">Data18!$DF$11:$DF$19</definedName>
    <definedName name="A126238862T_Latest">Data18!$DF$19</definedName>
    <definedName name="A126238866A">Data16!$EU$1:$EU$10,Data16!$EU$11:$EU$19</definedName>
    <definedName name="A126238866A_Data">Data16!$EU$11:$EU$19</definedName>
    <definedName name="A126238866A_Latest">Data16!$EU$19</definedName>
    <definedName name="A126238870T">Data17!$CL$1:$CL$10,Data17!$CL$11:$CL$19</definedName>
    <definedName name="A126238870T_Data">Data17!$CL$11:$CL$19</definedName>
    <definedName name="A126238870T_Latest">Data17!$CL$19</definedName>
    <definedName name="A126238874A">Data17!$FO$1:$FO$10,Data17!$FO$11:$FO$19</definedName>
    <definedName name="A126238874A_Data">Data17!$FO$11:$FO$19</definedName>
    <definedName name="A126238874A_Latest">Data17!$FO$19</definedName>
    <definedName name="A126238878K">Data16!$FV$1:$FV$10,Data16!$FV$11:$FV$19</definedName>
    <definedName name="A126238878K_Data">Data16!$FV$11:$FV$19</definedName>
    <definedName name="A126238878K_Latest">Data16!$FV$19</definedName>
    <definedName name="A126238882A">Data16!$HX$1:$HX$10,Data16!$HX$11:$HX$19</definedName>
    <definedName name="A126238882A_Data">Data16!$HX$11:$HX$19</definedName>
    <definedName name="A126238882A_Latest">Data16!$HX$19</definedName>
    <definedName name="A126238886K">Data17!$I$1:$I$10,Data17!$I$11:$I$19</definedName>
    <definedName name="A126238886K_Data">Data17!$I$11:$I$19</definedName>
    <definedName name="A126238886K_Latest">Data17!$I$19</definedName>
    <definedName name="A126238890A">Data17!$EN$1:$EN$10,Data17!$EN$11:$EN$19</definedName>
    <definedName name="A126238890A_Data">Data17!$EN$11:$EN$19</definedName>
    <definedName name="A126238890A_Latest">Data17!$EN$19</definedName>
    <definedName name="A126238894K">Data17!$GP$1:$GP$10,Data17!$GP$11:$GP$19</definedName>
    <definedName name="A126238894K_Data">Data17!$GP$11:$GP$19</definedName>
    <definedName name="A126238894K_Latest">Data17!$GP$19</definedName>
    <definedName name="A126238898V">Data18!$N$1:$N$10,Data18!$N$11:$N$19</definedName>
    <definedName name="A126238898V_Data">Data18!$N$11:$N$19</definedName>
    <definedName name="A126238898V_Latest">Data18!$N$19</definedName>
    <definedName name="A126238902X">Data18!$AO$1:$AO$10,Data18!$AO$11:$AO$19</definedName>
    <definedName name="A126238902X_Data">Data18!$AO$11:$AO$19</definedName>
    <definedName name="A126238902X_Latest">Data18!$AO$19</definedName>
    <definedName name="A126238906J">Data18!$CQ$1:$CQ$10,Data18!$CQ$11:$CQ$19</definedName>
    <definedName name="A126238906J_Data">Data18!$CQ$11:$CQ$19</definedName>
    <definedName name="A126238906J_Latest">Data18!$CQ$19</definedName>
    <definedName name="A126238910X">Data17!$DY$1:$DY$10,Data17!$DY$11:$DY$19</definedName>
    <definedName name="A126238910X_Data">Data17!$DY$11:$DY$19</definedName>
    <definedName name="A126238910X_Latest">Data17!$DY$19</definedName>
    <definedName name="A126238914J">Data17!$IC$1:$IC$10,Data17!$IC$11:$IC$19</definedName>
    <definedName name="A126238914J_Data">Data17!$IC$11:$IC$19</definedName>
    <definedName name="A126238914J_Latest">Data17!$IC$19</definedName>
    <definedName name="A126238918T">Data16!$HI$1:$HI$10,Data16!$HI$11:$HI$19</definedName>
    <definedName name="A126238918T_Data">Data16!$HI$11:$HI$19</definedName>
    <definedName name="A126238918T_Latest">Data16!$HI$19</definedName>
    <definedName name="A126238922J">Data17!$AV$1:$AV$10,Data17!$AV$11:$AV$19</definedName>
    <definedName name="A126238922J_Data">Data17!$AV$11:$AV$19</definedName>
    <definedName name="A126238922J_Latest">Data17!$AV$19</definedName>
    <definedName name="A126238926T">Data17!$BW$1:$BW$10,Data17!$BW$11:$BW$19</definedName>
    <definedName name="A126238926T_Data">Data17!$BW$11:$BW$19</definedName>
    <definedName name="A126238926T_Latest">Data17!$BW$19</definedName>
    <definedName name="A126238930J">Data18!$BP$1:$BP$10,Data18!$BP$11:$BP$19</definedName>
    <definedName name="A126238930J_Data">Data18!$BP$11:$BP$19</definedName>
    <definedName name="A126238930J_Latest">Data18!$BP$19</definedName>
    <definedName name="A126238934T">Data18!$DR$1:$DR$10,Data18!$DR$11:$DR$19</definedName>
    <definedName name="A126238934T_Data">Data18!$DR$11:$DR$19</definedName>
    <definedName name="A126238934T_Latest">Data18!$DR$19</definedName>
    <definedName name="A126238938A">Data16!$FG$1:$FG$10,Data16!$FG$11:$FG$19</definedName>
    <definedName name="A126238938A_Data">Data16!$FG$11:$FG$19</definedName>
    <definedName name="A126238938A_Latest">Data16!$FG$19</definedName>
    <definedName name="A126238942T">Data17!$CX$1:$CX$10,Data17!$CX$11:$CX$19</definedName>
    <definedName name="A126238942T_Data">Data17!$CX$11:$CX$19</definedName>
    <definedName name="A126238942T_Latest">Data17!$CX$19</definedName>
    <definedName name="A126238946A">Data17!$GA$1:$GA$10,Data17!$GA$11:$GA$19</definedName>
    <definedName name="A126238946A_Data">Data17!$GA$11:$GA$19</definedName>
    <definedName name="A126238946A_Latest">Data17!$GA$19</definedName>
    <definedName name="A126238950T">Data16!$GH$1:$GH$10,Data16!$GH$11:$GH$19</definedName>
    <definedName name="A126238950T_Data">Data16!$GH$11:$GH$19</definedName>
    <definedName name="A126238950T_Latest">Data16!$GH$19</definedName>
    <definedName name="A126238954A">Data16!$IJ$1:$IJ$10,Data16!$IJ$11:$IJ$19</definedName>
    <definedName name="A126238954A_Data">Data16!$IJ$11:$IJ$19</definedName>
    <definedName name="A126238954A_Latest">Data16!$IJ$19</definedName>
    <definedName name="A126238958K">Data17!$U$1:$U$10,Data17!$U$11:$U$19</definedName>
    <definedName name="A126238958K_Data">Data17!$U$11:$U$19</definedName>
    <definedName name="A126238958K_Latest">Data17!$U$19</definedName>
    <definedName name="A126238962A">Data17!$EZ$1:$EZ$10,Data17!$EZ$11:$EZ$19</definedName>
    <definedName name="A126238962A_Data">Data17!$EZ$11:$EZ$19</definedName>
    <definedName name="A126238962A_Latest">Data17!$EZ$19</definedName>
    <definedName name="A126238966K">Data17!$HB$1:$HB$10,Data17!$HB$11:$HB$19</definedName>
    <definedName name="A126238966K_Data">Data17!$HB$11:$HB$19</definedName>
    <definedName name="A126238966K_Latest">Data17!$HB$19</definedName>
    <definedName name="A126238970A">Data6!$CQ$1:$CQ$10,Data6!$CQ$11:$CQ$19</definedName>
    <definedName name="A126238970A_Data">Data6!$CQ$11:$CQ$19</definedName>
    <definedName name="A126238970A_Latest">Data6!$CQ$19</definedName>
    <definedName name="A126238974K">Data6!$DR$1:$DR$10,Data6!$DR$11:$DR$19</definedName>
    <definedName name="A126238974K_Data">Data6!$DR$11:$DR$19</definedName>
    <definedName name="A126238974K_Latest">Data6!$DR$19</definedName>
    <definedName name="A126238978V">Data6!$FT$1:$FT$10,Data6!$FT$11:$FT$19</definedName>
    <definedName name="A126238978V_Data">Data6!$FT$11:$FT$19</definedName>
    <definedName name="A126238978V_Latest">Data6!$FT$19</definedName>
    <definedName name="A126238982K">Data5!$HB$1:$HB$10,Data5!$HB$11:$HB$19</definedName>
    <definedName name="A126238982K_Data">Data5!$HB$11:$HB$19</definedName>
    <definedName name="A126238982K_Latest">Data5!$HB$19</definedName>
    <definedName name="A126238986V">Data6!$BP$1:$BP$10,Data6!$BP$11:$BP$19</definedName>
    <definedName name="A126238986V_Data">Data6!$BP$11:$BP$19</definedName>
    <definedName name="A126238986V_Latest">Data6!$BP$19</definedName>
    <definedName name="A126238990K">Data5!$AV$1:$AV$10,Data5!$AV$11:$AV$19</definedName>
    <definedName name="A126238990K_Data">Data5!$AV$11:$AV$19</definedName>
    <definedName name="A126238990K_Latest">Data5!$AV$19</definedName>
    <definedName name="A126238994V">Data5!$DY$1:$DY$10,Data5!$DY$11:$DY$19</definedName>
    <definedName name="A126238994V_Data">Data5!$DY$11:$DY$19</definedName>
    <definedName name="A126238994V_Latest">Data5!$DY$19</definedName>
    <definedName name="A126238998C">Data5!$EZ$1:$EZ$10,Data5!$EZ$11:$EZ$19</definedName>
    <definedName name="A126238998C_Data">Data5!$EZ$11:$EZ$19</definedName>
    <definedName name="A126238998C_Latest">Data5!$EZ$19</definedName>
    <definedName name="A126239002K">Data6!$ES$1:$ES$10,Data6!$ES$11:$ES$19</definedName>
    <definedName name="A126239002K_Data">Data6!$ES$11:$ES$19</definedName>
    <definedName name="A126239002K_Latest">Data6!$ES$19</definedName>
    <definedName name="A126239006V">Data6!$GU$1:$GU$10,Data6!$GU$11:$GU$19</definedName>
    <definedName name="A126239006V_Data">Data6!$GU$11:$GU$19</definedName>
    <definedName name="A126239006V_Latest">Data6!$GU$19</definedName>
    <definedName name="A126239010K">Data4!$IJ$1:$IJ$10,Data4!$IJ$11:$IJ$19</definedName>
    <definedName name="A126239010K_Data">Data4!$IJ$11:$IJ$19</definedName>
    <definedName name="A126239010K_Latest">Data4!$IJ$19</definedName>
    <definedName name="A126239014V">Data5!$GA$1:$GA$10,Data5!$GA$11:$GA$19</definedName>
    <definedName name="A126239014V_Data">Data5!$GA$11:$GA$19</definedName>
    <definedName name="A126239014V_Latest">Data5!$GA$19</definedName>
    <definedName name="A126239018C">Data6!$N$1:$N$10,Data6!$N$11:$N$19</definedName>
    <definedName name="A126239018C_Data">Data6!$N$11:$N$19</definedName>
    <definedName name="A126239018C_Latest">Data6!$N$19</definedName>
    <definedName name="A126239022V">Data5!$U$1:$U$10,Data5!$U$11:$U$19</definedName>
    <definedName name="A126239022V_Data">Data5!$U$11:$U$19</definedName>
    <definedName name="A126239022V_Latest">Data5!$U$19</definedName>
    <definedName name="A126239026C">Data5!$BW$1:$BW$10,Data5!$BW$11:$BW$19</definedName>
    <definedName name="A126239026C_Data">Data5!$BW$11:$BW$19</definedName>
    <definedName name="A126239026C_Latest">Data5!$BW$19</definedName>
    <definedName name="A126239030V">Data5!$CX$1:$CX$10,Data5!$CX$11:$CX$19</definedName>
    <definedName name="A126239030V_Data">Data5!$CX$11:$CX$19</definedName>
    <definedName name="A126239030V_Latest">Data5!$CX$19</definedName>
    <definedName name="A126239034C">Data5!$IC$1:$IC$10,Data5!$IC$11:$IC$19</definedName>
    <definedName name="A126239034C_Data">Data5!$IC$11:$IC$19</definedName>
    <definedName name="A126239034C_Latest">Data5!$IC$19</definedName>
    <definedName name="A126239038L">Data6!$AO$1:$AO$10,Data6!$AO$11:$AO$19</definedName>
    <definedName name="A126239038L_Data">Data6!$AO$11:$AO$19</definedName>
    <definedName name="A126239038L_Latest">Data6!$AO$19</definedName>
    <definedName name="A126239042C">Data6!$BY$1:$BY$10,Data6!$BY$11:$BY$19</definedName>
    <definedName name="A126239042C_Data">Data6!$BY$11:$BY$19</definedName>
    <definedName name="A126239042C_Latest">Data6!$BY$19</definedName>
    <definedName name="A126239046L">Data6!$CZ$1:$CZ$10,Data6!$CZ$11:$CZ$19</definedName>
    <definedName name="A126239046L_Data">Data6!$CZ$11:$CZ$19</definedName>
    <definedName name="A126239046L_Latest">Data6!$CZ$19</definedName>
    <definedName name="A126239050C">Data6!$FB$1:$FB$10,Data6!$FB$11:$FB$19</definedName>
    <definedName name="A126239050C_Data">Data6!$FB$11:$FB$19</definedName>
    <definedName name="A126239050C_Latest">Data6!$FB$19</definedName>
    <definedName name="A126239054L">Data5!$GJ$1:$GJ$10,Data5!$GJ$11:$GJ$19</definedName>
    <definedName name="A126239054L_Data">Data5!$GJ$11:$GJ$19</definedName>
    <definedName name="A126239054L_Latest">Data5!$GJ$19</definedName>
    <definedName name="A126239058W">Data6!$AX$1:$AX$10,Data6!$AX$11:$AX$19</definedName>
    <definedName name="A126239058W_Data">Data6!$AX$11:$AX$19</definedName>
    <definedName name="A126239058W_Latest">Data6!$AX$19</definedName>
    <definedName name="A126239062L">Data5!$AD$1:$AD$10,Data5!$AD$11:$AD$19</definedName>
    <definedName name="A126239062L_Data">Data5!$AD$11:$AD$19</definedName>
    <definedName name="A126239062L_Latest">Data5!$AD$19</definedName>
    <definedName name="A126239066W">Data5!$DG$1:$DG$10,Data5!$DG$11:$DG$19</definedName>
    <definedName name="A126239066W_Data">Data5!$DG$11:$DG$19</definedName>
    <definedName name="A126239066W_Latest">Data5!$DG$19</definedName>
    <definedName name="A126239070L">Data5!$EH$1:$EH$10,Data5!$EH$11:$EH$19</definedName>
    <definedName name="A126239070L_Data">Data5!$EH$11:$EH$19</definedName>
    <definedName name="A126239070L_Latest">Data5!$EH$19</definedName>
    <definedName name="A126239074W">Data6!$EA$1:$EA$10,Data6!$EA$11:$EA$19</definedName>
    <definedName name="A126239074W_Data">Data6!$EA$11:$EA$19</definedName>
    <definedName name="A126239074W_Latest">Data6!$EA$19</definedName>
    <definedName name="A126239078F">Data6!$GC$1:$GC$10,Data6!$GC$11:$GC$19</definedName>
    <definedName name="A126239078F_Data">Data6!$GC$11:$GC$19</definedName>
    <definedName name="A126239078F_Latest">Data6!$GC$19</definedName>
    <definedName name="A126239082W">Data4!$HR$1:$HR$10,Data4!$HR$11:$HR$19</definedName>
    <definedName name="A126239082W_Data">Data4!$HR$11:$HR$19</definedName>
    <definedName name="A126239082W_Latest">Data4!$HR$19</definedName>
    <definedName name="A126239086F">Data5!$FI$1:$FI$10,Data5!$FI$11:$FI$19</definedName>
    <definedName name="A126239086F_Data">Data5!$FI$11:$FI$19</definedName>
    <definedName name="A126239086F_Latest">Data5!$FI$19</definedName>
    <definedName name="A126239090W">Data5!$IL$1:$IL$10,Data5!$IL$11:$IL$19</definedName>
    <definedName name="A126239090W_Data">Data5!$IL$11:$IL$19</definedName>
    <definedName name="A126239090W_Latest">Data5!$IL$19</definedName>
    <definedName name="A126239094F">Data5!$C$1:$C$10,Data5!$C$11:$C$19</definedName>
    <definedName name="A126239094F_Data">Data5!$C$11:$C$19</definedName>
    <definedName name="A126239094F_Latest">Data5!$C$19</definedName>
    <definedName name="A126239098R">Data5!$BE$1:$BE$10,Data5!$BE$11:$BE$19</definedName>
    <definedName name="A126239098R_Data">Data5!$BE$11:$BE$19</definedName>
    <definedName name="A126239098R_Latest">Data5!$BE$19</definedName>
    <definedName name="A126239102V">Data5!$CF$1:$CF$10,Data5!$CF$11:$CF$19</definedName>
    <definedName name="A126239102V_Data">Data5!$CF$11:$CF$19</definedName>
    <definedName name="A126239102V_Latest">Data5!$CF$19</definedName>
    <definedName name="A126239106C">Data5!$HK$1:$HK$10,Data5!$HK$11:$HK$19</definedName>
    <definedName name="A126239106C_Data">Data5!$HK$11:$HK$19</definedName>
    <definedName name="A126239106C_Latest">Data5!$HK$19</definedName>
    <definedName name="A126239110V">Data6!$W$1:$W$10,Data6!$W$11:$W$19</definedName>
    <definedName name="A126239110V_Data">Data6!$W$11:$W$19</definedName>
    <definedName name="A126239110V_Latest">Data6!$W$19</definedName>
    <definedName name="A126239114C">Data6!$CE$1:$CE$10,Data6!$CE$11:$CE$19</definedName>
    <definedName name="A126239114C_Data">Data6!$CE$11:$CE$19</definedName>
    <definedName name="A126239114C_Latest">Data6!$CE$19</definedName>
    <definedName name="A126239118L">Data6!$DF$1:$DF$10,Data6!$DF$11:$DF$19</definedName>
    <definedName name="A126239118L_Data">Data6!$DF$11:$DF$19</definedName>
    <definedName name="A126239118L_Latest">Data6!$DF$19</definedName>
    <definedName name="A126239122C">Data6!$FH$1:$FH$10,Data6!$FH$11:$FH$19</definedName>
    <definedName name="A126239122C_Data">Data6!$FH$11:$FH$19</definedName>
    <definedName name="A126239122C_Latest">Data6!$FH$19</definedName>
    <definedName name="A126239126L">Data5!$GP$1:$GP$10,Data5!$GP$11:$GP$19</definedName>
    <definedName name="A126239126L_Data">Data5!$GP$11:$GP$19</definedName>
    <definedName name="A126239126L_Latest">Data5!$GP$19</definedName>
    <definedName name="A126239130C">Data6!$BD$1:$BD$10,Data6!$BD$11:$BD$19</definedName>
    <definedName name="A126239130C_Data">Data6!$BD$11:$BD$19</definedName>
    <definedName name="A126239130C_Latest">Data6!$BD$19</definedName>
    <definedName name="A126239134L">Data5!$AJ$1:$AJ$10,Data5!$AJ$11:$AJ$19</definedName>
    <definedName name="A126239134L_Data">Data5!$AJ$11:$AJ$19</definedName>
    <definedName name="A126239134L_Latest">Data5!$AJ$19</definedName>
    <definedName name="A126239138W">Data5!$DM$1:$DM$10,Data5!$DM$11:$DM$19</definedName>
    <definedName name="A126239138W_Data">Data5!$DM$11:$DM$19</definedName>
    <definedName name="A126239138W_Latest">Data5!$DM$19</definedName>
    <definedName name="A126239142L">Data5!$EN$1:$EN$10,Data5!$EN$11:$EN$19</definedName>
    <definedName name="A126239142L_Data">Data5!$EN$11:$EN$19</definedName>
    <definedName name="A126239142L_Latest">Data5!$EN$19</definedName>
    <definedName name="A126239146W">Data6!$EG$1:$EG$10,Data6!$EG$11:$EG$19</definedName>
    <definedName name="A126239146W_Data">Data6!$EG$11:$EG$19</definedName>
    <definedName name="A126239146W_Latest">Data6!$EG$19</definedName>
    <definedName name="A126239150L">Data6!$GI$1:$GI$10,Data6!$GI$11:$GI$19</definedName>
    <definedName name="A126239150L_Data">Data6!$GI$11:$GI$19</definedName>
    <definedName name="A126239150L_Latest">Data6!$GI$19</definedName>
    <definedName name="A126239154W">Data4!$HX$1:$HX$10,Data4!$HX$11:$HX$19</definedName>
    <definedName name="A126239154W_Data">Data4!$HX$11:$HX$19</definedName>
    <definedName name="A126239154W_Latest">Data4!$HX$19</definedName>
    <definedName name="A126239158F">Data5!$FO$1:$FO$10,Data5!$FO$11:$FO$19</definedName>
    <definedName name="A126239158F_Data">Data5!$FO$11:$FO$19</definedName>
    <definedName name="A126239158F_Latest">Data5!$FO$19</definedName>
    <definedName name="A126239162W">Data6!$B$1:$B$10,Data6!$B$11:$B$19</definedName>
    <definedName name="A126239162W_Data">Data6!$B$11:$B$19</definedName>
    <definedName name="A126239162W_Latest">Data6!$B$19</definedName>
    <definedName name="A126239166F">Data5!$I$1:$I$10,Data5!$I$11:$I$19</definedName>
    <definedName name="A126239166F_Data">Data5!$I$11:$I$19</definedName>
    <definedName name="A126239166F_Latest">Data5!$I$19</definedName>
    <definedName name="A126239170W">Data5!$BK$1:$BK$10,Data5!$BK$11:$BK$19</definedName>
    <definedName name="A126239170W_Data">Data5!$BK$11:$BK$19</definedName>
    <definedName name="A126239170W_Latest">Data5!$BK$19</definedName>
    <definedName name="A126239174F">Data5!$CL$1:$CL$10,Data5!$CL$11:$CL$19</definedName>
    <definedName name="A126239174F_Data">Data5!$CL$11:$CL$19</definedName>
    <definedName name="A126239174F_Latest">Data5!$CL$19</definedName>
    <definedName name="A126239178R">Data5!$HQ$1:$HQ$10,Data5!$HQ$11:$HQ$19</definedName>
    <definedName name="A126239178R_Data">Data5!$HQ$11:$HQ$19</definedName>
    <definedName name="A126239178R_Latest">Data5!$HQ$19</definedName>
    <definedName name="A126239182F">Data6!$AC$1:$AC$10,Data6!$AC$11:$AC$19</definedName>
    <definedName name="A126239182F_Data">Data6!$AC$11:$AC$19</definedName>
    <definedName name="A126239182F_Latest">Data6!$AC$19</definedName>
    <definedName name="A126239186R">Data6!$CK$1:$CK$10,Data6!$CK$11:$CK$19</definedName>
    <definedName name="A126239186R_Data">Data6!$CK$11:$CK$19</definedName>
    <definedName name="A126239186R_Latest">Data6!$CK$19</definedName>
    <definedName name="A126239190F">Data6!$DL$1:$DL$10,Data6!$DL$11:$DL$19</definedName>
    <definedName name="A126239190F_Data">Data6!$DL$11:$DL$19</definedName>
    <definedName name="A126239190F_Latest">Data6!$DL$19</definedName>
    <definedName name="A126239194R">Data6!$FN$1:$FN$10,Data6!$FN$11:$FN$19</definedName>
    <definedName name="A126239194R_Data">Data6!$FN$11:$FN$19</definedName>
    <definedName name="A126239194R_Latest">Data6!$FN$19</definedName>
    <definedName name="A126239198X">Data5!$GV$1:$GV$10,Data5!$GV$11:$GV$19</definedName>
    <definedName name="A126239198X_Data">Data5!$GV$11:$GV$19</definedName>
    <definedName name="A126239198X_Latest">Data5!$GV$19</definedName>
    <definedName name="A126239202C">Data6!$BJ$1:$BJ$10,Data6!$BJ$11:$BJ$19</definedName>
    <definedName name="A126239202C_Data">Data6!$BJ$11:$BJ$19</definedName>
    <definedName name="A126239202C_Latest">Data6!$BJ$19</definedName>
    <definedName name="A126239206L">Data5!$AP$1:$AP$10,Data5!$AP$11:$AP$19</definedName>
    <definedName name="A126239206L_Data">Data5!$AP$11:$AP$19</definedName>
    <definedName name="A126239206L_Latest">Data5!$AP$19</definedName>
    <definedName name="A126239210C">Data5!$DS$1:$DS$10,Data5!$DS$11:$DS$19</definedName>
    <definedName name="A126239210C_Data">Data5!$DS$11:$DS$19</definedName>
    <definedName name="A126239210C_Latest">Data5!$DS$19</definedName>
    <definedName name="A126239214L">Data5!$ET$1:$ET$10,Data5!$ET$11:$ET$19</definedName>
    <definedName name="A126239214L_Data">Data5!$ET$11:$ET$19</definedName>
    <definedName name="A126239214L_Latest">Data5!$ET$19</definedName>
    <definedName name="A126239218W">Data6!$EM$1:$EM$10,Data6!$EM$11:$EM$19</definedName>
    <definedName name="A126239218W_Data">Data6!$EM$11:$EM$19</definedName>
    <definedName name="A126239218W_Latest">Data6!$EM$19</definedName>
    <definedName name="A126239222L">Data6!$GO$1:$GO$10,Data6!$GO$11:$GO$19</definedName>
    <definedName name="A126239222L_Data">Data6!$GO$11:$GO$19</definedName>
    <definedName name="A126239222L_Latest">Data6!$GO$19</definedName>
    <definedName name="A126239226W">Data4!$ID$1:$ID$10,Data4!$ID$11:$ID$19</definedName>
    <definedName name="A126239226W_Data">Data4!$ID$11:$ID$19</definedName>
    <definedName name="A126239226W_Latest">Data4!$ID$19</definedName>
    <definedName name="A126239230L">Data5!$FU$1:$FU$10,Data5!$FU$11:$FU$19</definedName>
    <definedName name="A126239230L_Data">Data5!$FU$11:$FU$19</definedName>
    <definedName name="A126239230L_Latest">Data5!$FU$19</definedName>
    <definedName name="A126239234W">Data6!$H$1:$H$10,Data6!$H$11:$H$19</definedName>
    <definedName name="A126239234W_Data">Data6!$H$11:$H$19</definedName>
    <definedName name="A126239234W_Latest">Data6!$H$19</definedName>
    <definedName name="A126239238F">Data5!$O$1:$O$10,Data5!$O$11:$O$19</definedName>
    <definedName name="A126239238F_Data">Data5!$O$11:$O$19</definedName>
    <definedName name="A126239238F_Latest">Data5!$O$19</definedName>
    <definedName name="A126239242W">Data5!$BQ$1:$BQ$10,Data5!$BQ$11:$BQ$19</definedName>
    <definedName name="A126239242W_Data">Data5!$BQ$11:$BQ$19</definedName>
    <definedName name="A126239242W_Latest">Data5!$BQ$19</definedName>
    <definedName name="A126239246F">Data5!$CR$1:$CR$10,Data5!$CR$11:$CR$19</definedName>
    <definedName name="A126239246F_Data">Data5!$CR$11:$CR$19</definedName>
    <definedName name="A126239246F_Latest">Data5!$CR$19</definedName>
    <definedName name="A126239250W">Data5!$HW$1:$HW$10,Data5!$HW$11:$HW$19</definedName>
    <definedName name="A126239250W_Data">Data5!$HW$11:$HW$19</definedName>
    <definedName name="A126239250W_Latest">Data5!$HW$19</definedName>
    <definedName name="A126239254F">Data6!$AI$1:$AI$10,Data6!$AI$11:$AI$19</definedName>
    <definedName name="A126239254F_Data">Data6!$AI$11:$AI$19</definedName>
    <definedName name="A126239254F_Latest">Data6!$AI$19</definedName>
    <definedName name="A126239330W">Data6!$CN$1:$CN$10,Data6!$CN$11:$CN$19</definedName>
    <definedName name="A126239330W_Data">Data6!$CN$11:$CN$19</definedName>
    <definedName name="A126239330W_Latest">Data6!$CN$19</definedName>
    <definedName name="A126239334F">Data6!$DO$1:$DO$10,Data6!$DO$11:$DO$19</definedName>
    <definedName name="A126239334F_Data">Data6!$DO$11:$DO$19</definedName>
    <definedName name="A126239334F_Latest">Data6!$DO$19</definedName>
    <definedName name="A126239338R">Data6!$FQ$1:$FQ$10,Data6!$FQ$11:$FQ$19</definedName>
    <definedName name="A126239338R_Data">Data6!$FQ$11:$FQ$19</definedName>
    <definedName name="A126239338R_Latest">Data6!$FQ$19</definedName>
    <definedName name="A126239342F">Data5!$GY$1:$GY$10,Data5!$GY$11:$GY$19</definedName>
    <definedName name="A126239342F_Data">Data5!$GY$11:$GY$19</definedName>
    <definedName name="A126239342F_Latest">Data5!$GY$19</definedName>
    <definedName name="A126239346R">Data6!$BM$1:$BM$10,Data6!$BM$11:$BM$19</definedName>
    <definedName name="A126239346R_Data">Data6!$BM$11:$BM$19</definedName>
    <definedName name="A126239346R_Latest">Data6!$BM$19</definedName>
    <definedName name="A126239350F">Data5!$AS$1:$AS$10,Data5!$AS$11:$AS$19</definedName>
    <definedName name="A126239350F_Data">Data5!$AS$11:$AS$19</definedName>
    <definedName name="A126239350F_Latest">Data5!$AS$19</definedName>
    <definedName name="A126239354R">Data5!$DV$1:$DV$10,Data5!$DV$11:$DV$19</definedName>
    <definedName name="A126239354R_Data">Data5!$DV$11:$DV$19</definedName>
    <definedName name="A126239354R_Latest">Data5!$DV$19</definedName>
    <definedName name="A126239358X">Data5!$EW$1:$EW$10,Data5!$EW$11:$EW$19</definedName>
    <definedName name="A126239358X_Data">Data5!$EW$11:$EW$19</definedName>
    <definedName name="A126239358X_Latest">Data5!$EW$19</definedName>
    <definedName name="A126239362R">Data6!$EP$1:$EP$10,Data6!$EP$11:$EP$19</definedName>
    <definedName name="A126239362R_Data">Data6!$EP$11:$EP$19</definedName>
    <definedName name="A126239362R_Latest">Data6!$EP$19</definedName>
    <definedName name="A126239366X">Data6!$GR$1:$GR$10,Data6!$GR$11:$GR$19</definedName>
    <definedName name="A126239366X_Data">Data6!$GR$11:$GR$19</definedName>
    <definedName name="A126239366X_Latest">Data6!$GR$19</definedName>
    <definedName name="A126239370R">Data4!$IG$1:$IG$10,Data4!$IG$11:$IG$19</definedName>
    <definedName name="A126239370R_Data">Data4!$IG$11:$IG$19</definedName>
    <definedName name="A126239370R_Latest">Data4!$IG$19</definedName>
    <definedName name="A126239374X">Data5!$FX$1:$FX$10,Data5!$FX$11:$FX$19</definedName>
    <definedName name="A126239374X_Data">Data5!$FX$11:$FX$19</definedName>
    <definedName name="A126239374X_Latest">Data5!$FX$19</definedName>
    <definedName name="A126239378J">Data6!$K$1:$K$10,Data6!$K$11:$K$19</definedName>
    <definedName name="A126239378J_Data">Data6!$K$11:$K$19</definedName>
    <definedName name="A126239378J_Latest">Data6!$K$19</definedName>
    <definedName name="A126239382X">Data5!$R$1:$R$10,Data5!$R$11:$R$19</definedName>
    <definedName name="A126239382X_Data">Data5!$R$11:$R$19</definedName>
    <definedName name="A126239382X_Latest">Data5!$R$19</definedName>
    <definedName name="A126239386J">Data5!$BT$1:$BT$10,Data5!$BT$11:$BT$19</definedName>
    <definedName name="A126239386J_Data">Data5!$BT$11:$BT$19</definedName>
    <definedName name="A126239386J_Latest">Data5!$BT$19</definedName>
    <definedName name="A126239390X">Data5!$CU$1:$CU$10,Data5!$CU$11:$CU$19</definedName>
    <definedName name="A126239390X_Data">Data5!$CU$11:$CU$19</definedName>
    <definedName name="A126239390X_Latest">Data5!$CU$19</definedName>
    <definedName name="A126239394J">Data5!$HZ$1:$HZ$10,Data5!$HZ$11:$HZ$19</definedName>
    <definedName name="A126239394J_Data">Data5!$HZ$11:$HZ$19</definedName>
    <definedName name="A126239394J_Latest">Data5!$HZ$19</definedName>
    <definedName name="A126239398T">Data6!$AL$1:$AL$10,Data6!$AL$11:$AL$19</definedName>
    <definedName name="A126239398T_Data">Data6!$AL$11:$AL$19</definedName>
    <definedName name="A126239398T_Latest">Data6!$AL$19</definedName>
    <definedName name="A126239402W">Data6!$CW$1:$CW$10,Data6!$CW$11:$CW$19</definedName>
    <definedName name="A126239402W_Data">Data6!$CW$11:$CW$19</definedName>
    <definedName name="A126239402W_Latest">Data6!$CW$19</definedName>
    <definedName name="A126239406F">Data6!$DX$1:$DX$10,Data6!$DX$11:$DX$19</definedName>
    <definedName name="A126239406F_Data">Data6!$DX$11:$DX$19</definedName>
    <definedName name="A126239406F_Latest">Data6!$DX$19</definedName>
    <definedName name="A126239410W">Data6!$FZ$1:$FZ$10,Data6!$FZ$11:$FZ$19</definedName>
    <definedName name="A126239410W_Data">Data6!$FZ$11:$FZ$19</definedName>
    <definedName name="A126239410W_Latest">Data6!$FZ$19</definedName>
    <definedName name="A126239414F">Data5!$HH$1:$HH$10,Data5!$HH$11:$HH$19</definedName>
    <definedName name="A126239414F_Data">Data5!$HH$11:$HH$19</definedName>
    <definedName name="A126239414F_Latest">Data5!$HH$19</definedName>
    <definedName name="A126239418R">Data6!$BV$1:$BV$10,Data6!$BV$11:$BV$19</definedName>
    <definedName name="A126239418R_Data">Data6!$BV$11:$BV$19</definedName>
    <definedName name="A126239418R_Latest">Data6!$BV$19</definedName>
    <definedName name="A126239422F">Data5!$BB$1:$BB$10,Data5!$BB$11:$BB$19</definedName>
    <definedName name="A126239422F_Data">Data5!$BB$11:$BB$19</definedName>
    <definedName name="A126239422F_Latest">Data5!$BB$19</definedName>
    <definedName name="A126239426R">Data5!$EE$1:$EE$10,Data5!$EE$11:$EE$19</definedName>
    <definedName name="A126239426R_Data">Data5!$EE$11:$EE$19</definedName>
    <definedName name="A126239426R_Latest">Data5!$EE$19</definedName>
    <definedName name="A126239430F">Data5!$FF$1:$FF$10,Data5!$FF$11:$FF$19</definedName>
    <definedName name="A126239430F_Data">Data5!$FF$11:$FF$19</definedName>
    <definedName name="A126239430F_Latest">Data5!$FF$19</definedName>
    <definedName name="A126239434R">Data6!$EY$1:$EY$10,Data6!$EY$11:$EY$19</definedName>
    <definedName name="A126239434R_Data">Data6!$EY$11:$EY$19</definedName>
    <definedName name="A126239434R_Latest">Data6!$EY$19</definedName>
    <definedName name="A126239438X">Data6!$HA$1:$HA$10,Data6!$HA$11:$HA$19</definedName>
    <definedName name="A126239438X_Data">Data6!$HA$11:$HA$19</definedName>
    <definedName name="A126239438X_Latest">Data6!$HA$19</definedName>
    <definedName name="A126239442R">Data4!$IP$1:$IP$10,Data4!$IP$11:$IP$19</definedName>
    <definedName name="A126239442R_Data">Data4!$IP$11:$IP$19</definedName>
    <definedName name="A126239442R_Latest">Data4!$IP$19</definedName>
    <definedName name="A126239446X">Data5!$GG$1:$GG$10,Data5!$GG$11:$GG$19</definedName>
    <definedName name="A126239446X_Data">Data5!$GG$11:$GG$19</definedName>
    <definedName name="A126239446X_Latest">Data5!$GG$19</definedName>
    <definedName name="A126239450R">Data6!$T$1:$T$10,Data6!$T$11:$T$19</definedName>
    <definedName name="A126239450R_Data">Data6!$T$11:$T$19</definedName>
    <definedName name="A126239450R_Latest">Data6!$T$19</definedName>
    <definedName name="A126239454X">Data5!$AA$1:$AA$10,Data5!$AA$11:$AA$19</definedName>
    <definedName name="A126239454X_Data">Data5!$AA$11:$AA$19</definedName>
    <definedName name="A126239454X_Latest">Data5!$AA$19</definedName>
    <definedName name="A126239458J">Data5!$CC$1:$CC$10,Data5!$CC$11:$CC$19</definedName>
    <definedName name="A126239458J_Data">Data5!$CC$11:$CC$19</definedName>
    <definedName name="A126239458J_Latest">Data5!$CC$19</definedName>
    <definedName name="A126239462X">Data5!$DD$1:$DD$10,Data5!$DD$11:$DD$19</definedName>
    <definedName name="A126239462X_Data">Data5!$DD$11:$DD$19</definedName>
    <definedName name="A126239462X_Latest">Data5!$DD$19</definedName>
    <definedName name="A126239466J">Data5!$II$1:$II$10,Data5!$II$11:$II$19</definedName>
    <definedName name="A126239466J_Data">Data5!$II$11:$II$19</definedName>
    <definedName name="A126239466J_Latest">Data5!$II$19</definedName>
    <definedName name="A126239470X">Data6!$AU$1:$AU$10,Data6!$AU$11:$AU$19</definedName>
    <definedName name="A126239470X_Data">Data6!$AU$11:$AU$19</definedName>
    <definedName name="A126239470X_Latest">Data6!$AU$19</definedName>
    <definedName name="A126239474J">Data6!$CB$1:$CB$10,Data6!$CB$11:$CB$19</definedName>
    <definedName name="A126239474J_Data">Data6!$CB$11:$CB$19</definedName>
    <definedName name="A126239474J_Latest">Data6!$CB$19</definedName>
    <definedName name="A126239478T">Data6!$DC$1:$DC$10,Data6!$DC$11:$DC$19</definedName>
    <definedName name="A126239478T_Data">Data6!$DC$11:$DC$19</definedName>
    <definedName name="A126239478T_Latest">Data6!$DC$19</definedName>
    <definedName name="A126239482J">Data6!$FE$1:$FE$10,Data6!$FE$11:$FE$19</definedName>
    <definedName name="A126239482J_Data">Data6!$FE$11:$FE$19</definedName>
    <definedName name="A126239482J_Latest">Data6!$FE$19</definedName>
    <definedName name="A126239486T">Data5!$GM$1:$GM$10,Data5!$GM$11:$GM$19</definedName>
    <definedName name="A126239486T_Data">Data5!$GM$11:$GM$19</definedName>
    <definedName name="A126239486T_Latest">Data5!$GM$19</definedName>
    <definedName name="A126239490J">Data6!$BA$1:$BA$10,Data6!$BA$11:$BA$19</definedName>
    <definedName name="A126239490J_Data">Data6!$BA$11:$BA$19</definedName>
    <definedName name="A126239490J_Latest">Data6!$BA$19</definedName>
    <definedName name="A126239494T">Data5!$AG$1:$AG$10,Data5!$AG$11:$AG$19</definedName>
    <definedName name="A126239494T_Data">Data5!$AG$11:$AG$19</definedName>
    <definedName name="A126239494T_Latest">Data5!$AG$19</definedName>
    <definedName name="A126239498A">Data5!$DJ$1:$DJ$10,Data5!$DJ$11:$DJ$19</definedName>
    <definedName name="A126239498A_Data">Data5!$DJ$11:$DJ$19</definedName>
    <definedName name="A126239498A_Latest">Data5!$DJ$19</definedName>
    <definedName name="A126239502F">Data5!$EK$1:$EK$10,Data5!$EK$11:$EK$19</definedName>
    <definedName name="A126239502F_Data">Data5!$EK$11:$EK$19</definedName>
    <definedName name="A126239502F_Latest">Data5!$EK$19</definedName>
    <definedName name="A126239506R">Data6!$ED$1:$ED$10,Data6!$ED$11:$ED$19</definedName>
    <definedName name="A126239506R_Data">Data6!$ED$11:$ED$19</definedName>
    <definedName name="A126239506R_Latest">Data6!$ED$19</definedName>
    <definedName name="A126239510F">Data6!$GF$1:$GF$10,Data6!$GF$11:$GF$19</definedName>
    <definedName name="A126239510F_Data">Data6!$GF$11:$GF$19</definedName>
    <definedName name="A126239510F_Latest">Data6!$GF$19</definedName>
    <definedName name="A126239514R">Data4!$HU$1:$HU$10,Data4!$HU$11:$HU$19</definedName>
    <definedName name="A126239514R_Data">Data4!$HU$11:$HU$19</definedName>
    <definedName name="A126239514R_Latest">Data4!$HU$19</definedName>
    <definedName name="A126239518X">Data5!$FL$1:$FL$10,Data5!$FL$11:$FL$19</definedName>
    <definedName name="A126239518X_Data">Data5!$FL$11:$FL$19</definedName>
    <definedName name="A126239518X_Latest">Data5!$FL$19</definedName>
    <definedName name="A126239522R">Data5!$IO$1:$IO$10,Data5!$IO$11:$IO$19</definedName>
    <definedName name="A126239522R_Data">Data5!$IO$11:$IO$19</definedName>
    <definedName name="A126239522R_Latest">Data5!$IO$19</definedName>
    <definedName name="A126239526X">Data5!$F$1:$F$10,Data5!$F$11:$F$19</definedName>
    <definedName name="A126239526X_Data">Data5!$F$11:$F$19</definedName>
    <definedName name="A126239526X_Latest">Data5!$F$19</definedName>
    <definedName name="A126239530R">Data5!$BH$1:$BH$10,Data5!$BH$11:$BH$19</definedName>
    <definedName name="A126239530R_Data">Data5!$BH$11:$BH$19</definedName>
    <definedName name="A126239530R_Latest">Data5!$BH$19</definedName>
    <definedName name="A126239534X">Data5!$CI$1:$CI$10,Data5!$CI$11:$CI$19</definedName>
    <definedName name="A126239534X_Data">Data5!$CI$11:$CI$19</definedName>
    <definedName name="A126239534X_Latest">Data5!$CI$19</definedName>
    <definedName name="A126239538J">Data5!$HN$1:$HN$10,Data5!$HN$11:$HN$19</definedName>
    <definedName name="A126239538J_Data">Data5!$HN$11:$HN$19</definedName>
    <definedName name="A126239538J_Latest">Data5!$HN$19</definedName>
    <definedName name="A126239542X">Data6!$Z$1:$Z$10,Data6!$Z$11:$Z$19</definedName>
    <definedName name="A126239542X_Data">Data6!$Z$11:$Z$19</definedName>
    <definedName name="A126239542X_Latest">Data6!$Z$19</definedName>
    <definedName name="A126239618J">Data6!$CH$1:$CH$10,Data6!$CH$11:$CH$19</definedName>
    <definedName name="A126239618J_Data">Data6!$CH$11:$CH$19</definedName>
    <definedName name="A126239618J_Latest">Data6!$CH$19</definedName>
    <definedName name="A126239622X">Data6!$DI$1:$DI$10,Data6!$DI$11:$DI$19</definedName>
    <definedName name="A126239622X_Data">Data6!$DI$11:$DI$19</definedName>
    <definedName name="A126239622X_Latest">Data6!$DI$19</definedName>
    <definedName name="A126239626J">Data6!$FK$1:$FK$10,Data6!$FK$11:$FK$19</definedName>
    <definedName name="A126239626J_Data">Data6!$FK$11:$FK$19</definedName>
    <definedName name="A126239626J_Latest">Data6!$FK$19</definedName>
    <definedName name="A126239630X">Data5!$GS$1:$GS$10,Data5!$GS$11:$GS$19</definedName>
    <definedName name="A126239630X_Data">Data5!$GS$11:$GS$19</definedName>
    <definedName name="A126239630X_Latest">Data5!$GS$19</definedName>
    <definedName name="A126239634J">Data6!$BG$1:$BG$10,Data6!$BG$11:$BG$19</definedName>
    <definedName name="A126239634J_Data">Data6!$BG$11:$BG$19</definedName>
    <definedName name="A126239634J_Latest">Data6!$BG$19</definedName>
    <definedName name="A126239638T">Data5!$AM$1:$AM$10,Data5!$AM$11:$AM$19</definedName>
    <definedName name="A126239638T_Data">Data5!$AM$11:$AM$19</definedName>
    <definedName name="A126239638T_Latest">Data5!$AM$19</definedName>
    <definedName name="A126239642J">Data5!$DP$1:$DP$10,Data5!$DP$11:$DP$19</definedName>
    <definedName name="A126239642J_Data">Data5!$DP$11:$DP$19</definedName>
    <definedName name="A126239642J_Latest">Data5!$DP$19</definedName>
    <definedName name="A126239646T">Data5!$EQ$1:$EQ$10,Data5!$EQ$11:$EQ$19</definedName>
    <definedName name="A126239646T_Data">Data5!$EQ$11:$EQ$19</definedName>
    <definedName name="A126239646T_Latest">Data5!$EQ$19</definedName>
    <definedName name="A126239650J">Data6!$EJ$1:$EJ$10,Data6!$EJ$11:$EJ$19</definedName>
    <definedName name="A126239650J_Data">Data6!$EJ$11:$EJ$19</definedName>
    <definedName name="A126239650J_Latest">Data6!$EJ$19</definedName>
    <definedName name="A126239654T">Data6!$GL$1:$GL$10,Data6!$GL$11:$GL$19</definedName>
    <definedName name="A126239654T_Data">Data6!$GL$11:$GL$19</definedName>
    <definedName name="A126239654T_Latest">Data6!$GL$19</definedName>
    <definedName name="A126239658A">Data4!$IA$1:$IA$10,Data4!$IA$11:$IA$19</definedName>
    <definedName name="A126239658A_Data">Data4!$IA$11:$IA$19</definedName>
    <definedName name="A126239658A_Latest">Data4!$IA$19</definedName>
    <definedName name="A126239662T">Data5!$FR$1:$FR$10,Data5!$FR$11:$FR$19</definedName>
    <definedName name="A126239662T_Data">Data5!$FR$11:$FR$19</definedName>
    <definedName name="A126239662T_Latest">Data5!$FR$19</definedName>
    <definedName name="A126239666A">Data6!$E$1:$E$10,Data6!$E$11:$E$19</definedName>
    <definedName name="A126239666A_Data">Data6!$E$11:$E$19</definedName>
    <definedName name="A126239666A_Latest">Data6!$E$19</definedName>
    <definedName name="A126239670T">Data5!$L$1:$L$10,Data5!$L$11:$L$19</definedName>
    <definedName name="A126239670T_Data">Data5!$L$11:$L$19</definedName>
    <definedName name="A126239670T_Latest">Data5!$L$19</definedName>
    <definedName name="A126239674A">Data5!$BN$1:$BN$10,Data5!$BN$11:$BN$19</definedName>
    <definedName name="A126239674A_Data">Data5!$BN$11:$BN$19</definedName>
    <definedName name="A126239674A_Latest">Data5!$BN$19</definedName>
    <definedName name="A126239678K">Data5!$CO$1:$CO$10,Data5!$CO$11:$CO$19</definedName>
    <definedName name="A126239678K_Data">Data5!$CO$11:$CO$19</definedName>
    <definedName name="A126239678K_Latest">Data5!$CO$19</definedName>
    <definedName name="A126239682A">Data5!$HT$1:$HT$10,Data5!$HT$11:$HT$19</definedName>
    <definedName name="A126239682A_Data">Data5!$HT$11:$HT$19</definedName>
    <definedName name="A126239682A_Latest">Data5!$HT$19</definedName>
    <definedName name="A126239686K">Data6!$AF$1:$AF$10,Data6!$AF$11:$AF$19</definedName>
    <definedName name="A126239686K_Data">Data6!$AF$11:$AF$19</definedName>
    <definedName name="A126239686K_Latest">Data6!$AF$19</definedName>
    <definedName name="A126239690A">Data6!$CT$1:$CT$10,Data6!$CT$11:$CT$19</definedName>
    <definedName name="A126239690A_Data">Data6!$CT$11:$CT$19</definedName>
    <definedName name="A126239690A_Latest">Data6!$CT$19</definedName>
    <definedName name="A126239694K">Data6!$DU$1:$DU$10,Data6!$DU$11:$DU$19</definedName>
    <definedName name="A126239694K_Data">Data6!$DU$11:$DU$19</definedName>
    <definedName name="A126239694K_Latest">Data6!$DU$19</definedName>
    <definedName name="A126239698V">Data6!$FW$1:$FW$10,Data6!$FW$11:$FW$19</definedName>
    <definedName name="A126239698V_Data">Data6!$FW$11:$FW$19</definedName>
    <definedName name="A126239698V_Latest">Data6!$FW$19</definedName>
    <definedName name="A126239702X">Data5!$HE$1:$HE$10,Data5!$HE$11:$HE$19</definedName>
    <definedName name="A126239702X_Data">Data5!$HE$11:$HE$19</definedName>
    <definedName name="A126239702X_Latest">Data5!$HE$19</definedName>
    <definedName name="A126239706J">Data6!$BS$1:$BS$10,Data6!$BS$11:$BS$19</definedName>
    <definedName name="A126239706J_Data">Data6!$BS$11:$BS$19</definedName>
    <definedName name="A126239706J_Latest">Data6!$BS$19</definedName>
    <definedName name="A126239710X">Data5!$AY$1:$AY$10,Data5!$AY$11:$AY$19</definedName>
    <definedName name="A126239710X_Data">Data5!$AY$11:$AY$19</definedName>
    <definedName name="A126239710X_Latest">Data5!$AY$19</definedName>
    <definedName name="A126239714J">Data5!$EB$1:$EB$10,Data5!$EB$11:$EB$19</definedName>
    <definedName name="A126239714J_Data">Data5!$EB$11:$EB$19</definedName>
    <definedName name="A126239714J_Latest">Data5!$EB$19</definedName>
    <definedName name="A126239718T">Data5!$FC$1:$FC$10,Data5!$FC$11:$FC$19</definedName>
    <definedName name="A126239718T_Data">Data5!$FC$11:$FC$19</definedName>
    <definedName name="A126239718T_Latest">Data5!$FC$19</definedName>
    <definedName name="A126239722J">Data6!$EV$1:$EV$10,Data6!$EV$11:$EV$19</definedName>
    <definedName name="A126239722J_Data">Data6!$EV$11:$EV$19</definedName>
    <definedName name="A126239722J_Latest">Data6!$EV$19</definedName>
    <definedName name="A126239726T">Data6!$GX$1:$GX$10,Data6!$GX$11:$GX$19</definedName>
    <definedName name="A126239726T_Data">Data6!$GX$11:$GX$19</definedName>
    <definedName name="A126239726T_Latest">Data6!$GX$19</definedName>
    <definedName name="A126239730J">Data4!$IM$1:$IM$10,Data4!$IM$11:$IM$19</definedName>
    <definedName name="A126239730J_Data">Data4!$IM$11:$IM$19</definedName>
    <definedName name="A126239730J_Latest">Data4!$IM$19</definedName>
    <definedName name="A126239734T">Data5!$GD$1:$GD$10,Data5!$GD$11:$GD$19</definedName>
    <definedName name="A126239734T_Data">Data5!$GD$11:$GD$19</definedName>
    <definedName name="A126239734T_Latest">Data5!$GD$19</definedName>
    <definedName name="A126239738A">Data6!$Q$1:$Q$10,Data6!$Q$11:$Q$19</definedName>
    <definedName name="A126239738A_Data">Data6!$Q$11:$Q$19</definedName>
    <definedName name="A126239738A_Latest">Data6!$Q$19</definedName>
    <definedName name="A126239742T">Data5!$X$1:$X$10,Data5!$X$11:$X$19</definedName>
    <definedName name="A126239742T_Data">Data5!$X$11:$X$19</definedName>
    <definedName name="A126239742T_Latest">Data5!$X$19</definedName>
    <definedName name="A126239746A">Data5!$BZ$1:$BZ$10,Data5!$BZ$11:$BZ$19</definedName>
    <definedName name="A126239746A_Data">Data5!$BZ$11:$BZ$19</definedName>
    <definedName name="A126239746A_Latest">Data5!$BZ$19</definedName>
    <definedName name="A126239750T">Data5!$DA$1:$DA$10,Data5!$DA$11:$DA$19</definedName>
    <definedName name="A126239750T_Data">Data5!$DA$11:$DA$19</definedName>
    <definedName name="A126239750T_Latest">Data5!$DA$19</definedName>
    <definedName name="A126239754A">Data5!$IF$1:$IF$10,Data5!$IF$11:$IF$19</definedName>
    <definedName name="A126239754A_Data">Data5!$IF$11:$IF$19</definedName>
    <definedName name="A126239754A_Latest">Data5!$IF$19</definedName>
    <definedName name="A126239758K">Data6!$AR$1:$AR$10,Data6!$AR$11:$AR$19</definedName>
    <definedName name="A126239758K_Data">Data6!$AR$11:$AR$19</definedName>
    <definedName name="A126239758K_Latest">Data6!$AR$19</definedName>
    <definedName name="A126239762A">Data12!$BA$1:$BA$10,Data12!$BA$11:$BA$19</definedName>
    <definedName name="A126239762A_Data">Data12!$BA$11:$BA$19</definedName>
    <definedName name="A126239762A_Latest">Data12!$BA$19</definedName>
    <definedName name="A126239766K">Data12!$CB$1:$CB$10,Data12!$CB$11:$CB$19</definedName>
    <definedName name="A126239766K_Data">Data12!$CB$11:$CB$19</definedName>
    <definedName name="A126239766K_Latest">Data12!$CB$19</definedName>
    <definedName name="A126239770A">Data12!$ED$1:$ED$10,Data12!$ED$11:$ED$19</definedName>
    <definedName name="A126239770A_Data">Data12!$ED$11:$ED$19</definedName>
    <definedName name="A126239770A_Latest">Data12!$ED$19</definedName>
    <definedName name="A126239774K">Data11!$FL$1:$FL$10,Data11!$FL$11:$FL$19</definedName>
    <definedName name="A126239774K_Data">Data11!$FL$11:$FL$19</definedName>
    <definedName name="A126239774K_Latest">Data11!$FL$19</definedName>
    <definedName name="A126239778V">Data12!$Z$1:$Z$10,Data12!$Z$11:$Z$19</definedName>
    <definedName name="A126239778V_Data">Data12!$Z$11:$Z$19</definedName>
    <definedName name="A126239778V_Latest">Data12!$Z$19</definedName>
    <definedName name="A126239782K">Data11!$F$1:$F$10,Data11!$F$11:$F$19</definedName>
    <definedName name="A126239782K_Data">Data11!$F$11:$F$19</definedName>
    <definedName name="A126239782K_Latest">Data11!$F$19</definedName>
    <definedName name="A126239786V">Data11!$CI$1:$CI$10,Data11!$CI$11:$CI$19</definedName>
    <definedName name="A126239786V_Data">Data11!$CI$11:$CI$19</definedName>
    <definedName name="A126239786V_Latest">Data11!$CI$19</definedName>
    <definedName name="A126239790K">Data11!$DJ$1:$DJ$10,Data11!$DJ$11:$DJ$19</definedName>
    <definedName name="A126239790K_Data">Data11!$DJ$11:$DJ$19</definedName>
    <definedName name="A126239790K_Latest">Data11!$DJ$19</definedName>
    <definedName name="A126239794V">Data12!$DC$1:$DC$10,Data12!$DC$11:$DC$19</definedName>
    <definedName name="A126239794V_Data">Data12!$DC$11:$DC$19</definedName>
    <definedName name="A126239794V_Latest">Data12!$DC$19</definedName>
    <definedName name="A126239798C">Data12!$FE$1:$FE$10,Data12!$FE$11:$FE$19</definedName>
    <definedName name="A126239798C_Data">Data12!$FE$11:$FE$19</definedName>
    <definedName name="A126239798C_Latest">Data12!$FE$19</definedName>
    <definedName name="A126239802J">Data10!$GT$1:$GT$10,Data10!$GT$11:$GT$19</definedName>
    <definedName name="A126239802J_Data">Data10!$GT$11:$GT$19</definedName>
    <definedName name="A126239802J_Latest">Data10!$GT$19</definedName>
    <definedName name="A126239806T">Data11!$EK$1:$EK$10,Data11!$EK$11:$EK$19</definedName>
    <definedName name="A126239806T_Data">Data11!$EK$11:$EK$19</definedName>
    <definedName name="A126239806T_Latest">Data11!$EK$19</definedName>
    <definedName name="A126239810J">Data11!$HN$1:$HN$10,Data11!$HN$11:$HN$19</definedName>
    <definedName name="A126239810J_Data">Data11!$HN$11:$HN$19</definedName>
    <definedName name="A126239810J_Latest">Data11!$HN$19</definedName>
    <definedName name="A126239814T">Data10!$HU$1:$HU$10,Data10!$HU$11:$HU$19</definedName>
    <definedName name="A126239814T_Data">Data10!$HU$11:$HU$19</definedName>
    <definedName name="A126239814T_Latest">Data10!$HU$19</definedName>
    <definedName name="A126239818A">Data11!$AG$1:$AG$10,Data11!$AG$11:$AG$19</definedName>
    <definedName name="A126239818A_Data">Data11!$AG$11:$AG$19</definedName>
    <definedName name="A126239818A_Latest">Data11!$AG$19</definedName>
    <definedName name="A126239822T">Data11!$BH$1:$BH$10,Data11!$BH$11:$BH$19</definedName>
    <definedName name="A126239822T_Data">Data11!$BH$11:$BH$19</definedName>
    <definedName name="A126239822T_Latest">Data11!$BH$19</definedName>
    <definedName name="A126239826A">Data11!$GM$1:$GM$10,Data11!$GM$11:$GM$19</definedName>
    <definedName name="A126239826A_Data">Data11!$GM$11:$GM$19</definedName>
    <definedName name="A126239826A_Latest">Data11!$GM$19</definedName>
    <definedName name="A126239830T">Data11!$IO$1:$IO$10,Data11!$IO$11:$IO$19</definedName>
    <definedName name="A126239830T_Data">Data11!$IO$11:$IO$19</definedName>
    <definedName name="A126239830T_Latest">Data11!$IO$19</definedName>
    <definedName name="A126239834A">Data12!$AI$1:$AI$10,Data12!$AI$11:$AI$19</definedName>
    <definedName name="A126239834A_Data">Data12!$AI$11:$AI$19</definedName>
    <definedName name="A126239834A_Latest">Data12!$AI$19</definedName>
    <definedName name="A126239838K">Data12!$BJ$1:$BJ$10,Data12!$BJ$11:$BJ$19</definedName>
    <definedName name="A126239838K_Data">Data12!$BJ$11:$BJ$19</definedName>
    <definedName name="A126239838K_Latest">Data12!$BJ$19</definedName>
    <definedName name="A126239842A">Data12!$DL$1:$DL$10,Data12!$DL$11:$DL$19</definedName>
    <definedName name="A126239842A_Data">Data12!$DL$11:$DL$19</definedName>
    <definedName name="A126239842A_Latest">Data12!$DL$19</definedName>
    <definedName name="A126239846K">Data11!$ET$1:$ET$10,Data11!$ET$11:$ET$19</definedName>
    <definedName name="A126239846K_Data">Data11!$ET$11:$ET$19</definedName>
    <definedName name="A126239846K_Latest">Data11!$ET$19</definedName>
    <definedName name="A126239850A">Data12!$H$1:$H$10,Data12!$H$11:$H$19</definedName>
    <definedName name="A126239850A_Data">Data12!$H$11:$H$19</definedName>
    <definedName name="A126239850A_Latest">Data12!$H$19</definedName>
    <definedName name="A126239854K">Data10!$ID$1:$ID$10,Data10!$ID$11:$ID$19</definedName>
    <definedName name="A126239854K_Data">Data10!$ID$11:$ID$19</definedName>
    <definedName name="A126239854K_Latest">Data10!$ID$19</definedName>
    <definedName name="A126239858V">Data11!$BQ$1:$BQ$10,Data11!$BQ$11:$BQ$19</definedName>
    <definedName name="A126239858V_Data">Data11!$BQ$11:$BQ$19</definedName>
    <definedName name="A126239858V_Latest">Data11!$BQ$19</definedName>
    <definedName name="A126239862K">Data11!$CR$1:$CR$10,Data11!$CR$11:$CR$19</definedName>
    <definedName name="A126239862K_Data">Data11!$CR$11:$CR$19</definedName>
    <definedName name="A126239862K_Latest">Data11!$CR$19</definedName>
    <definedName name="A126239866V">Data12!$CK$1:$CK$10,Data12!$CK$11:$CK$19</definedName>
    <definedName name="A126239866V_Data">Data12!$CK$11:$CK$19</definedName>
    <definedName name="A126239866V_Latest">Data12!$CK$19</definedName>
    <definedName name="A126239870K">Data12!$EM$1:$EM$10,Data12!$EM$11:$EM$19</definedName>
    <definedName name="A126239870K_Data">Data12!$EM$11:$EM$19</definedName>
    <definedName name="A126239870K_Latest">Data12!$EM$19</definedName>
    <definedName name="A126239874V">Data10!$GB$1:$GB$10,Data10!$GB$11:$GB$19</definedName>
    <definedName name="A126239874V_Data">Data10!$GB$11:$GB$19</definedName>
    <definedName name="A126239874V_Latest">Data10!$GB$19</definedName>
    <definedName name="A126239878C">Data11!$DS$1:$DS$10,Data11!$DS$11:$DS$19</definedName>
    <definedName name="A126239878C_Data">Data11!$DS$11:$DS$19</definedName>
    <definedName name="A126239878C_Latest">Data11!$DS$19</definedName>
    <definedName name="A126239882V">Data11!$GV$1:$GV$10,Data11!$GV$11:$GV$19</definedName>
    <definedName name="A126239882V_Data">Data11!$GV$11:$GV$19</definedName>
    <definedName name="A126239882V_Latest">Data11!$GV$19</definedName>
    <definedName name="A126239886C">Data10!$HC$1:$HC$10,Data10!$HC$11:$HC$19</definedName>
    <definedName name="A126239886C_Data">Data10!$HC$11:$HC$19</definedName>
    <definedName name="A126239886C_Latest">Data10!$HC$19</definedName>
    <definedName name="A126239890V">Data11!$O$1:$O$10,Data11!$O$11:$O$19</definedName>
    <definedName name="A126239890V_Data">Data11!$O$11:$O$19</definedName>
    <definedName name="A126239890V_Latest">Data11!$O$19</definedName>
    <definedName name="A126239894C">Data11!$AP$1:$AP$10,Data11!$AP$11:$AP$19</definedName>
    <definedName name="A126239894C_Data">Data11!$AP$11:$AP$19</definedName>
    <definedName name="A126239894C_Latest">Data11!$AP$19</definedName>
    <definedName name="A126239898L">Data11!$FU$1:$FU$10,Data11!$FU$11:$FU$19</definedName>
    <definedName name="A126239898L_Data">Data11!$FU$11:$FU$19</definedName>
    <definedName name="A126239898L_Latest">Data11!$FU$19</definedName>
    <definedName name="A126239902T">Data11!$HW$1:$HW$10,Data11!$HW$11:$HW$19</definedName>
    <definedName name="A126239902T_Data">Data11!$HW$11:$HW$19</definedName>
    <definedName name="A126239902T_Latest">Data11!$HW$19</definedName>
    <definedName name="A126239906A">Data12!$AO$1:$AO$10,Data12!$AO$11:$AO$19</definedName>
    <definedName name="A126239906A_Data">Data12!$AO$11:$AO$19</definedName>
    <definedName name="A126239906A_Latest">Data12!$AO$19</definedName>
    <definedName name="A126239910T">Data12!$BP$1:$BP$10,Data12!$BP$11:$BP$19</definedName>
    <definedName name="A126239910T_Data">Data12!$BP$11:$BP$19</definedName>
    <definedName name="A126239910T_Latest">Data12!$BP$19</definedName>
    <definedName name="A126239914A">Data12!$DR$1:$DR$10,Data12!$DR$11:$DR$19</definedName>
    <definedName name="A126239914A_Data">Data12!$DR$11:$DR$19</definedName>
    <definedName name="A126239914A_Latest">Data12!$DR$19</definedName>
    <definedName name="A126239918K">Data11!$EZ$1:$EZ$10,Data11!$EZ$11:$EZ$19</definedName>
    <definedName name="A126239918K_Data">Data11!$EZ$11:$EZ$19</definedName>
    <definedName name="A126239918K_Latest">Data11!$EZ$19</definedName>
    <definedName name="A126239922A">Data12!$N$1:$N$10,Data12!$N$11:$N$19</definedName>
    <definedName name="A126239922A_Data">Data12!$N$11:$N$19</definedName>
    <definedName name="A126239922A_Latest">Data12!$N$19</definedName>
    <definedName name="A126239926K">Data10!$IJ$1:$IJ$10,Data10!$IJ$11:$IJ$19</definedName>
    <definedName name="A126239926K_Data">Data10!$IJ$11:$IJ$19</definedName>
    <definedName name="A126239926K_Latest">Data10!$IJ$19</definedName>
    <definedName name="A126239930A">Data11!$BW$1:$BW$10,Data11!$BW$11:$BW$19</definedName>
    <definedName name="A126239930A_Data">Data11!$BW$11:$BW$19</definedName>
    <definedName name="A126239930A_Latest">Data11!$BW$19</definedName>
    <definedName name="A126239934K">Data11!$CX$1:$CX$10,Data11!$CX$11:$CX$19</definedName>
    <definedName name="A126239934K_Data">Data11!$CX$11:$CX$19</definedName>
    <definedName name="A126239934K_Latest">Data11!$CX$19</definedName>
    <definedName name="A126239938V">Data12!$CQ$1:$CQ$10,Data12!$CQ$11:$CQ$19</definedName>
    <definedName name="A126239938V_Data">Data12!$CQ$11:$CQ$19</definedName>
    <definedName name="A126239938V_Latest">Data12!$CQ$19</definedName>
    <definedName name="A126239942K">Data12!$ES$1:$ES$10,Data12!$ES$11:$ES$19</definedName>
    <definedName name="A126239942K_Data">Data12!$ES$11:$ES$19</definedName>
    <definedName name="A126239942K_Latest">Data12!$ES$19</definedName>
    <definedName name="A126239946V">Data10!$GH$1:$GH$10,Data10!$GH$11:$GH$19</definedName>
    <definedName name="A126239946V_Data">Data10!$GH$11:$GH$19</definedName>
    <definedName name="A126239946V_Latest">Data10!$GH$19</definedName>
    <definedName name="A126239950K">Data11!$DY$1:$DY$10,Data11!$DY$11:$DY$19</definedName>
    <definedName name="A126239950K_Data">Data11!$DY$11:$DY$19</definedName>
    <definedName name="A126239950K_Latest">Data11!$DY$19</definedName>
    <definedName name="A126239954V">Data11!$HB$1:$HB$10,Data11!$HB$11:$HB$19</definedName>
    <definedName name="A126239954V_Data">Data11!$HB$11:$HB$19</definedName>
    <definedName name="A126239954V_Latest">Data11!$HB$19</definedName>
    <definedName name="A126239958C">Data10!$HI$1:$HI$10,Data10!$HI$11:$HI$19</definedName>
    <definedName name="A126239958C_Data">Data10!$HI$11:$HI$19</definedName>
    <definedName name="A126239958C_Latest">Data10!$HI$19</definedName>
    <definedName name="A126239962V">Data11!$U$1:$U$10,Data11!$U$11:$U$19</definedName>
    <definedName name="A126239962V_Data">Data11!$U$11:$U$19</definedName>
    <definedName name="A126239962V_Latest">Data11!$U$19</definedName>
    <definedName name="A126239966C">Data11!$AV$1:$AV$10,Data11!$AV$11:$AV$19</definedName>
    <definedName name="A126239966C_Data">Data11!$AV$11:$AV$19</definedName>
    <definedName name="A126239966C_Latest">Data11!$AV$19</definedName>
    <definedName name="A126239970V">Data11!$GA$1:$GA$10,Data11!$GA$11:$GA$19</definedName>
    <definedName name="A126239970V_Data">Data11!$GA$11:$GA$19</definedName>
    <definedName name="A126239970V_Latest">Data11!$GA$19</definedName>
    <definedName name="A126239974C">Data11!$IC$1:$IC$10,Data11!$IC$11:$IC$19</definedName>
    <definedName name="A126239974C_Data">Data11!$IC$11:$IC$19</definedName>
    <definedName name="A126239974C_Latest">Data11!$IC$19</definedName>
    <definedName name="A126239978L">Data12!$AU$1:$AU$10,Data12!$AU$11:$AU$19</definedName>
    <definedName name="A126239978L_Data">Data12!$AU$11:$AU$19</definedName>
    <definedName name="A126239978L_Latest">Data12!$AU$19</definedName>
    <definedName name="A126239982C">Data12!$BV$1:$BV$10,Data12!$BV$11:$BV$19</definedName>
    <definedName name="A126239982C_Data">Data12!$BV$11:$BV$19</definedName>
    <definedName name="A126239982C_Latest">Data12!$BV$19</definedName>
    <definedName name="A126239986L">Data12!$DX$1:$DX$10,Data12!$DX$11:$DX$19</definedName>
    <definedName name="A126239986L_Data">Data12!$DX$11:$DX$19</definedName>
    <definedName name="A126239986L_Latest">Data12!$DX$19</definedName>
    <definedName name="A126239990C">Data11!$FF$1:$FF$10,Data11!$FF$11:$FF$19</definedName>
    <definedName name="A126239990C_Data">Data11!$FF$11:$FF$19</definedName>
    <definedName name="A126239990C_Latest">Data11!$FF$19</definedName>
    <definedName name="A126239994L">Data12!$T$1:$T$10,Data12!$T$11:$T$19</definedName>
    <definedName name="A126239994L_Data">Data12!$T$11:$T$19</definedName>
    <definedName name="A126239994L_Latest">Data12!$T$19</definedName>
    <definedName name="A126239998W">Data10!$IP$1:$IP$10,Data10!$IP$11:$IP$19</definedName>
    <definedName name="A126239998W_Data">Data10!$IP$11:$IP$19</definedName>
    <definedName name="A126239998W_Latest">Data10!$IP$19</definedName>
    <definedName name="A126240002J">Data11!$CC$1:$CC$10,Data11!$CC$11:$CC$19</definedName>
    <definedName name="A126240002J_Data">Data11!$CC$11:$CC$19</definedName>
    <definedName name="A126240002J_Latest">Data11!$CC$19</definedName>
    <definedName name="A126240006T">Data11!$DD$1:$DD$10,Data11!$DD$11:$DD$19</definedName>
    <definedName name="A126240006T_Data">Data11!$DD$11:$DD$19</definedName>
    <definedName name="A126240006T_Latest">Data11!$DD$19</definedName>
    <definedName name="A126240010J">Data12!$CW$1:$CW$10,Data12!$CW$11:$CW$19</definedName>
    <definedName name="A126240010J_Data">Data12!$CW$11:$CW$19</definedName>
    <definedName name="A126240010J_Latest">Data12!$CW$19</definedName>
    <definedName name="A126240014T">Data12!$EY$1:$EY$10,Data12!$EY$11:$EY$19</definedName>
    <definedName name="A126240014T_Data">Data12!$EY$11:$EY$19</definedName>
    <definedName name="A126240014T_Latest">Data12!$EY$19</definedName>
    <definedName name="A126240018A">Data10!$GN$1:$GN$10,Data10!$GN$11:$GN$19</definedName>
    <definedName name="A126240018A_Data">Data10!$GN$11:$GN$19</definedName>
    <definedName name="A126240018A_Latest">Data10!$GN$19</definedName>
    <definedName name="A126240022T">Data11!$EE$1:$EE$10,Data11!$EE$11:$EE$19</definedName>
    <definedName name="A126240022T_Data">Data11!$EE$11:$EE$19</definedName>
    <definedName name="A126240022T_Latest">Data11!$EE$19</definedName>
    <definedName name="A126240026A">Data11!$HH$1:$HH$10,Data11!$HH$11:$HH$19</definedName>
    <definedName name="A126240026A_Data">Data11!$HH$11:$HH$19</definedName>
    <definedName name="A126240026A_Latest">Data11!$HH$19</definedName>
    <definedName name="A126240030T">Data10!$HO$1:$HO$10,Data10!$HO$11:$HO$19</definedName>
    <definedName name="A126240030T_Data">Data10!$HO$11:$HO$19</definedName>
    <definedName name="A126240030T_Latest">Data10!$HO$19</definedName>
    <definedName name="A126240034A">Data11!$AA$1:$AA$10,Data11!$AA$11:$AA$19</definedName>
    <definedName name="A126240034A_Data">Data11!$AA$11:$AA$19</definedName>
    <definedName name="A126240034A_Latest">Data11!$AA$19</definedName>
    <definedName name="A126240038K">Data11!$BB$1:$BB$10,Data11!$BB$11:$BB$19</definedName>
    <definedName name="A126240038K_Data">Data11!$BB$11:$BB$19</definedName>
    <definedName name="A126240038K_Latest">Data11!$BB$19</definedName>
    <definedName name="A126240042A">Data11!$GG$1:$GG$10,Data11!$GG$11:$GG$19</definedName>
    <definedName name="A126240042A_Data">Data11!$GG$11:$GG$19</definedName>
    <definedName name="A126240042A_Latest">Data11!$GG$19</definedName>
    <definedName name="A126240046K">Data11!$II$1:$II$10,Data11!$II$11:$II$19</definedName>
    <definedName name="A126240046K_Data">Data11!$II$11:$II$19</definedName>
    <definedName name="A126240046K_Latest">Data11!$II$19</definedName>
    <definedName name="A126240122A">Data12!$AX$1:$AX$10,Data12!$AX$11:$AX$19</definedName>
    <definedName name="A126240122A_Data">Data12!$AX$11:$AX$19</definedName>
    <definedName name="A126240122A_Latest">Data12!$AX$19</definedName>
    <definedName name="A126240126K">Data12!$BY$1:$BY$10,Data12!$BY$11:$BY$19</definedName>
    <definedName name="A126240126K_Data">Data12!$BY$11:$BY$19</definedName>
    <definedName name="A126240126K_Latest">Data12!$BY$19</definedName>
    <definedName name="A126240130A">Data12!$EA$1:$EA$10,Data12!$EA$11:$EA$19</definedName>
    <definedName name="A126240130A_Data">Data12!$EA$11:$EA$19</definedName>
    <definedName name="A126240130A_Latest">Data12!$EA$19</definedName>
    <definedName name="A126240134K">Data11!$FI$1:$FI$10,Data11!$FI$11:$FI$19</definedName>
    <definedName name="A126240134K_Data">Data11!$FI$11:$FI$19</definedName>
    <definedName name="A126240134K_Latest">Data11!$FI$19</definedName>
    <definedName name="A126240138V">Data12!$W$1:$W$10,Data12!$W$11:$W$19</definedName>
    <definedName name="A126240138V_Data">Data12!$W$11:$W$19</definedName>
    <definedName name="A126240138V_Latest">Data12!$W$19</definedName>
    <definedName name="A126240142K">Data11!$C$1:$C$10,Data11!$C$11:$C$19</definedName>
    <definedName name="A126240142K_Data">Data11!$C$11:$C$19</definedName>
    <definedName name="A126240142K_Latest">Data11!$C$19</definedName>
    <definedName name="A126240146V">Data11!$CF$1:$CF$10,Data11!$CF$11:$CF$19</definedName>
    <definedName name="A126240146V_Data">Data11!$CF$11:$CF$19</definedName>
    <definedName name="A126240146V_Latest">Data11!$CF$19</definedName>
    <definedName name="A126240150K">Data11!$DG$1:$DG$10,Data11!$DG$11:$DG$19</definedName>
    <definedName name="A126240150K_Data">Data11!$DG$11:$DG$19</definedName>
    <definedName name="A126240150K_Latest">Data11!$DG$19</definedName>
    <definedName name="A126240154V">Data12!$CZ$1:$CZ$10,Data12!$CZ$11:$CZ$19</definedName>
    <definedName name="A126240154V_Data">Data12!$CZ$11:$CZ$19</definedName>
    <definedName name="A126240154V_Latest">Data12!$CZ$19</definedName>
    <definedName name="A126240158C">Data12!$FB$1:$FB$10,Data12!$FB$11:$FB$19</definedName>
    <definedName name="A126240158C_Data">Data12!$FB$11:$FB$19</definedName>
    <definedName name="A126240158C_Latest">Data12!$FB$19</definedName>
    <definedName name="A126240162V">Data10!$GQ$1:$GQ$10,Data10!$GQ$11:$GQ$19</definedName>
    <definedName name="A126240162V_Data">Data10!$GQ$11:$GQ$19</definedName>
    <definedName name="A126240162V_Latest">Data10!$GQ$19</definedName>
    <definedName name="A126240166C">Data11!$EH$1:$EH$10,Data11!$EH$11:$EH$19</definedName>
    <definedName name="A126240166C_Data">Data11!$EH$11:$EH$19</definedName>
    <definedName name="A126240166C_Latest">Data11!$EH$19</definedName>
    <definedName name="A126240170V">Data11!$HK$1:$HK$10,Data11!$HK$11:$HK$19</definedName>
    <definedName name="A126240170V_Data">Data11!$HK$11:$HK$19</definedName>
    <definedName name="A126240170V_Latest">Data11!$HK$19</definedName>
    <definedName name="A126240174C">Data10!$HR$1:$HR$10,Data10!$HR$11:$HR$19</definedName>
    <definedName name="A126240174C_Data">Data10!$HR$11:$HR$19</definedName>
    <definedName name="A126240174C_Latest">Data10!$HR$19</definedName>
    <definedName name="A126240178L">Data11!$AD$1:$AD$10,Data11!$AD$11:$AD$19</definedName>
    <definedName name="A126240178L_Data">Data11!$AD$11:$AD$19</definedName>
    <definedName name="A126240178L_Latest">Data11!$AD$19</definedName>
    <definedName name="A126240182C">Data11!$BE$1:$BE$10,Data11!$BE$11:$BE$19</definedName>
    <definedName name="A126240182C_Data">Data11!$BE$11:$BE$19</definedName>
    <definedName name="A126240182C_Latest">Data11!$BE$19</definedName>
    <definedName name="A126240186L">Data11!$GJ$1:$GJ$10,Data11!$GJ$11:$GJ$19</definedName>
    <definedName name="A126240186L_Data">Data11!$GJ$11:$GJ$19</definedName>
    <definedName name="A126240186L_Latest">Data11!$GJ$19</definedName>
    <definedName name="A126240190C">Data11!$IL$1:$IL$10,Data11!$IL$11:$IL$19</definedName>
    <definedName name="A126240190C_Data">Data11!$IL$11:$IL$19</definedName>
    <definedName name="A126240190C_Latest">Data11!$IL$19</definedName>
    <definedName name="A126240194L">Data12!$BG$1:$BG$10,Data12!$BG$11:$BG$19</definedName>
    <definedName name="A126240194L_Data">Data12!$BG$11:$BG$19</definedName>
    <definedName name="A126240194L_Latest">Data12!$BG$19</definedName>
    <definedName name="A126240198W">Data12!$CH$1:$CH$10,Data12!$CH$11:$CH$19</definedName>
    <definedName name="A126240198W_Data">Data12!$CH$11:$CH$19</definedName>
    <definedName name="A126240198W_Latest">Data12!$CH$19</definedName>
    <definedName name="A126240202A">Data12!$EJ$1:$EJ$10,Data12!$EJ$11:$EJ$19</definedName>
    <definedName name="A126240202A_Data">Data12!$EJ$11:$EJ$19</definedName>
    <definedName name="A126240202A_Latest">Data12!$EJ$19</definedName>
    <definedName name="A126240206K">Data11!$FR$1:$FR$10,Data11!$FR$11:$FR$19</definedName>
    <definedName name="A126240206K_Data">Data11!$FR$11:$FR$19</definedName>
    <definedName name="A126240206K_Latest">Data11!$FR$19</definedName>
    <definedName name="A126240210A">Data12!$AF$1:$AF$10,Data12!$AF$11:$AF$19</definedName>
    <definedName name="A126240210A_Data">Data12!$AF$11:$AF$19</definedName>
    <definedName name="A126240210A_Latest">Data12!$AF$19</definedName>
    <definedName name="A126240214K">Data11!$L$1:$L$10,Data11!$L$11:$L$19</definedName>
    <definedName name="A126240214K_Data">Data11!$L$11:$L$19</definedName>
    <definedName name="A126240214K_Latest">Data11!$L$19</definedName>
    <definedName name="A126240218V">Data11!$CO$1:$CO$10,Data11!$CO$11:$CO$19</definedName>
    <definedName name="A126240218V_Data">Data11!$CO$11:$CO$19</definedName>
    <definedName name="A126240218V_Latest">Data11!$CO$19</definedName>
    <definedName name="A126240222K">Data11!$DP$1:$DP$10,Data11!$DP$11:$DP$19</definedName>
    <definedName name="A126240222K_Data">Data11!$DP$11:$DP$19</definedName>
    <definedName name="A126240222K_Latest">Data11!$DP$19</definedName>
    <definedName name="A126240226V">Data12!$DI$1:$DI$10,Data12!$DI$11:$DI$19</definedName>
    <definedName name="A126240226V_Data">Data12!$DI$11:$DI$19</definedName>
    <definedName name="A126240226V_Latest">Data12!$DI$19</definedName>
    <definedName name="A126240230K">Data12!$FK$1:$FK$10,Data12!$FK$11:$FK$19</definedName>
    <definedName name="A126240230K_Data">Data12!$FK$11:$FK$19</definedName>
    <definedName name="A126240230K_Latest">Data12!$FK$19</definedName>
    <definedName name="A126240234V">Data10!$GZ$1:$GZ$10,Data10!$GZ$11:$GZ$19</definedName>
    <definedName name="A126240234V_Data">Data10!$GZ$11:$GZ$19</definedName>
    <definedName name="A126240234V_Latest">Data10!$GZ$19</definedName>
    <definedName name="A126240238C">Data11!$EQ$1:$EQ$10,Data11!$EQ$11:$EQ$19</definedName>
    <definedName name="A126240238C_Data">Data11!$EQ$11:$EQ$19</definedName>
    <definedName name="A126240238C_Latest">Data11!$EQ$19</definedName>
    <definedName name="A126240242V">Data11!$HT$1:$HT$10,Data11!$HT$11:$HT$19</definedName>
    <definedName name="A126240242V_Data">Data11!$HT$11:$HT$19</definedName>
    <definedName name="A126240242V_Latest">Data11!$HT$19</definedName>
    <definedName name="A126240246C">Data10!$IA$1:$IA$10,Data10!$IA$11:$IA$19</definedName>
    <definedName name="A126240246C_Data">Data10!$IA$11:$IA$19</definedName>
    <definedName name="A126240246C_Latest">Data10!$IA$19</definedName>
    <definedName name="A126240250V">Data11!$AM$1:$AM$10,Data11!$AM$11:$AM$19</definedName>
    <definedName name="A126240250V_Data">Data11!$AM$11:$AM$19</definedName>
    <definedName name="A126240250V_Latest">Data11!$AM$19</definedName>
    <definedName name="A126240254C">Data11!$BN$1:$BN$10,Data11!$BN$11:$BN$19</definedName>
    <definedName name="A126240254C_Data">Data11!$BN$11:$BN$19</definedName>
    <definedName name="A126240254C_Latest">Data11!$BN$19</definedName>
    <definedName name="A126240258L">Data11!$GS$1:$GS$10,Data11!$GS$11:$GS$19</definedName>
    <definedName name="A126240258L_Data">Data11!$GS$11:$GS$19</definedName>
    <definedName name="A126240258L_Latest">Data11!$GS$19</definedName>
    <definedName name="A126240262C">Data12!$E$1:$E$10,Data12!$E$11:$E$19</definedName>
    <definedName name="A126240262C_Data">Data12!$E$11:$E$19</definedName>
    <definedName name="A126240262C_Latest">Data12!$E$19</definedName>
    <definedName name="A126240266L">Data12!$AL$1:$AL$10,Data12!$AL$11:$AL$19</definedName>
    <definedName name="A126240266L_Data">Data12!$AL$11:$AL$19</definedName>
    <definedName name="A126240266L_Latest">Data12!$AL$19</definedName>
    <definedName name="A126240270C">Data12!$BM$1:$BM$10,Data12!$BM$11:$BM$19</definedName>
    <definedName name="A126240270C_Data">Data12!$BM$11:$BM$19</definedName>
    <definedName name="A126240270C_Latest">Data12!$BM$19</definedName>
    <definedName name="A126240274L">Data12!$DO$1:$DO$10,Data12!$DO$11:$DO$19</definedName>
    <definedName name="A126240274L_Data">Data12!$DO$11:$DO$19</definedName>
    <definedName name="A126240274L_Latest">Data12!$DO$19</definedName>
    <definedName name="A126240278W">Data11!$EW$1:$EW$10,Data11!$EW$11:$EW$19</definedName>
    <definedName name="A126240278W_Data">Data11!$EW$11:$EW$19</definedName>
    <definedName name="A126240278W_Latest">Data11!$EW$19</definedName>
    <definedName name="A126240282L">Data12!$K$1:$K$10,Data12!$K$11:$K$19</definedName>
    <definedName name="A126240282L_Data">Data12!$K$11:$K$19</definedName>
    <definedName name="A126240282L_Latest">Data12!$K$19</definedName>
    <definedName name="A126240286W">Data10!$IG$1:$IG$10,Data10!$IG$11:$IG$19</definedName>
    <definedName name="A126240286W_Data">Data10!$IG$11:$IG$19</definedName>
    <definedName name="A126240286W_Latest">Data10!$IG$19</definedName>
    <definedName name="A126240290L">Data11!$BT$1:$BT$10,Data11!$BT$11:$BT$19</definedName>
    <definedName name="A126240290L_Data">Data11!$BT$11:$BT$19</definedName>
    <definedName name="A126240290L_Latest">Data11!$BT$19</definedName>
    <definedName name="A126240294W">Data11!$CU$1:$CU$10,Data11!$CU$11:$CU$19</definedName>
    <definedName name="A126240294W_Data">Data11!$CU$11:$CU$19</definedName>
    <definedName name="A126240294W_Latest">Data11!$CU$19</definedName>
    <definedName name="A126240298F">Data12!$CN$1:$CN$10,Data12!$CN$11:$CN$19</definedName>
    <definedName name="A126240298F_Data">Data12!$CN$11:$CN$19</definedName>
    <definedName name="A126240298F_Latest">Data12!$CN$19</definedName>
    <definedName name="A126240302K">Data12!$EP$1:$EP$10,Data12!$EP$11:$EP$19</definedName>
    <definedName name="A126240302K_Data">Data12!$EP$11:$EP$19</definedName>
    <definedName name="A126240302K_Latest">Data12!$EP$19</definedName>
    <definedName name="A126240306V">Data10!$GE$1:$GE$10,Data10!$GE$11:$GE$19</definedName>
    <definedName name="A126240306V_Data">Data10!$GE$11:$GE$19</definedName>
    <definedName name="A126240306V_Latest">Data10!$GE$19</definedName>
    <definedName name="A126240310K">Data11!$DV$1:$DV$10,Data11!$DV$11:$DV$19</definedName>
    <definedName name="A126240310K_Data">Data11!$DV$11:$DV$19</definedName>
    <definedName name="A126240310K_Latest">Data11!$DV$19</definedName>
    <definedName name="A126240314V">Data11!$GY$1:$GY$10,Data11!$GY$11:$GY$19</definedName>
    <definedName name="A126240314V_Data">Data11!$GY$11:$GY$19</definedName>
    <definedName name="A126240314V_Latest">Data11!$GY$19</definedName>
    <definedName name="A126240318C">Data10!$HF$1:$HF$10,Data10!$HF$11:$HF$19</definedName>
    <definedName name="A126240318C_Data">Data10!$HF$11:$HF$19</definedName>
    <definedName name="A126240318C_Latest">Data10!$HF$19</definedName>
    <definedName name="A126240322V">Data11!$R$1:$R$10,Data11!$R$11:$R$19</definedName>
    <definedName name="A126240322V_Data">Data11!$R$11:$R$19</definedName>
    <definedName name="A126240322V_Latest">Data11!$R$19</definedName>
    <definedName name="A126240326C">Data11!$AS$1:$AS$10,Data11!$AS$11:$AS$19</definedName>
    <definedName name="A126240326C_Data">Data11!$AS$11:$AS$19</definedName>
    <definedName name="A126240326C_Latest">Data11!$AS$19</definedName>
    <definedName name="A126240330V">Data11!$FX$1:$FX$10,Data11!$FX$11:$FX$19</definedName>
    <definedName name="A126240330V_Data">Data11!$FX$11:$FX$19</definedName>
    <definedName name="A126240330V_Latest">Data11!$FX$19</definedName>
    <definedName name="A126240334C">Data11!$HZ$1:$HZ$10,Data11!$HZ$11:$HZ$19</definedName>
    <definedName name="A126240334C_Data">Data11!$HZ$11:$HZ$19</definedName>
    <definedName name="A126240334C_Latest">Data11!$HZ$19</definedName>
    <definedName name="A126240410V">Data12!$AR$1:$AR$10,Data12!$AR$11:$AR$19</definedName>
    <definedName name="A126240410V_Data">Data12!$AR$11:$AR$19</definedName>
    <definedName name="A126240410V_Latest">Data12!$AR$19</definedName>
    <definedName name="A126240414C">Data12!$BS$1:$BS$10,Data12!$BS$11:$BS$19</definedName>
    <definedName name="A126240414C_Data">Data12!$BS$11:$BS$19</definedName>
    <definedName name="A126240414C_Latest">Data12!$BS$19</definedName>
    <definedName name="A126240418L">Data12!$DU$1:$DU$10,Data12!$DU$11:$DU$19</definedName>
    <definedName name="A126240418L_Data">Data12!$DU$11:$DU$19</definedName>
    <definedName name="A126240418L_Latest">Data12!$DU$19</definedName>
    <definedName name="A126240422C">Data11!$FC$1:$FC$10,Data11!$FC$11:$FC$19</definedName>
    <definedName name="A126240422C_Data">Data11!$FC$11:$FC$19</definedName>
    <definedName name="A126240422C_Latest">Data11!$FC$19</definedName>
    <definedName name="A126240426L">Data12!$Q$1:$Q$10,Data12!$Q$11:$Q$19</definedName>
    <definedName name="A126240426L_Data">Data12!$Q$11:$Q$19</definedName>
    <definedName name="A126240426L_Latest">Data12!$Q$19</definedName>
    <definedName name="A126240430C">Data10!$IM$1:$IM$10,Data10!$IM$11:$IM$19</definedName>
    <definedName name="A126240430C_Data">Data10!$IM$11:$IM$19</definedName>
    <definedName name="A126240430C_Latest">Data10!$IM$19</definedName>
    <definedName name="A126240434L">Data11!$BZ$1:$BZ$10,Data11!$BZ$11:$BZ$19</definedName>
    <definedName name="A126240434L_Data">Data11!$BZ$11:$BZ$19</definedName>
    <definedName name="A126240434L_Latest">Data11!$BZ$19</definedName>
    <definedName name="A126240438W">Data11!$DA$1:$DA$10,Data11!$DA$11:$DA$19</definedName>
    <definedName name="A126240438W_Data">Data11!$DA$11:$DA$19</definedName>
    <definedName name="A126240438W_Latest">Data11!$DA$19</definedName>
    <definedName name="A126240442L">Data12!$CT$1:$CT$10,Data12!$CT$11:$CT$19</definedName>
    <definedName name="A126240442L_Data">Data12!$CT$11:$CT$19</definedName>
    <definedName name="A126240442L_Latest">Data12!$CT$19</definedName>
    <definedName name="A126240446W">Data12!$EV$1:$EV$10,Data12!$EV$11:$EV$19</definedName>
    <definedName name="A126240446W_Data">Data12!$EV$11:$EV$19</definedName>
    <definedName name="A126240446W_Latest">Data12!$EV$19</definedName>
    <definedName name="A126240450L">Data10!$GK$1:$GK$10,Data10!$GK$11:$GK$19</definedName>
    <definedName name="A126240450L_Data">Data10!$GK$11:$GK$19</definedName>
    <definedName name="A126240450L_Latest">Data10!$GK$19</definedName>
    <definedName name="A126240454W">Data11!$EB$1:$EB$10,Data11!$EB$11:$EB$19</definedName>
    <definedName name="A126240454W_Data">Data11!$EB$11:$EB$19</definedName>
    <definedName name="A126240454W_Latest">Data11!$EB$19</definedName>
    <definedName name="A126240458F">Data11!$HE$1:$HE$10,Data11!$HE$11:$HE$19</definedName>
    <definedName name="A126240458F_Data">Data11!$HE$11:$HE$19</definedName>
    <definedName name="A126240458F_Latest">Data11!$HE$19</definedName>
    <definedName name="A126240462W">Data10!$HL$1:$HL$10,Data10!$HL$11:$HL$19</definedName>
    <definedName name="A126240462W_Data">Data10!$HL$11:$HL$19</definedName>
    <definedName name="A126240462W_Latest">Data10!$HL$19</definedName>
    <definedName name="A126240466F">Data11!$X$1:$X$10,Data11!$X$11:$X$19</definedName>
    <definedName name="A126240466F_Data">Data11!$X$11:$X$19</definedName>
    <definedName name="A126240466F_Latest">Data11!$X$19</definedName>
    <definedName name="A126240470W">Data11!$AY$1:$AY$10,Data11!$AY$11:$AY$19</definedName>
    <definedName name="A126240470W_Data">Data11!$AY$11:$AY$19</definedName>
    <definedName name="A126240470W_Latest">Data11!$AY$19</definedName>
    <definedName name="A126240474F">Data11!$GD$1:$GD$10,Data11!$GD$11:$GD$19</definedName>
    <definedName name="A126240474F_Data">Data11!$GD$11:$GD$19</definedName>
    <definedName name="A126240474F_Latest">Data11!$GD$19</definedName>
    <definedName name="A126240478R">Data11!$IF$1:$IF$10,Data11!$IF$11:$IF$19</definedName>
    <definedName name="A126240478R_Data">Data11!$IF$11:$IF$19</definedName>
    <definedName name="A126240478R_Latest">Data11!$IF$19</definedName>
    <definedName name="A126240482F">Data12!$BD$1:$BD$10,Data12!$BD$11:$BD$19</definedName>
    <definedName name="A126240482F_Data">Data12!$BD$11:$BD$19</definedName>
    <definedName name="A126240482F_Latest">Data12!$BD$19</definedName>
    <definedName name="A126240486R">Data12!$CE$1:$CE$10,Data12!$CE$11:$CE$19</definedName>
    <definedName name="A126240486R_Data">Data12!$CE$11:$CE$19</definedName>
    <definedName name="A126240486R_Latest">Data12!$CE$19</definedName>
    <definedName name="A126240490F">Data12!$EG$1:$EG$10,Data12!$EG$11:$EG$19</definedName>
    <definedName name="A126240490F_Data">Data12!$EG$11:$EG$19</definedName>
    <definedName name="A126240490F_Latest">Data12!$EG$19</definedName>
    <definedName name="A126240494R">Data11!$FO$1:$FO$10,Data11!$FO$11:$FO$19</definedName>
    <definedName name="A126240494R_Data">Data11!$FO$11:$FO$19</definedName>
    <definedName name="A126240494R_Latest">Data11!$FO$19</definedName>
    <definedName name="A126240498X">Data12!$AC$1:$AC$10,Data12!$AC$11:$AC$19</definedName>
    <definedName name="A126240498X_Data">Data12!$AC$11:$AC$19</definedName>
    <definedName name="A126240498X_Latest">Data12!$AC$19</definedName>
    <definedName name="A126240502C">Data11!$I$1:$I$10,Data11!$I$11:$I$19</definedName>
    <definedName name="A126240502C_Data">Data11!$I$11:$I$19</definedName>
    <definedName name="A126240502C_Latest">Data11!$I$19</definedName>
    <definedName name="A126240506L">Data11!$CL$1:$CL$10,Data11!$CL$11:$CL$19</definedName>
    <definedName name="A126240506L_Data">Data11!$CL$11:$CL$19</definedName>
    <definedName name="A126240506L_Latest">Data11!$CL$19</definedName>
    <definedName name="A126240510C">Data11!$DM$1:$DM$10,Data11!$DM$11:$DM$19</definedName>
    <definedName name="A126240510C_Data">Data11!$DM$11:$DM$19</definedName>
    <definedName name="A126240510C_Latest">Data11!$DM$19</definedName>
    <definedName name="A126240514L">Data12!$DF$1:$DF$10,Data12!$DF$11:$DF$19</definedName>
    <definedName name="A126240514L_Data">Data12!$DF$11:$DF$19</definedName>
    <definedName name="A126240514L_Latest">Data12!$DF$19</definedName>
    <definedName name="A126240518W">Data12!$FH$1:$FH$10,Data12!$FH$11:$FH$19</definedName>
    <definedName name="A126240518W_Data">Data12!$FH$11:$FH$19</definedName>
    <definedName name="A126240518W_Latest">Data12!$FH$19</definedName>
    <definedName name="A126240522L">Data10!$GW$1:$GW$10,Data10!$GW$11:$GW$19</definedName>
    <definedName name="A126240522L_Data">Data10!$GW$11:$GW$19</definedName>
    <definedName name="A126240522L_Latest">Data10!$GW$19</definedName>
    <definedName name="A126240526W">Data11!$EN$1:$EN$10,Data11!$EN$11:$EN$19</definedName>
    <definedName name="A126240526W_Data">Data11!$EN$11:$EN$19</definedName>
    <definedName name="A126240526W_Latest">Data11!$EN$19</definedName>
    <definedName name="A126240530L">Data11!$HQ$1:$HQ$10,Data11!$HQ$11:$HQ$19</definedName>
    <definedName name="A126240530L_Data">Data11!$HQ$11:$HQ$19</definedName>
    <definedName name="A126240530L_Latest">Data11!$HQ$19</definedName>
    <definedName name="A126240534W">Data10!$HX$1:$HX$10,Data10!$HX$11:$HX$19</definedName>
    <definedName name="A126240534W_Data">Data10!$HX$11:$HX$19</definedName>
    <definedName name="A126240534W_Latest">Data10!$HX$19</definedName>
    <definedName name="A126240538F">Data11!$AJ$1:$AJ$10,Data11!$AJ$11:$AJ$19</definedName>
    <definedName name="A126240538F_Data">Data11!$AJ$11:$AJ$19</definedName>
    <definedName name="A126240538F_Latest">Data11!$AJ$19</definedName>
    <definedName name="A126240542W">Data11!$BK$1:$BK$10,Data11!$BK$11:$BK$19</definedName>
    <definedName name="A126240542W_Data">Data11!$BK$11:$BK$19</definedName>
    <definedName name="A126240542W_Latest">Data11!$BK$19</definedName>
    <definedName name="A126240546F">Data11!$GP$1:$GP$10,Data11!$GP$11:$GP$19</definedName>
    <definedName name="A126240546F_Data">Data11!$GP$11:$GP$19</definedName>
    <definedName name="A126240546F_Latest">Data11!$GP$19</definedName>
    <definedName name="A126240550W">Data12!$B$1:$B$10,Data12!$B$11:$B$19</definedName>
    <definedName name="A126240550W_Data">Data12!$B$11:$B$19</definedName>
    <definedName name="A126240550W_Latest">Data12!$B$19</definedName>
    <definedName name="A126240554F">Data14!$AM$1:$AM$10,Data14!$AM$11:$AM$19</definedName>
    <definedName name="A126240554F_Data">Data14!$AM$11:$AM$19</definedName>
    <definedName name="A126240554F_Latest">Data14!$AM$19</definedName>
    <definedName name="A126240558R">Data14!$BN$1:$BN$10,Data14!$BN$11:$BN$19</definedName>
    <definedName name="A126240558R_Data">Data14!$BN$11:$BN$19</definedName>
    <definedName name="A126240558R_Latest">Data14!$BN$19</definedName>
    <definedName name="A126240562F">Data14!$DP$1:$DP$10,Data14!$DP$11:$DP$19</definedName>
    <definedName name="A126240562F_Data">Data14!$DP$11:$DP$19</definedName>
    <definedName name="A126240562F_Latest">Data14!$DP$19</definedName>
    <definedName name="A126240566R">Data13!$EX$1:$EX$10,Data13!$EX$11:$EX$19</definedName>
    <definedName name="A126240566R_Data">Data13!$EX$11:$EX$19</definedName>
    <definedName name="A126240566R_Latest">Data13!$EX$19</definedName>
    <definedName name="A126240570F">Data14!$L$1:$L$10,Data14!$L$11:$L$19</definedName>
    <definedName name="A126240570F_Data">Data14!$L$11:$L$19</definedName>
    <definedName name="A126240570F_Latest">Data14!$L$19</definedName>
    <definedName name="A126240574R">Data12!$IH$1:$IH$10,Data12!$IH$11:$IH$19</definedName>
    <definedName name="A126240574R_Data">Data12!$IH$11:$IH$19</definedName>
    <definedName name="A126240574R_Latest">Data12!$IH$19</definedName>
    <definedName name="A126240578X">Data13!$BU$1:$BU$10,Data13!$BU$11:$BU$19</definedName>
    <definedName name="A126240578X_Data">Data13!$BU$11:$BU$19</definedName>
    <definedName name="A126240578X_Latest">Data13!$BU$19</definedName>
    <definedName name="A126240582R">Data13!$CV$1:$CV$10,Data13!$CV$11:$CV$19</definedName>
    <definedName name="A126240582R_Data">Data13!$CV$11:$CV$19</definedName>
    <definedName name="A126240582R_Latest">Data13!$CV$19</definedName>
    <definedName name="A126240586X">Data14!$CO$1:$CO$10,Data14!$CO$11:$CO$19</definedName>
    <definedName name="A126240586X_Data">Data14!$CO$11:$CO$19</definedName>
    <definedName name="A126240586X_Latest">Data14!$CO$19</definedName>
    <definedName name="A126240590R">Data14!$EQ$1:$EQ$10,Data14!$EQ$11:$EQ$19</definedName>
    <definedName name="A126240590R_Data">Data14!$EQ$11:$EQ$19</definedName>
    <definedName name="A126240590R_Latest">Data14!$EQ$19</definedName>
    <definedName name="A126240594X">Data12!$GF$1:$GF$10,Data12!$GF$11:$GF$19</definedName>
    <definedName name="A126240594X_Data">Data12!$GF$11:$GF$19</definedName>
    <definedName name="A126240594X_Latest">Data12!$GF$19</definedName>
    <definedName name="A126240598J">Data13!$DW$1:$DW$10,Data13!$DW$11:$DW$19</definedName>
    <definedName name="A126240598J_Data">Data13!$DW$11:$DW$19</definedName>
    <definedName name="A126240598J_Latest">Data13!$DW$19</definedName>
    <definedName name="A126240602L">Data13!$GZ$1:$GZ$10,Data13!$GZ$11:$GZ$19</definedName>
    <definedName name="A126240602L_Data">Data13!$GZ$11:$GZ$19</definedName>
    <definedName name="A126240602L_Latest">Data13!$GZ$19</definedName>
    <definedName name="A126240606W">Data12!$HG$1:$HG$10,Data12!$HG$11:$HG$19</definedName>
    <definedName name="A126240606W_Data">Data12!$HG$11:$HG$19</definedName>
    <definedName name="A126240606W_Latest">Data12!$HG$19</definedName>
    <definedName name="A126240610L">Data13!$S$1:$S$10,Data13!$S$11:$S$19</definedName>
    <definedName name="A126240610L_Data">Data13!$S$11:$S$19</definedName>
    <definedName name="A126240610L_Latest">Data13!$S$19</definedName>
    <definedName name="A126240614W">Data13!$AT$1:$AT$10,Data13!$AT$11:$AT$19</definedName>
    <definedName name="A126240614W_Data">Data13!$AT$11:$AT$19</definedName>
    <definedName name="A126240614W_Latest">Data13!$AT$19</definedName>
    <definedName name="A126240618F">Data13!$FY$1:$FY$10,Data13!$FY$11:$FY$19</definedName>
    <definedName name="A126240618F_Data">Data13!$FY$11:$FY$19</definedName>
    <definedName name="A126240618F_Latest">Data13!$FY$19</definedName>
    <definedName name="A126240622W">Data13!$IA$1:$IA$10,Data13!$IA$11:$IA$19</definedName>
    <definedName name="A126240622W_Data">Data13!$IA$11:$IA$19</definedName>
    <definedName name="A126240622W_Latest">Data13!$IA$19</definedName>
    <definedName name="A126240626F">Data14!$U$1:$U$10,Data14!$U$11:$U$19</definedName>
    <definedName name="A126240626F_Data">Data14!$U$11:$U$19</definedName>
    <definedName name="A126240626F_Latest">Data14!$U$19</definedName>
    <definedName name="A126240630W">Data14!$AV$1:$AV$10,Data14!$AV$11:$AV$19</definedName>
    <definedName name="A126240630W_Data">Data14!$AV$11:$AV$19</definedName>
    <definedName name="A126240630W_Latest">Data14!$AV$19</definedName>
    <definedName name="A126240634F">Data14!$CX$1:$CX$10,Data14!$CX$11:$CX$19</definedName>
    <definedName name="A126240634F_Data">Data14!$CX$11:$CX$19</definedName>
    <definedName name="A126240634F_Latest">Data14!$CX$19</definedName>
    <definedName name="A126240638R">Data13!$EF$1:$EF$10,Data13!$EF$11:$EF$19</definedName>
    <definedName name="A126240638R_Data">Data13!$EF$11:$EF$19</definedName>
    <definedName name="A126240638R_Latest">Data13!$EF$19</definedName>
    <definedName name="A126240642F">Data13!$IJ$1:$IJ$10,Data13!$IJ$11:$IJ$19</definedName>
    <definedName name="A126240642F_Data">Data13!$IJ$11:$IJ$19</definedName>
    <definedName name="A126240642F_Latest">Data13!$IJ$19</definedName>
    <definedName name="A126240646R">Data12!$HP$1:$HP$10,Data12!$HP$11:$HP$19</definedName>
    <definedName name="A126240646R_Data">Data12!$HP$11:$HP$19</definedName>
    <definedName name="A126240646R_Latest">Data12!$HP$19</definedName>
    <definedName name="A126240650F">Data13!$BC$1:$BC$10,Data13!$BC$11:$BC$19</definedName>
    <definedName name="A126240650F_Data">Data13!$BC$11:$BC$19</definedName>
    <definedName name="A126240650F_Latest">Data13!$BC$19</definedName>
    <definedName name="A126240654R">Data13!$CD$1:$CD$10,Data13!$CD$11:$CD$19</definedName>
    <definedName name="A126240654R_Data">Data13!$CD$11:$CD$19</definedName>
    <definedName name="A126240654R_Latest">Data13!$CD$19</definedName>
    <definedName name="A126240658X">Data14!$BW$1:$BW$10,Data14!$BW$11:$BW$19</definedName>
    <definedName name="A126240658X_Data">Data14!$BW$11:$BW$19</definedName>
    <definedName name="A126240658X_Latest">Data14!$BW$19</definedName>
    <definedName name="A126240662R">Data14!$DY$1:$DY$10,Data14!$DY$11:$DY$19</definedName>
    <definedName name="A126240662R_Data">Data14!$DY$11:$DY$19</definedName>
    <definedName name="A126240662R_Latest">Data14!$DY$19</definedName>
    <definedName name="A126240666X">Data12!$FN$1:$FN$10,Data12!$FN$11:$FN$19</definedName>
    <definedName name="A126240666X_Data">Data12!$FN$11:$FN$19</definedName>
    <definedName name="A126240666X_Latest">Data12!$FN$19</definedName>
    <definedName name="A126240670R">Data13!$DE$1:$DE$10,Data13!$DE$11:$DE$19</definedName>
    <definedName name="A126240670R_Data">Data13!$DE$11:$DE$19</definedName>
    <definedName name="A126240670R_Latest">Data13!$DE$19</definedName>
    <definedName name="A126240674X">Data13!$GH$1:$GH$10,Data13!$GH$11:$GH$19</definedName>
    <definedName name="A126240674X_Data">Data13!$GH$11:$GH$19</definedName>
    <definedName name="A126240674X_Latest">Data13!$GH$19</definedName>
    <definedName name="A126240678J">Data12!$GO$1:$GO$10,Data12!$GO$11:$GO$19</definedName>
    <definedName name="A126240678J_Data">Data12!$GO$11:$GO$19</definedName>
    <definedName name="A126240678J_Latest">Data12!$GO$19</definedName>
    <definedName name="A126240682X">Data12!$IQ$1:$IQ$10,Data12!$IQ$11:$IQ$19</definedName>
    <definedName name="A126240682X_Data">Data12!$IQ$11:$IQ$19</definedName>
    <definedName name="A126240682X_Latest">Data12!$IQ$19</definedName>
    <definedName name="A126240686J">Data13!$AB$1:$AB$10,Data13!$AB$11:$AB$19</definedName>
    <definedName name="A126240686J_Data">Data13!$AB$11:$AB$19</definedName>
    <definedName name="A126240686J_Latest">Data13!$AB$19</definedName>
    <definedName name="A126240690X">Data13!$FG$1:$FG$10,Data13!$FG$11:$FG$19</definedName>
    <definedName name="A126240690X_Data">Data13!$FG$11:$FG$19</definedName>
    <definedName name="A126240690X_Latest">Data13!$FG$19</definedName>
    <definedName name="A126240694J">Data13!$HI$1:$HI$10,Data13!$HI$11:$HI$19</definedName>
    <definedName name="A126240694J_Data">Data13!$HI$11:$HI$19</definedName>
    <definedName name="A126240694J_Latest">Data13!$HI$19</definedName>
    <definedName name="A126240698T">Data14!$AA$1:$AA$10,Data14!$AA$11:$AA$19</definedName>
    <definedName name="A126240698T_Data">Data14!$AA$11:$AA$19</definedName>
    <definedName name="A126240698T_Latest">Data14!$AA$19</definedName>
    <definedName name="A126240702W">Data14!$BB$1:$BB$10,Data14!$BB$11:$BB$19</definedName>
    <definedName name="A126240702W_Data">Data14!$BB$11:$BB$19</definedName>
    <definedName name="A126240702W_Latest">Data14!$BB$19</definedName>
    <definedName name="A126240706F">Data14!$DD$1:$DD$10,Data14!$DD$11:$DD$19</definedName>
    <definedName name="A126240706F_Data">Data14!$DD$11:$DD$19</definedName>
    <definedName name="A126240706F_Latest">Data14!$DD$19</definedName>
    <definedName name="A126240710W">Data13!$EL$1:$EL$10,Data13!$EL$11:$EL$19</definedName>
    <definedName name="A126240710W_Data">Data13!$EL$11:$EL$19</definedName>
    <definedName name="A126240710W_Latest">Data13!$EL$19</definedName>
    <definedName name="A126240714F">Data13!$IP$1:$IP$10,Data13!$IP$11:$IP$19</definedName>
    <definedName name="A126240714F_Data">Data13!$IP$11:$IP$19</definedName>
    <definedName name="A126240714F_Latest">Data13!$IP$19</definedName>
    <definedName name="A126240718R">Data12!$HV$1:$HV$10,Data12!$HV$11:$HV$19</definedName>
    <definedName name="A126240718R_Data">Data12!$HV$11:$HV$19</definedName>
    <definedName name="A126240718R_Latest">Data12!$HV$19</definedName>
    <definedName name="A126240722F">Data13!$BI$1:$BI$10,Data13!$BI$11:$BI$19</definedName>
    <definedName name="A126240722F_Data">Data13!$BI$11:$BI$19</definedName>
    <definedName name="A126240722F_Latest">Data13!$BI$19</definedName>
    <definedName name="A126240726R">Data13!$CJ$1:$CJ$10,Data13!$CJ$11:$CJ$19</definedName>
    <definedName name="A126240726R_Data">Data13!$CJ$11:$CJ$19</definedName>
    <definedName name="A126240726R_Latest">Data13!$CJ$19</definedName>
    <definedName name="A126240730F">Data14!$CC$1:$CC$10,Data14!$CC$11:$CC$19</definedName>
    <definedName name="A126240730F_Data">Data14!$CC$11:$CC$19</definedName>
    <definedName name="A126240730F_Latest">Data14!$CC$19</definedName>
    <definedName name="A126240734R">Data14!$EE$1:$EE$10,Data14!$EE$11:$EE$19</definedName>
    <definedName name="A126240734R_Data">Data14!$EE$11:$EE$19</definedName>
    <definedName name="A126240734R_Latest">Data14!$EE$19</definedName>
    <definedName name="A126240738X">Data12!$FT$1:$FT$10,Data12!$FT$11:$FT$19</definedName>
    <definedName name="A126240738X_Data">Data12!$FT$11:$FT$19</definedName>
    <definedName name="A126240738X_Latest">Data12!$FT$19</definedName>
    <definedName name="A126240742R">Data13!$DK$1:$DK$10,Data13!$DK$11:$DK$19</definedName>
    <definedName name="A126240742R_Data">Data13!$DK$11:$DK$19</definedName>
    <definedName name="A126240742R_Latest">Data13!$DK$19</definedName>
    <definedName name="A126240746X">Data13!$GN$1:$GN$10,Data13!$GN$11:$GN$19</definedName>
    <definedName name="A126240746X_Data">Data13!$GN$11:$GN$19</definedName>
    <definedName name="A126240746X_Latest">Data13!$GN$19</definedName>
    <definedName name="A126240750R">Data12!$GU$1:$GU$10,Data12!$GU$11:$GU$19</definedName>
    <definedName name="A126240750R_Data">Data12!$GU$11:$GU$19</definedName>
    <definedName name="A126240750R_Latest">Data12!$GU$19</definedName>
    <definedName name="A126240754X">Data13!$G$1:$G$10,Data13!$G$11:$G$19</definedName>
    <definedName name="A126240754X_Data">Data13!$G$11:$G$19</definedName>
    <definedName name="A126240754X_Latest">Data13!$G$19</definedName>
    <definedName name="A126240758J">Data13!$AH$1:$AH$10,Data13!$AH$11:$AH$19</definedName>
    <definedName name="A126240758J_Data">Data13!$AH$11:$AH$19</definedName>
    <definedName name="A126240758J_Latest">Data13!$AH$19</definedName>
    <definedName name="A126240762X">Data13!$FM$1:$FM$10,Data13!$FM$11:$FM$19</definedName>
    <definedName name="A126240762X_Data">Data13!$FM$11:$FM$19</definedName>
    <definedName name="A126240762X_Latest">Data13!$FM$19</definedName>
    <definedName name="A126240766J">Data13!$HO$1:$HO$10,Data13!$HO$11:$HO$19</definedName>
    <definedName name="A126240766J_Data">Data13!$HO$11:$HO$19</definedName>
    <definedName name="A126240766J_Latest">Data13!$HO$19</definedName>
    <definedName name="A126240770X">Data14!$AG$1:$AG$10,Data14!$AG$11:$AG$19</definedName>
    <definedName name="A126240770X_Data">Data14!$AG$11:$AG$19</definedName>
    <definedName name="A126240770X_Latest">Data14!$AG$19</definedName>
    <definedName name="A126240774J">Data14!$BH$1:$BH$10,Data14!$BH$11:$BH$19</definedName>
    <definedName name="A126240774J_Data">Data14!$BH$11:$BH$19</definedName>
    <definedName name="A126240774J_Latest">Data14!$BH$19</definedName>
    <definedName name="A126240778T">Data14!$DJ$1:$DJ$10,Data14!$DJ$11:$DJ$19</definedName>
    <definedName name="A126240778T_Data">Data14!$DJ$11:$DJ$19</definedName>
    <definedName name="A126240778T_Latest">Data14!$DJ$19</definedName>
    <definedName name="A126240782J">Data13!$ER$1:$ER$10,Data13!$ER$11:$ER$19</definedName>
    <definedName name="A126240782J_Data">Data13!$ER$11:$ER$19</definedName>
    <definedName name="A126240782J_Latest">Data13!$ER$19</definedName>
    <definedName name="A126240786T">Data14!$F$1:$F$10,Data14!$F$11:$F$19</definedName>
    <definedName name="A126240786T_Data">Data14!$F$11:$F$19</definedName>
    <definedName name="A126240786T_Latest">Data14!$F$19</definedName>
    <definedName name="A126240790J">Data12!$IB$1:$IB$10,Data12!$IB$11:$IB$19</definedName>
    <definedName name="A126240790J_Data">Data12!$IB$11:$IB$19</definedName>
    <definedName name="A126240790J_Latest">Data12!$IB$19</definedName>
    <definedName name="A126240794T">Data13!$BO$1:$BO$10,Data13!$BO$11:$BO$19</definedName>
    <definedName name="A126240794T_Data">Data13!$BO$11:$BO$19</definedName>
    <definedName name="A126240794T_Latest">Data13!$BO$19</definedName>
    <definedName name="A126240798A">Data13!$CP$1:$CP$10,Data13!$CP$11:$CP$19</definedName>
    <definedName name="A126240798A_Data">Data13!$CP$11:$CP$19</definedName>
    <definedName name="A126240798A_Latest">Data13!$CP$19</definedName>
    <definedName name="A126240802F">Data14!$CI$1:$CI$10,Data14!$CI$11:$CI$19</definedName>
    <definedName name="A126240802F_Data">Data14!$CI$11:$CI$19</definedName>
    <definedName name="A126240802F_Latest">Data14!$CI$19</definedName>
    <definedName name="A126240806R">Data14!$EK$1:$EK$10,Data14!$EK$11:$EK$19</definedName>
    <definedName name="A126240806R_Data">Data14!$EK$11:$EK$19</definedName>
    <definedName name="A126240806R_Latest">Data14!$EK$19</definedName>
    <definedName name="A126240810F">Data12!$FZ$1:$FZ$10,Data12!$FZ$11:$FZ$19</definedName>
    <definedName name="A126240810F_Data">Data12!$FZ$11:$FZ$19</definedName>
    <definedName name="A126240810F_Latest">Data12!$FZ$19</definedName>
    <definedName name="A126240814R">Data13!$DQ$1:$DQ$10,Data13!$DQ$11:$DQ$19</definedName>
    <definedName name="A126240814R_Data">Data13!$DQ$11:$DQ$19</definedName>
    <definedName name="A126240814R_Latest">Data13!$DQ$19</definedName>
    <definedName name="A126240818X">Data13!$GT$1:$GT$10,Data13!$GT$11:$GT$19</definedName>
    <definedName name="A126240818X_Data">Data13!$GT$11:$GT$19</definedName>
    <definedName name="A126240818X_Latest">Data13!$GT$19</definedName>
    <definedName name="A126240822R">Data12!$HA$1:$HA$10,Data12!$HA$11:$HA$19</definedName>
    <definedName name="A126240822R_Data">Data12!$HA$11:$HA$19</definedName>
    <definedName name="A126240822R_Latest">Data12!$HA$19</definedName>
    <definedName name="A126240826X">Data13!$M$1:$M$10,Data13!$M$11:$M$19</definedName>
    <definedName name="A126240826X_Data">Data13!$M$11:$M$19</definedName>
    <definedName name="A126240826X_Latest">Data13!$M$19</definedName>
    <definedName name="A126240830R">Data13!$AN$1:$AN$10,Data13!$AN$11:$AN$19</definedName>
    <definedName name="A126240830R_Data">Data13!$AN$11:$AN$19</definedName>
    <definedName name="A126240830R_Latest">Data13!$AN$19</definedName>
    <definedName name="A126240834X">Data13!$FS$1:$FS$10,Data13!$FS$11:$FS$19</definedName>
    <definedName name="A126240834X_Data">Data13!$FS$11:$FS$19</definedName>
    <definedName name="A126240834X_Latest">Data13!$FS$19</definedName>
    <definedName name="A126240838J">Data13!$HU$1:$HU$10,Data13!$HU$11:$HU$19</definedName>
    <definedName name="A126240838J_Data">Data13!$HU$11:$HU$19</definedName>
    <definedName name="A126240838J_Latest">Data13!$HU$19</definedName>
    <definedName name="A126240914X">Data14!$AJ$1:$AJ$10,Data14!$AJ$11:$AJ$19</definedName>
    <definedName name="A126240914X_Data">Data14!$AJ$11:$AJ$19</definedName>
    <definedName name="A126240914X_Latest">Data14!$AJ$19</definedName>
    <definedName name="A126240918J">Data14!$BK$1:$BK$10,Data14!$BK$11:$BK$19</definedName>
    <definedName name="A126240918J_Data">Data14!$BK$11:$BK$19</definedName>
    <definedName name="A126240918J_Latest">Data14!$BK$19</definedName>
    <definedName name="A126240922X">Data14!$DM$1:$DM$10,Data14!$DM$11:$DM$19</definedName>
    <definedName name="A126240922X_Data">Data14!$DM$11:$DM$19</definedName>
    <definedName name="A126240922X_Latest">Data14!$DM$19</definedName>
    <definedName name="A126240926J">Data13!$EU$1:$EU$10,Data13!$EU$11:$EU$19</definedName>
    <definedName name="A126240926J_Data">Data13!$EU$11:$EU$19</definedName>
    <definedName name="A126240926J_Latest">Data13!$EU$19</definedName>
    <definedName name="A126240930X">Data14!$I$1:$I$10,Data14!$I$11:$I$19</definedName>
    <definedName name="A126240930X_Data">Data14!$I$11:$I$19</definedName>
    <definedName name="A126240930X_Latest">Data14!$I$19</definedName>
    <definedName name="A126240934J">Data12!$IE$1:$IE$10,Data12!$IE$11:$IE$19</definedName>
    <definedName name="A126240934J_Data">Data12!$IE$11:$IE$19</definedName>
    <definedName name="A126240934J_Latest">Data12!$IE$19</definedName>
    <definedName name="A126240938T">Data13!$BR$1:$BR$10,Data13!$BR$11:$BR$19</definedName>
    <definedName name="A126240938T_Data">Data13!$BR$11:$BR$19</definedName>
    <definedName name="A126240938T_Latest">Data13!$BR$19</definedName>
    <definedName name="A126240942J">Data13!$CS$1:$CS$10,Data13!$CS$11:$CS$19</definedName>
    <definedName name="A126240942J_Data">Data13!$CS$11:$CS$19</definedName>
    <definedName name="A126240942J_Latest">Data13!$CS$19</definedName>
    <definedName name="A126240946T">Data14!$CL$1:$CL$10,Data14!$CL$11:$CL$19</definedName>
    <definedName name="A126240946T_Data">Data14!$CL$11:$CL$19</definedName>
    <definedName name="A126240946T_Latest">Data14!$CL$19</definedName>
    <definedName name="A126240950J">Data14!$EN$1:$EN$10,Data14!$EN$11:$EN$19</definedName>
    <definedName name="A126240950J_Data">Data14!$EN$11:$EN$19</definedName>
    <definedName name="A126240950J_Latest">Data14!$EN$19</definedName>
    <definedName name="A126240954T">Data12!$GC$1:$GC$10,Data12!$GC$11:$GC$19</definedName>
    <definedName name="A126240954T_Data">Data12!$GC$11:$GC$19</definedName>
    <definedName name="A126240954T_Latest">Data12!$GC$19</definedName>
    <definedName name="A126240958A">Data13!$DT$1:$DT$10,Data13!$DT$11:$DT$19</definedName>
    <definedName name="A126240958A_Data">Data13!$DT$11:$DT$19</definedName>
    <definedName name="A126240958A_Latest">Data13!$DT$19</definedName>
    <definedName name="A126240962T">Data13!$GW$1:$GW$10,Data13!$GW$11:$GW$19</definedName>
    <definedName name="A126240962T_Data">Data13!$GW$11:$GW$19</definedName>
    <definedName name="A126240962T_Latest">Data13!$GW$19</definedName>
    <definedName name="A126240966A">Data12!$HD$1:$HD$10,Data12!$HD$11:$HD$19</definedName>
    <definedName name="A126240966A_Data">Data12!$HD$11:$HD$19</definedName>
    <definedName name="A126240966A_Latest">Data12!$HD$19</definedName>
    <definedName name="A126240970T">Data13!$P$1:$P$10,Data13!$P$11:$P$19</definedName>
    <definedName name="A126240970T_Data">Data13!$P$11:$P$19</definedName>
    <definedName name="A126240970T_Latest">Data13!$P$19</definedName>
    <definedName name="A126240974A">Data13!$AQ$1:$AQ$10,Data13!$AQ$11:$AQ$19</definedName>
    <definedName name="A126240974A_Data">Data13!$AQ$11:$AQ$19</definedName>
    <definedName name="A126240974A_Latest">Data13!$AQ$19</definedName>
    <definedName name="A126240978K">Data13!$FV$1:$FV$10,Data13!$FV$11:$FV$19</definedName>
    <definedName name="A126240978K_Data">Data13!$FV$11:$FV$19</definedName>
    <definedName name="A126240978K_Latest">Data13!$FV$19</definedName>
    <definedName name="A126240982A">Data13!$HX$1:$HX$10,Data13!$HX$11:$HX$19</definedName>
    <definedName name="A126240982A_Data">Data13!$HX$11:$HX$19</definedName>
    <definedName name="A126240982A_Latest">Data13!$HX$19</definedName>
    <definedName name="A126240986K">Data14!$AS$1:$AS$10,Data14!$AS$11:$AS$19</definedName>
    <definedName name="A126240986K_Data">Data14!$AS$11:$AS$19</definedName>
    <definedName name="A126240986K_Latest">Data14!$AS$19</definedName>
    <definedName name="A126240990A">Data14!$BT$1:$BT$10,Data14!$BT$11:$BT$19</definedName>
    <definedName name="A126240990A_Data">Data14!$BT$11:$BT$19</definedName>
    <definedName name="A126240990A_Latest">Data14!$BT$19</definedName>
    <definedName name="A126240994K">Data14!$DV$1:$DV$10,Data14!$DV$11:$DV$19</definedName>
    <definedName name="A126240994K_Data">Data14!$DV$11:$DV$19</definedName>
    <definedName name="A126240994K_Latest">Data14!$DV$19</definedName>
    <definedName name="A126240998V">Data13!$FD$1:$FD$10,Data13!$FD$11:$FD$19</definedName>
    <definedName name="A126240998V_Data">Data13!$FD$11:$FD$19</definedName>
    <definedName name="A126240998V_Latest">Data13!$FD$19</definedName>
    <definedName name="A126241002A">Data14!$R$1:$R$10,Data14!$R$11:$R$19</definedName>
    <definedName name="A126241002A_Data">Data14!$R$11:$R$19</definedName>
    <definedName name="A126241002A_Latest">Data14!$R$19</definedName>
    <definedName name="A126241006K">Data12!$IN$1:$IN$10,Data12!$IN$11:$IN$19</definedName>
    <definedName name="A126241006K_Data">Data12!$IN$11:$IN$19</definedName>
    <definedName name="A126241006K_Latest">Data12!$IN$19</definedName>
    <definedName name="A126241010A">Data13!$CA$1:$CA$10,Data13!$CA$11:$CA$19</definedName>
    <definedName name="A126241010A_Data">Data13!$CA$11:$CA$19</definedName>
    <definedName name="A126241010A_Latest">Data13!$CA$19</definedName>
    <definedName name="A126241014K">Data13!$DB$1:$DB$10,Data13!$DB$11:$DB$19</definedName>
    <definedName name="A126241014K_Data">Data13!$DB$11:$DB$19</definedName>
    <definedName name="A126241014K_Latest">Data13!$DB$19</definedName>
    <definedName name="A126241018V">Data14!$CU$1:$CU$10,Data14!$CU$11:$CU$19</definedName>
    <definedName name="A126241018V_Data">Data14!$CU$11:$CU$19</definedName>
    <definedName name="A126241018V_Latest">Data14!$CU$19</definedName>
    <definedName name="A126241022K">Data14!$EW$1:$EW$10,Data14!$EW$11:$EW$19</definedName>
    <definedName name="A126241022K_Data">Data14!$EW$11:$EW$19</definedName>
    <definedName name="A126241022K_Latest">Data14!$EW$19</definedName>
    <definedName name="A126241026V">Data12!$GL$1:$GL$10,Data12!$GL$11:$GL$19</definedName>
    <definedName name="A126241026V_Data">Data12!$GL$11:$GL$19</definedName>
    <definedName name="A126241026V_Latest">Data12!$GL$19</definedName>
    <definedName name="A126241030K">Data13!$EC$1:$EC$10,Data13!$EC$11:$EC$19</definedName>
    <definedName name="A126241030K_Data">Data13!$EC$11:$EC$19</definedName>
    <definedName name="A126241030K_Latest">Data13!$EC$19</definedName>
    <definedName name="A126241034V">Data13!$HF$1:$HF$10,Data13!$HF$11:$HF$19</definedName>
    <definedName name="A126241034V_Data">Data13!$HF$11:$HF$19</definedName>
    <definedName name="A126241034V_Latest">Data13!$HF$19</definedName>
    <definedName name="A126241038C">Data12!$HM$1:$HM$10,Data12!$HM$11:$HM$19</definedName>
    <definedName name="A126241038C_Data">Data12!$HM$11:$HM$19</definedName>
    <definedName name="A126241038C_Latest">Data12!$HM$19</definedName>
    <definedName name="A126241042V">Data13!$Y$1:$Y$10,Data13!$Y$11:$Y$19</definedName>
    <definedName name="A126241042V_Data">Data13!$Y$11:$Y$19</definedName>
    <definedName name="A126241042V_Latest">Data13!$Y$19</definedName>
    <definedName name="A126241046C">Data13!$AZ$1:$AZ$10,Data13!$AZ$11:$AZ$19</definedName>
    <definedName name="A126241046C_Data">Data13!$AZ$11:$AZ$19</definedName>
    <definedName name="A126241046C_Latest">Data13!$AZ$19</definedName>
    <definedName name="A126241050V">Data13!$GE$1:$GE$10,Data13!$GE$11:$GE$19</definedName>
    <definedName name="A126241050V_Data">Data13!$GE$11:$GE$19</definedName>
    <definedName name="A126241050V_Latest">Data13!$GE$19</definedName>
    <definedName name="A126241054C">Data13!$IG$1:$IG$10,Data13!$IG$11:$IG$19</definedName>
    <definedName name="A126241054C_Data">Data13!$IG$11:$IG$19</definedName>
    <definedName name="A126241054C_Latest">Data13!$IG$19</definedName>
    <definedName name="A126241058L">Data14!$X$1:$X$10,Data14!$X$11:$X$19</definedName>
    <definedName name="A126241058L_Data">Data14!$X$11:$X$19</definedName>
    <definedName name="A126241058L_Latest">Data14!$X$19</definedName>
    <definedName name="A126241062C">Data14!$AY$1:$AY$10,Data14!$AY$11:$AY$19</definedName>
    <definedName name="A126241062C_Data">Data14!$AY$11:$AY$19</definedName>
    <definedName name="A126241062C_Latest">Data14!$AY$19</definedName>
    <definedName name="A126241066L">Data14!$DA$1:$DA$10,Data14!$DA$11:$DA$19</definedName>
    <definedName name="A126241066L_Data">Data14!$DA$11:$DA$19</definedName>
    <definedName name="A126241066L_Latest">Data14!$DA$19</definedName>
    <definedName name="A126241070C">Data13!$EI$1:$EI$10,Data13!$EI$11:$EI$19</definedName>
    <definedName name="A126241070C_Data">Data13!$EI$11:$EI$19</definedName>
    <definedName name="A126241070C_Latest">Data13!$EI$19</definedName>
    <definedName name="A126241074L">Data13!$IM$1:$IM$10,Data13!$IM$11:$IM$19</definedName>
    <definedName name="A126241074L_Data">Data13!$IM$11:$IM$19</definedName>
    <definedName name="A126241074L_Latest">Data13!$IM$19</definedName>
    <definedName name="A126241078W">Data12!$HS$1:$HS$10,Data12!$HS$11:$HS$19</definedName>
    <definedName name="A126241078W_Data">Data12!$HS$11:$HS$19</definedName>
    <definedName name="A126241078W_Latest">Data12!$HS$19</definedName>
    <definedName name="A126241082L">Data13!$BF$1:$BF$10,Data13!$BF$11:$BF$19</definedName>
    <definedName name="A126241082L_Data">Data13!$BF$11:$BF$19</definedName>
    <definedName name="A126241082L_Latest">Data13!$BF$19</definedName>
    <definedName name="A126241086W">Data13!$CG$1:$CG$10,Data13!$CG$11:$CG$19</definedName>
    <definedName name="A126241086W_Data">Data13!$CG$11:$CG$19</definedName>
    <definedName name="A126241086W_Latest">Data13!$CG$19</definedName>
    <definedName name="A126241090L">Data14!$BZ$1:$BZ$10,Data14!$BZ$11:$BZ$19</definedName>
    <definedName name="A126241090L_Data">Data14!$BZ$11:$BZ$19</definedName>
    <definedName name="A126241090L_Latest">Data14!$BZ$19</definedName>
    <definedName name="A126241094W">Data14!$EB$1:$EB$10,Data14!$EB$11:$EB$19</definedName>
    <definedName name="A126241094W_Data">Data14!$EB$11:$EB$19</definedName>
    <definedName name="A126241094W_Latest">Data14!$EB$19</definedName>
    <definedName name="A126241098F">Data12!$FQ$1:$FQ$10,Data12!$FQ$11:$FQ$19</definedName>
    <definedName name="A126241098F_Data">Data12!$FQ$11:$FQ$19</definedName>
    <definedName name="A126241098F_Latest">Data12!$FQ$19</definedName>
    <definedName name="A126241102K">Data13!$DH$1:$DH$10,Data13!$DH$11:$DH$19</definedName>
    <definedName name="A126241102K_Data">Data13!$DH$11:$DH$19</definedName>
    <definedName name="A126241102K_Latest">Data13!$DH$19</definedName>
    <definedName name="A126241106V">Data13!$GK$1:$GK$10,Data13!$GK$11:$GK$19</definedName>
    <definedName name="A126241106V_Data">Data13!$GK$11:$GK$19</definedName>
    <definedName name="A126241106V_Latest">Data13!$GK$19</definedName>
    <definedName name="A126241110K">Data12!$GR$1:$GR$10,Data12!$GR$11:$GR$19</definedName>
    <definedName name="A126241110K_Data">Data12!$GR$11:$GR$19</definedName>
    <definedName name="A126241110K_Latest">Data12!$GR$19</definedName>
    <definedName name="A126241114V">Data13!$D$1:$D$10,Data13!$D$11:$D$19</definedName>
    <definedName name="A126241114V_Data">Data13!$D$11:$D$19</definedName>
    <definedName name="A126241114V_Latest">Data13!$D$19</definedName>
    <definedName name="A126241118C">Data13!$AE$1:$AE$10,Data13!$AE$11:$AE$19</definedName>
    <definedName name="A126241118C_Data">Data13!$AE$11:$AE$19</definedName>
    <definedName name="A126241118C_Latest">Data13!$AE$19</definedName>
    <definedName name="A126241122V">Data13!$FJ$1:$FJ$10,Data13!$FJ$11:$FJ$19</definedName>
    <definedName name="A126241122V_Data">Data13!$FJ$11:$FJ$19</definedName>
    <definedName name="A126241122V_Latest">Data13!$FJ$19</definedName>
    <definedName name="A126241126C">Data13!$HL$1:$HL$10,Data13!$HL$11:$HL$19</definedName>
    <definedName name="A126241126C_Data">Data13!$HL$11:$HL$19</definedName>
    <definedName name="A126241126C_Latest">Data13!$HL$19</definedName>
    <definedName name="A126241202V">Data14!$AD$1:$AD$10,Data14!$AD$11:$AD$19</definedName>
    <definedName name="A126241202V_Data">Data14!$AD$11:$AD$19</definedName>
    <definedName name="A126241202V_Latest">Data14!$AD$19</definedName>
    <definedName name="A126241206C">Data14!$BE$1:$BE$10,Data14!$BE$11:$BE$19</definedName>
    <definedName name="A126241206C_Data">Data14!$BE$11:$BE$19</definedName>
    <definedName name="A126241206C_Latest">Data14!$BE$19</definedName>
    <definedName name="A126241210V">Data14!$DG$1:$DG$10,Data14!$DG$11:$DG$19</definedName>
    <definedName name="A126241210V_Data">Data14!$DG$11:$DG$19</definedName>
    <definedName name="A126241210V_Latest">Data14!$DG$19</definedName>
    <definedName name="A126241214C">Data13!$EO$1:$EO$10,Data13!$EO$11:$EO$19</definedName>
    <definedName name="A126241214C_Data">Data13!$EO$11:$EO$19</definedName>
    <definedName name="A126241214C_Latest">Data13!$EO$19</definedName>
    <definedName name="A126241218L">Data14!$C$1:$C$10,Data14!$C$11:$C$19</definedName>
    <definedName name="A126241218L_Data">Data14!$C$11:$C$19</definedName>
    <definedName name="A126241218L_Latest">Data14!$C$19</definedName>
    <definedName name="A126241222C">Data12!$HY$1:$HY$10,Data12!$HY$11:$HY$19</definedName>
    <definedName name="A126241222C_Data">Data12!$HY$11:$HY$19</definedName>
    <definedName name="A126241222C_Latest">Data12!$HY$19</definedName>
    <definedName name="A126241226L">Data13!$BL$1:$BL$10,Data13!$BL$11:$BL$19</definedName>
    <definedName name="A126241226L_Data">Data13!$BL$11:$BL$19</definedName>
    <definedName name="A126241226L_Latest">Data13!$BL$19</definedName>
    <definedName name="A126241230C">Data13!$CM$1:$CM$10,Data13!$CM$11:$CM$19</definedName>
    <definedName name="A126241230C_Data">Data13!$CM$11:$CM$19</definedName>
    <definedName name="A126241230C_Latest">Data13!$CM$19</definedName>
    <definedName name="A126241234L">Data14!$CF$1:$CF$10,Data14!$CF$11:$CF$19</definedName>
    <definedName name="A126241234L_Data">Data14!$CF$11:$CF$19</definedName>
    <definedName name="A126241234L_Latest">Data14!$CF$19</definedName>
    <definedName name="A126241238W">Data14!$EH$1:$EH$10,Data14!$EH$11:$EH$19</definedName>
    <definedName name="A126241238W_Data">Data14!$EH$11:$EH$19</definedName>
    <definedName name="A126241238W_Latest">Data14!$EH$19</definedName>
    <definedName name="A126241242L">Data12!$FW$1:$FW$10,Data12!$FW$11:$FW$19</definedName>
    <definedName name="A126241242L_Data">Data12!$FW$11:$FW$19</definedName>
    <definedName name="A126241242L_Latest">Data12!$FW$19</definedName>
    <definedName name="A126241246W">Data13!$DN$1:$DN$10,Data13!$DN$11:$DN$19</definedName>
    <definedName name="A126241246W_Data">Data13!$DN$11:$DN$19</definedName>
    <definedName name="A126241246W_Latest">Data13!$DN$19</definedName>
    <definedName name="A126241250L">Data13!$GQ$1:$GQ$10,Data13!$GQ$11:$GQ$19</definedName>
    <definedName name="A126241250L_Data">Data13!$GQ$11:$GQ$19</definedName>
    <definedName name="A126241250L_Latest">Data13!$GQ$19</definedName>
    <definedName name="A126241254W">Data12!$GX$1:$GX$10,Data12!$GX$11:$GX$19</definedName>
    <definedName name="A126241254W_Data">Data12!$GX$11:$GX$19</definedName>
    <definedName name="A126241254W_Latest">Data12!$GX$19</definedName>
    <definedName name="A126241258F">Data13!$J$1:$J$10,Data13!$J$11:$J$19</definedName>
    <definedName name="A126241258F_Data">Data13!$J$11:$J$19</definedName>
    <definedName name="A126241258F_Latest">Data13!$J$19</definedName>
    <definedName name="A126241262W">Data13!$AK$1:$AK$10,Data13!$AK$11:$AK$19</definedName>
    <definedName name="A126241262W_Data">Data13!$AK$11:$AK$19</definedName>
    <definedName name="A126241262W_Latest">Data13!$AK$19</definedName>
    <definedName name="A126241266F">Data13!$FP$1:$FP$10,Data13!$FP$11:$FP$19</definedName>
    <definedName name="A126241266F_Data">Data13!$FP$11:$FP$19</definedName>
    <definedName name="A126241266F_Latest">Data13!$FP$19</definedName>
    <definedName name="A126241270W">Data13!$HR$1:$HR$10,Data13!$HR$11:$HR$19</definedName>
    <definedName name="A126241270W_Data">Data13!$HR$11:$HR$19</definedName>
    <definedName name="A126241270W_Latest">Data13!$HR$19</definedName>
    <definedName name="A126241274F">Data14!$AP$1:$AP$10,Data14!$AP$11:$AP$19</definedName>
    <definedName name="A126241274F_Data">Data14!$AP$11:$AP$19</definedName>
    <definedName name="A126241274F_Latest">Data14!$AP$19</definedName>
    <definedName name="A126241278R">Data14!$BQ$1:$BQ$10,Data14!$BQ$11:$BQ$19</definedName>
    <definedName name="A126241278R_Data">Data14!$BQ$11:$BQ$19</definedName>
    <definedName name="A126241278R_Latest">Data14!$BQ$19</definedName>
    <definedName name="A126241282F">Data14!$DS$1:$DS$10,Data14!$DS$11:$DS$19</definedName>
    <definedName name="A126241282F_Data">Data14!$DS$11:$DS$19</definedName>
    <definedName name="A126241282F_Latest">Data14!$DS$19</definedName>
    <definedName name="A126241286R">Data13!$FA$1:$FA$10,Data13!$FA$11:$FA$19</definedName>
    <definedName name="A126241286R_Data">Data13!$FA$11:$FA$19</definedName>
    <definedName name="A126241286R_Latest">Data13!$FA$19</definedName>
    <definedName name="A126241290F">Data14!$O$1:$O$10,Data14!$O$11:$O$19</definedName>
    <definedName name="A126241290F_Data">Data14!$O$11:$O$19</definedName>
    <definedName name="A126241290F_Latest">Data14!$O$19</definedName>
    <definedName name="A126241294R">Data12!$IK$1:$IK$10,Data12!$IK$11:$IK$19</definedName>
    <definedName name="A126241294R_Data">Data12!$IK$11:$IK$19</definedName>
    <definedName name="A126241294R_Latest">Data12!$IK$19</definedName>
    <definedName name="A126241298X">Data13!$BX$1:$BX$10,Data13!$BX$11:$BX$19</definedName>
    <definedName name="A126241298X_Data">Data13!$BX$11:$BX$19</definedName>
    <definedName name="A126241298X_Latest">Data13!$BX$19</definedName>
    <definedName name="A126241302C">Data13!$CY$1:$CY$10,Data13!$CY$11:$CY$19</definedName>
    <definedName name="A126241302C_Data">Data13!$CY$11:$CY$19</definedName>
    <definedName name="A126241302C_Latest">Data13!$CY$19</definedName>
    <definedName name="A126241306L">Data14!$CR$1:$CR$10,Data14!$CR$11:$CR$19</definedName>
    <definedName name="A126241306L_Data">Data14!$CR$11:$CR$19</definedName>
    <definedName name="A126241306L_Latest">Data14!$CR$19</definedName>
    <definedName name="A126241310C">Data14!$ET$1:$ET$10,Data14!$ET$11:$ET$19</definedName>
    <definedName name="A126241310C_Data">Data14!$ET$11:$ET$19</definedName>
    <definedName name="A126241310C_Latest">Data14!$ET$19</definedName>
    <definedName name="A126241314L">Data12!$GI$1:$GI$10,Data12!$GI$11:$GI$19</definedName>
    <definedName name="A126241314L_Data">Data12!$GI$11:$GI$19</definedName>
    <definedName name="A126241314L_Latest">Data12!$GI$19</definedName>
    <definedName name="A126241318W">Data13!$DZ$1:$DZ$10,Data13!$DZ$11:$DZ$19</definedName>
    <definedName name="A126241318W_Data">Data13!$DZ$11:$DZ$19</definedName>
    <definedName name="A126241318W_Latest">Data13!$DZ$19</definedName>
    <definedName name="A126241322L">Data13!$HC$1:$HC$10,Data13!$HC$11:$HC$19</definedName>
    <definedName name="A126241322L_Data">Data13!$HC$11:$HC$19</definedName>
    <definedName name="A126241322L_Latest">Data13!$HC$19</definedName>
    <definedName name="A126241326W">Data12!$HJ$1:$HJ$10,Data12!$HJ$11:$HJ$19</definedName>
    <definedName name="A126241326W_Data">Data12!$HJ$11:$HJ$19</definedName>
    <definedName name="A126241326W_Latest">Data12!$HJ$19</definedName>
    <definedName name="A126241330L">Data13!$V$1:$V$10,Data13!$V$11:$V$19</definedName>
    <definedName name="A126241330L_Data">Data13!$V$11:$V$19</definedName>
    <definedName name="A126241330L_Latest">Data13!$V$19</definedName>
    <definedName name="A126241334W">Data13!$AW$1:$AW$10,Data13!$AW$11:$AW$19</definedName>
    <definedName name="A126241334W_Data">Data13!$AW$11:$AW$19</definedName>
    <definedName name="A126241334W_Latest">Data13!$AW$19</definedName>
    <definedName name="A126241338F">Data13!$GB$1:$GB$10,Data13!$GB$11:$GB$19</definedName>
    <definedName name="A126241338F_Data">Data13!$GB$11:$GB$19</definedName>
    <definedName name="A126241338F_Latest">Data13!$GB$19</definedName>
    <definedName name="A126241342W">Data13!$ID$1:$ID$10,Data13!$ID$11:$ID$19</definedName>
    <definedName name="A126241342W_Data">Data13!$ID$11:$ID$19</definedName>
    <definedName name="A126241342W_Latest">Data13!$ID$19</definedName>
    <definedName name="A126241346F">Data16!$Y$1:$Y$10,Data16!$Y$11:$Y$19</definedName>
    <definedName name="A126241346F_Data">Data16!$Y$11:$Y$19</definedName>
    <definedName name="A126241346F_Latest">Data16!$Y$19</definedName>
    <definedName name="A126241350W">Data16!$AZ$1:$AZ$10,Data16!$AZ$11:$AZ$19</definedName>
    <definedName name="A126241350W_Data">Data16!$AZ$11:$AZ$19</definedName>
    <definedName name="A126241350W_Latest">Data16!$AZ$19</definedName>
    <definedName name="A126241354F">Data16!$DB$1:$DB$10,Data16!$DB$11:$DB$19</definedName>
    <definedName name="A126241354F_Data">Data16!$DB$11:$DB$19</definedName>
    <definedName name="A126241354F_Latest">Data16!$DB$19</definedName>
    <definedName name="A126241358R">Data15!$EJ$1:$EJ$10,Data15!$EJ$11:$EJ$19</definedName>
    <definedName name="A126241358R_Data">Data15!$EJ$11:$EJ$19</definedName>
    <definedName name="A126241358R_Latest">Data15!$EJ$19</definedName>
    <definedName name="A126241362F">Data15!$IN$1:$IN$10,Data15!$IN$11:$IN$19</definedName>
    <definedName name="A126241362F_Data">Data15!$IN$11:$IN$19</definedName>
    <definedName name="A126241362F_Latest">Data15!$IN$19</definedName>
    <definedName name="A126241366R">Data14!$HT$1:$HT$10,Data14!$HT$11:$HT$19</definedName>
    <definedName name="A126241366R_Data">Data14!$HT$11:$HT$19</definedName>
    <definedName name="A126241366R_Latest">Data14!$HT$19</definedName>
    <definedName name="A126241370F">Data15!$BG$1:$BG$10,Data15!$BG$11:$BG$19</definedName>
    <definedName name="A126241370F_Data">Data15!$BG$11:$BG$19</definedName>
    <definedName name="A126241370F_Latest">Data15!$BG$19</definedName>
    <definedName name="A126241374R">Data15!$CH$1:$CH$10,Data15!$CH$11:$CH$19</definedName>
    <definedName name="A126241374R_Data">Data15!$CH$11:$CH$19</definedName>
    <definedName name="A126241374R_Latest">Data15!$CH$19</definedName>
    <definedName name="A126241378X">Data16!$CA$1:$CA$10,Data16!$CA$11:$CA$19</definedName>
    <definedName name="A126241378X_Data">Data16!$CA$11:$CA$19</definedName>
    <definedName name="A126241378X_Latest">Data16!$CA$19</definedName>
    <definedName name="A126241382R">Data16!$EC$1:$EC$10,Data16!$EC$11:$EC$19</definedName>
    <definedName name="A126241382R_Data">Data16!$EC$11:$EC$19</definedName>
    <definedName name="A126241382R_Latest">Data16!$EC$19</definedName>
    <definedName name="A126241386X">Data14!$FR$1:$FR$10,Data14!$FR$11:$FR$19</definedName>
    <definedName name="A126241386X_Data">Data14!$FR$11:$FR$19</definedName>
    <definedName name="A126241386X_Latest">Data14!$FR$19</definedName>
    <definedName name="A126241390R">Data15!$DI$1:$DI$10,Data15!$DI$11:$DI$19</definedName>
    <definedName name="A126241390R_Data">Data15!$DI$11:$DI$19</definedName>
    <definedName name="A126241390R_Latest">Data15!$DI$19</definedName>
    <definedName name="A126241394X">Data15!$GL$1:$GL$10,Data15!$GL$11:$GL$19</definedName>
    <definedName name="A126241394X_Data">Data15!$GL$11:$GL$19</definedName>
    <definedName name="A126241394X_Latest">Data15!$GL$19</definedName>
    <definedName name="A126241398J">Data14!$GS$1:$GS$10,Data14!$GS$11:$GS$19</definedName>
    <definedName name="A126241398J_Data">Data14!$GS$11:$GS$19</definedName>
    <definedName name="A126241398J_Latest">Data14!$GS$19</definedName>
    <definedName name="A126241402L">Data15!$E$1:$E$10,Data15!$E$11:$E$19</definedName>
    <definedName name="A126241402L_Data">Data15!$E$11:$E$19</definedName>
    <definedName name="A126241402L_Latest">Data15!$E$19</definedName>
    <definedName name="A126241406W">Data15!$AF$1:$AF$10,Data15!$AF$11:$AF$19</definedName>
    <definedName name="A126241406W_Data">Data15!$AF$11:$AF$19</definedName>
    <definedName name="A126241406W_Latest">Data15!$AF$19</definedName>
    <definedName name="A126241410L">Data15!$FK$1:$FK$10,Data15!$FK$11:$FK$19</definedName>
    <definedName name="A126241410L_Data">Data15!$FK$11:$FK$19</definedName>
    <definedName name="A126241410L_Latest">Data15!$FK$19</definedName>
    <definedName name="A126241414W">Data15!$HM$1:$HM$10,Data15!$HM$11:$HM$19</definedName>
    <definedName name="A126241414W_Data">Data15!$HM$11:$HM$19</definedName>
    <definedName name="A126241414W_Latest">Data15!$HM$19</definedName>
    <definedName name="A126241418F">Data16!$G$1:$G$10,Data16!$G$11:$G$19</definedName>
    <definedName name="A126241418F_Data">Data16!$G$11:$G$19</definedName>
    <definedName name="A126241418F_Latest">Data16!$G$19</definedName>
    <definedName name="A126241422W">Data16!$AH$1:$AH$10,Data16!$AH$11:$AH$19</definedName>
    <definedName name="A126241422W_Data">Data16!$AH$11:$AH$19</definedName>
    <definedName name="A126241422W_Latest">Data16!$AH$19</definedName>
    <definedName name="A126241426F">Data16!$CJ$1:$CJ$10,Data16!$CJ$11:$CJ$19</definedName>
    <definedName name="A126241426F_Data">Data16!$CJ$11:$CJ$19</definedName>
    <definedName name="A126241426F_Latest">Data16!$CJ$19</definedName>
    <definedName name="A126241430W">Data15!$DR$1:$DR$10,Data15!$DR$11:$DR$19</definedName>
    <definedName name="A126241430W_Data">Data15!$DR$11:$DR$19</definedName>
    <definedName name="A126241430W_Latest">Data15!$DR$19</definedName>
    <definedName name="A126241434F">Data15!$HV$1:$HV$10,Data15!$HV$11:$HV$19</definedName>
    <definedName name="A126241434F_Data">Data15!$HV$11:$HV$19</definedName>
    <definedName name="A126241434F_Latest">Data15!$HV$19</definedName>
    <definedName name="A126241438R">Data14!$HB$1:$HB$10,Data14!$HB$11:$HB$19</definedName>
    <definedName name="A126241438R_Data">Data14!$HB$11:$HB$19</definedName>
    <definedName name="A126241438R_Latest">Data14!$HB$19</definedName>
    <definedName name="A126241442F">Data15!$AO$1:$AO$10,Data15!$AO$11:$AO$19</definedName>
    <definedName name="A126241442F_Data">Data15!$AO$11:$AO$19</definedName>
    <definedName name="A126241442F_Latest">Data15!$AO$19</definedName>
    <definedName name="A126241446R">Data15!$BP$1:$BP$10,Data15!$BP$11:$BP$19</definedName>
    <definedName name="A126241446R_Data">Data15!$BP$11:$BP$19</definedName>
    <definedName name="A126241446R_Latest">Data15!$BP$19</definedName>
    <definedName name="A126241450F">Data16!$BI$1:$BI$10,Data16!$BI$11:$BI$19</definedName>
    <definedName name="A126241450F_Data">Data16!$BI$11:$BI$19</definedName>
    <definedName name="A126241450F_Latest">Data16!$BI$19</definedName>
    <definedName name="A126241454R">Data16!$DK$1:$DK$10,Data16!$DK$11:$DK$19</definedName>
    <definedName name="A126241454R_Data">Data16!$DK$11:$DK$19</definedName>
    <definedName name="A126241454R_Latest">Data16!$DK$19</definedName>
    <definedName name="A126241458X">Data14!$EZ$1:$EZ$10,Data14!$EZ$11:$EZ$19</definedName>
    <definedName name="A126241458X_Data">Data14!$EZ$11:$EZ$19</definedName>
    <definedName name="A126241458X_Latest">Data14!$EZ$19</definedName>
    <definedName name="A126241462R">Data15!$CQ$1:$CQ$10,Data15!$CQ$11:$CQ$19</definedName>
    <definedName name="A126241462R_Data">Data15!$CQ$11:$CQ$19</definedName>
    <definedName name="A126241462R_Latest">Data15!$CQ$19</definedName>
    <definedName name="A126241466X">Data15!$FT$1:$FT$10,Data15!$FT$11:$FT$19</definedName>
    <definedName name="A126241466X_Data">Data15!$FT$11:$FT$19</definedName>
    <definedName name="A126241466X_Latest">Data15!$FT$19</definedName>
    <definedName name="A126241470R">Data14!$GA$1:$GA$10,Data14!$GA$11:$GA$19</definedName>
    <definedName name="A126241470R_Data">Data14!$GA$11:$GA$19</definedName>
    <definedName name="A126241470R_Latest">Data14!$GA$19</definedName>
    <definedName name="A126241474X">Data14!$IC$1:$IC$10,Data14!$IC$11:$IC$19</definedName>
    <definedName name="A126241474X_Data">Data14!$IC$11:$IC$19</definedName>
    <definedName name="A126241474X_Latest">Data14!$IC$19</definedName>
    <definedName name="A126241478J">Data15!$N$1:$N$10,Data15!$N$11:$N$19</definedName>
    <definedName name="A126241478J_Data">Data15!$N$11:$N$19</definedName>
    <definedName name="A126241478J_Latest">Data15!$N$19</definedName>
    <definedName name="A126241482X">Data15!$ES$1:$ES$10,Data15!$ES$11:$ES$19</definedName>
    <definedName name="A126241482X_Data">Data15!$ES$11:$ES$19</definedName>
    <definedName name="A126241482X_Latest">Data15!$ES$19</definedName>
    <definedName name="A126241486J">Data15!$GU$1:$GU$10,Data15!$GU$11:$GU$19</definedName>
    <definedName name="A126241486J_Data">Data15!$GU$11:$GU$19</definedName>
    <definedName name="A126241486J_Latest">Data15!$GU$19</definedName>
    <definedName name="A126241490X">Data16!$M$1:$M$10,Data16!$M$11:$M$19</definedName>
    <definedName name="A126241490X_Data">Data16!$M$11:$M$19</definedName>
    <definedName name="A126241490X_Latest">Data16!$M$19</definedName>
    <definedName name="A126241494J">Data16!$AN$1:$AN$10,Data16!$AN$11:$AN$19</definedName>
    <definedName name="A126241494J_Data">Data16!$AN$11:$AN$19</definedName>
    <definedName name="A126241494J_Latest">Data16!$AN$19</definedName>
    <definedName name="A126241498T">Data16!$CP$1:$CP$10,Data16!$CP$11:$CP$19</definedName>
    <definedName name="A126241498T_Data">Data16!$CP$11:$CP$19</definedName>
    <definedName name="A126241498T_Latest">Data16!$CP$19</definedName>
    <definedName name="A126241502W">Data15!$DX$1:$DX$10,Data15!$DX$11:$DX$19</definedName>
    <definedName name="A126241502W_Data">Data15!$DX$11:$DX$19</definedName>
    <definedName name="A126241502W_Latest">Data15!$DX$19</definedName>
    <definedName name="A126241506F">Data15!$IB$1:$IB$10,Data15!$IB$11:$IB$19</definedName>
    <definedName name="A126241506F_Data">Data15!$IB$11:$IB$19</definedName>
    <definedName name="A126241506F_Latest">Data15!$IB$19</definedName>
    <definedName name="A126241510W">Data14!$HH$1:$HH$10,Data14!$HH$11:$HH$19</definedName>
    <definedName name="A126241510W_Data">Data14!$HH$11:$HH$19</definedName>
    <definedName name="A126241510W_Latest">Data14!$HH$19</definedName>
    <definedName name="A126241514F">Data15!$AU$1:$AU$10,Data15!$AU$11:$AU$19</definedName>
    <definedName name="A126241514F_Data">Data15!$AU$11:$AU$19</definedName>
    <definedName name="A126241514F_Latest">Data15!$AU$19</definedName>
    <definedName name="A126241518R">Data15!$BV$1:$BV$10,Data15!$BV$11:$BV$19</definedName>
    <definedName name="A126241518R_Data">Data15!$BV$11:$BV$19</definedName>
    <definedName name="A126241518R_Latest">Data15!$BV$19</definedName>
    <definedName name="A126241522F">Data16!$BO$1:$BO$10,Data16!$BO$11:$BO$19</definedName>
    <definedName name="A126241522F_Data">Data16!$BO$11:$BO$19</definedName>
    <definedName name="A126241522F_Latest">Data16!$BO$19</definedName>
    <definedName name="A126241526R">Data16!$DQ$1:$DQ$10,Data16!$DQ$11:$DQ$19</definedName>
    <definedName name="A126241526R_Data">Data16!$DQ$11:$DQ$19</definedName>
    <definedName name="A126241526R_Latest">Data16!$DQ$19</definedName>
    <definedName name="A126241530F">Data14!$FF$1:$FF$10,Data14!$FF$11:$FF$19</definedName>
    <definedName name="A126241530F_Data">Data14!$FF$11:$FF$19</definedName>
    <definedName name="A126241530F_Latest">Data14!$FF$19</definedName>
    <definedName name="A126241534R">Data15!$CW$1:$CW$10,Data15!$CW$11:$CW$19</definedName>
    <definedName name="A126241534R_Data">Data15!$CW$11:$CW$19</definedName>
    <definedName name="A126241534R_Latest">Data15!$CW$19</definedName>
    <definedName name="A126241538X">Data15!$FZ$1:$FZ$10,Data15!$FZ$11:$FZ$19</definedName>
    <definedName name="A126241538X_Data">Data15!$FZ$11:$FZ$19</definedName>
    <definedName name="A126241538X_Latest">Data15!$FZ$19</definedName>
    <definedName name="A126241542R">Data14!$GG$1:$GG$10,Data14!$GG$11:$GG$19</definedName>
    <definedName name="A126241542R_Data">Data14!$GG$11:$GG$19</definedName>
    <definedName name="A126241542R_Latest">Data14!$GG$19</definedName>
    <definedName name="A126241546X">Data14!$II$1:$II$10,Data14!$II$11:$II$19</definedName>
    <definedName name="A126241546X_Data">Data14!$II$11:$II$19</definedName>
    <definedName name="A126241546X_Latest">Data14!$II$19</definedName>
    <definedName name="A126241550R">Data15!$T$1:$T$10,Data15!$T$11:$T$19</definedName>
    <definedName name="A126241550R_Data">Data15!$T$11:$T$19</definedName>
    <definedName name="A126241550R_Latest">Data15!$T$19</definedName>
    <definedName name="A126241554X">Data15!$EY$1:$EY$10,Data15!$EY$11:$EY$19</definedName>
    <definedName name="A126241554X_Data">Data15!$EY$11:$EY$19</definedName>
    <definedName name="A126241554X_Latest">Data15!$EY$19</definedName>
    <definedName name="A126241558J">Data15!$HA$1:$HA$10,Data15!$HA$11:$HA$19</definedName>
    <definedName name="A126241558J_Data">Data15!$HA$11:$HA$19</definedName>
    <definedName name="A126241558J_Latest">Data15!$HA$19</definedName>
    <definedName name="A126241562X">Data16!$S$1:$S$10,Data16!$S$11:$S$19</definedName>
    <definedName name="A126241562X_Data">Data16!$S$11:$S$19</definedName>
    <definedName name="A126241562X_Latest">Data16!$S$19</definedName>
    <definedName name="A126241566J">Data16!$AT$1:$AT$10,Data16!$AT$11:$AT$19</definedName>
    <definedName name="A126241566J_Data">Data16!$AT$11:$AT$19</definedName>
    <definedName name="A126241566J_Latest">Data16!$AT$19</definedName>
    <definedName name="A126241570X">Data16!$CV$1:$CV$10,Data16!$CV$11:$CV$19</definedName>
    <definedName name="A126241570X_Data">Data16!$CV$11:$CV$19</definedName>
    <definedName name="A126241570X_Latest">Data16!$CV$19</definedName>
    <definedName name="A126241574J">Data15!$ED$1:$ED$10,Data15!$ED$11:$ED$19</definedName>
    <definedName name="A126241574J_Data">Data15!$ED$11:$ED$19</definedName>
    <definedName name="A126241574J_Latest">Data15!$ED$19</definedName>
    <definedName name="A126241578T">Data15!$IH$1:$IH$10,Data15!$IH$11:$IH$19</definedName>
    <definedName name="A126241578T_Data">Data15!$IH$11:$IH$19</definedName>
    <definedName name="A126241578T_Latest">Data15!$IH$19</definedName>
    <definedName name="A126241582J">Data14!$HN$1:$HN$10,Data14!$HN$11:$HN$19</definedName>
    <definedName name="A126241582J_Data">Data14!$HN$11:$HN$19</definedName>
    <definedName name="A126241582J_Latest">Data14!$HN$19</definedName>
    <definedName name="A126241586T">Data15!$BA$1:$BA$10,Data15!$BA$11:$BA$19</definedName>
    <definedName name="A126241586T_Data">Data15!$BA$11:$BA$19</definedName>
    <definedName name="A126241586T_Latest">Data15!$BA$19</definedName>
    <definedName name="A126241590J">Data15!$CB$1:$CB$10,Data15!$CB$11:$CB$19</definedName>
    <definedName name="A126241590J_Data">Data15!$CB$11:$CB$19</definedName>
    <definedName name="A126241590J_Latest">Data15!$CB$19</definedName>
    <definedName name="A126241594T">Data16!$BU$1:$BU$10,Data16!$BU$11:$BU$19</definedName>
    <definedName name="A126241594T_Data">Data16!$BU$11:$BU$19</definedName>
    <definedName name="A126241594T_Latest">Data16!$BU$19</definedName>
    <definedName name="A126241598A">Data16!$DW$1:$DW$10,Data16!$DW$11:$DW$19</definedName>
    <definedName name="A126241598A_Data">Data16!$DW$11:$DW$19</definedName>
    <definedName name="A126241598A_Latest">Data16!$DW$19</definedName>
    <definedName name="A126241602F">Data14!$FL$1:$FL$10,Data14!$FL$11:$FL$19</definedName>
    <definedName name="A126241602F_Data">Data14!$FL$11:$FL$19</definedName>
    <definedName name="A126241602F_Latest">Data14!$FL$19</definedName>
    <definedName name="A126241606R">Data15!$DC$1:$DC$10,Data15!$DC$11:$DC$19</definedName>
    <definedName name="A126241606R_Data">Data15!$DC$11:$DC$19</definedName>
    <definedName name="A126241606R_Latest">Data15!$DC$19</definedName>
    <definedName name="A126241610F">Data15!$GF$1:$GF$10,Data15!$GF$11:$GF$19</definedName>
    <definedName name="A126241610F_Data">Data15!$GF$11:$GF$19</definedName>
    <definedName name="A126241610F_Latest">Data15!$GF$19</definedName>
    <definedName name="A126241614R">Data14!$GM$1:$GM$10,Data14!$GM$11:$GM$19</definedName>
    <definedName name="A126241614R_Data">Data14!$GM$11:$GM$19</definedName>
    <definedName name="A126241614R_Latest">Data14!$GM$19</definedName>
    <definedName name="A126241618X">Data14!$IO$1:$IO$10,Data14!$IO$11:$IO$19</definedName>
    <definedName name="A126241618X_Data">Data14!$IO$11:$IO$19</definedName>
    <definedName name="A126241618X_Latest">Data14!$IO$19</definedName>
    <definedName name="A126241622R">Data15!$Z$1:$Z$10,Data15!$Z$11:$Z$19</definedName>
    <definedName name="A126241622R_Data">Data15!$Z$11:$Z$19</definedName>
    <definedName name="A126241622R_Latest">Data15!$Z$19</definedName>
    <definedName name="A126241626X">Data15!$FE$1:$FE$10,Data15!$FE$11:$FE$19</definedName>
    <definedName name="A126241626X_Data">Data15!$FE$11:$FE$19</definedName>
    <definedName name="A126241626X_Latest">Data15!$FE$19</definedName>
    <definedName name="A126241630R">Data15!$HG$1:$HG$10,Data15!$HG$11:$HG$19</definedName>
    <definedName name="A126241630R_Data">Data15!$HG$11:$HG$19</definedName>
    <definedName name="A126241630R_Latest">Data15!$HG$19</definedName>
    <definedName name="A126241706X">Data16!$V$1:$V$10,Data16!$V$11:$V$19</definedName>
    <definedName name="A126241706X_Data">Data16!$V$11:$V$19</definedName>
    <definedName name="A126241706X_Latest">Data16!$V$19</definedName>
    <definedName name="A126241710R">Data16!$AW$1:$AW$10,Data16!$AW$11:$AW$19</definedName>
    <definedName name="A126241710R_Data">Data16!$AW$11:$AW$19</definedName>
    <definedName name="A126241710R_Latest">Data16!$AW$19</definedName>
    <definedName name="A126241714X">Data16!$CY$1:$CY$10,Data16!$CY$11:$CY$19</definedName>
    <definedName name="A126241714X_Data">Data16!$CY$11:$CY$19</definedName>
    <definedName name="A126241714X_Latest">Data16!$CY$19</definedName>
    <definedName name="A126241718J">Data15!$EG$1:$EG$10,Data15!$EG$11:$EG$19</definedName>
    <definedName name="A126241718J_Data">Data15!$EG$11:$EG$19</definedName>
    <definedName name="A126241718J_Latest">Data15!$EG$19</definedName>
    <definedName name="A126241722X">Data15!$IK$1:$IK$10,Data15!$IK$11:$IK$19</definedName>
    <definedName name="A126241722X_Data">Data15!$IK$11:$IK$19</definedName>
    <definedName name="A126241722X_Latest">Data15!$IK$19</definedName>
    <definedName name="A126241726J">Data14!$HQ$1:$HQ$10,Data14!$HQ$11:$HQ$19</definedName>
    <definedName name="A126241726J_Data">Data14!$HQ$11:$HQ$19</definedName>
    <definedName name="A126241726J_Latest">Data14!$HQ$19</definedName>
    <definedName name="A126241730X">Data15!$BD$1:$BD$10,Data15!$BD$11:$BD$19</definedName>
    <definedName name="A126241730X_Data">Data15!$BD$11:$BD$19</definedName>
    <definedName name="A126241730X_Latest">Data15!$BD$19</definedName>
    <definedName name="A126241734J">Data15!$CE$1:$CE$10,Data15!$CE$11:$CE$19</definedName>
    <definedName name="A126241734J_Data">Data15!$CE$11:$CE$19</definedName>
    <definedName name="A126241734J_Latest">Data15!$CE$19</definedName>
    <definedName name="A126241738T">Data16!$BX$1:$BX$10,Data16!$BX$11:$BX$19</definedName>
    <definedName name="A126241738T_Data">Data16!$BX$11:$BX$19</definedName>
    <definedName name="A126241738T_Latest">Data16!$BX$19</definedName>
    <definedName name="A126241742J">Data16!$DZ$1:$DZ$10,Data16!$DZ$11:$DZ$19</definedName>
    <definedName name="A126241742J_Data">Data16!$DZ$11:$DZ$19</definedName>
    <definedName name="A126241742J_Latest">Data16!$DZ$19</definedName>
    <definedName name="A126241746T">Data14!$FO$1:$FO$10,Data14!$FO$11:$FO$19</definedName>
    <definedName name="A126241746T_Data">Data14!$FO$11:$FO$19</definedName>
    <definedName name="A126241746T_Latest">Data14!$FO$19</definedName>
    <definedName name="A126241750J">Data15!$DF$1:$DF$10,Data15!$DF$11:$DF$19</definedName>
    <definedName name="A126241750J_Data">Data15!$DF$11:$DF$19</definedName>
    <definedName name="A126241750J_Latest">Data15!$DF$19</definedName>
    <definedName name="A126241754T">Data15!$GI$1:$GI$10,Data15!$GI$11:$GI$19</definedName>
    <definedName name="A126241754T_Data">Data15!$GI$11:$GI$19</definedName>
    <definedName name="A126241754T_Latest">Data15!$GI$19</definedName>
    <definedName name="A126241758A">Data14!$GP$1:$GP$10,Data14!$GP$11:$GP$19</definedName>
    <definedName name="A126241758A_Data">Data14!$GP$11:$GP$19</definedName>
    <definedName name="A126241758A_Latest">Data14!$GP$19</definedName>
    <definedName name="A126241762T">Data15!$B$1:$B$10,Data15!$B$11:$B$19</definedName>
    <definedName name="A126241762T_Data">Data15!$B$11:$B$19</definedName>
    <definedName name="A126241762T_Latest">Data15!$B$19</definedName>
    <definedName name="A126241766A">Data15!$AC$1:$AC$10,Data15!$AC$11:$AC$19</definedName>
    <definedName name="A126241766A_Data">Data15!$AC$11:$AC$19</definedName>
    <definedName name="A126241766A_Latest">Data15!$AC$19</definedName>
    <definedName name="A126241770T">Data15!$FH$1:$FH$10,Data15!$FH$11:$FH$19</definedName>
    <definedName name="A126241770T_Data">Data15!$FH$11:$FH$19</definedName>
    <definedName name="A126241770T_Latest">Data15!$FH$19</definedName>
    <definedName name="A126241774A">Data15!$HJ$1:$HJ$10,Data15!$HJ$11:$HJ$19</definedName>
    <definedName name="A126241774A_Data">Data15!$HJ$11:$HJ$19</definedName>
    <definedName name="A126241774A_Latest">Data15!$HJ$19</definedName>
    <definedName name="A126241778K">Data16!$AE$1:$AE$10,Data16!$AE$11:$AE$19</definedName>
    <definedName name="A126241778K_Data">Data16!$AE$11:$AE$19</definedName>
    <definedName name="A126241778K_Latest">Data16!$AE$19</definedName>
    <definedName name="A126241782A">Data16!$BF$1:$BF$10,Data16!$BF$11:$BF$19</definedName>
    <definedName name="A126241782A_Data">Data16!$BF$11:$BF$19</definedName>
    <definedName name="A126241782A_Latest">Data16!$BF$19</definedName>
    <definedName name="A126241786K">Data16!$DH$1:$DH$10,Data16!$DH$11:$DH$19</definedName>
    <definedName name="A126241786K_Data">Data16!$DH$11:$DH$19</definedName>
    <definedName name="A126241786K_Latest">Data16!$DH$19</definedName>
    <definedName name="A126241790A">Data15!$EP$1:$EP$10,Data15!$EP$11:$EP$19</definedName>
    <definedName name="A126241790A_Data">Data15!$EP$11:$EP$19</definedName>
    <definedName name="A126241790A_Latest">Data15!$EP$19</definedName>
    <definedName name="A126241794K">Data16!$D$1:$D$10,Data16!$D$11:$D$19</definedName>
    <definedName name="A126241794K_Data">Data16!$D$11:$D$19</definedName>
    <definedName name="A126241794K_Latest">Data16!$D$19</definedName>
    <definedName name="A126241798V">Data14!$HZ$1:$HZ$10,Data14!$HZ$11:$HZ$19</definedName>
    <definedName name="A126241798V_Data">Data14!$HZ$11:$HZ$19</definedName>
    <definedName name="A126241798V_Latest">Data14!$HZ$19</definedName>
    <definedName name="A126241802X">Data15!$BM$1:$BM$10,Data15!$BM$11:$BM$19</definedName>
    <definedName name="A126241802X_Data">Data15!$BM$11:$BM$19</definedName>
    <definedName name="A126241802X_Latest">Data15!$BM$19</definedName>
    <definedName name="A126241806J">Data15!$CN$1:$CN$10,Data15!$CN$11:$CN$19</definedName>
    <definedName name="A126241806J_Data">Data15!$CN$11:$CN$19</definedName>
    <definedName name="A126241806J_Latest">Data15!$CN$19</definedName>
    <definedName name="A126241810X">Data16!$CG$1:$CG$10,Data16!$CG$11:$CG$19</definedName>
    <definedName name="A126241810X_Data">Data16!$CG$11:$CG$19</definedName>
    <definedName name="A126241810X_Latest">Data16!$CG$19</definedName>
    <definedName name="A126241814J">Data16!$EI$1:$EI$10,Data16!$EI$11:$EI$19</definedName>
    <definedName name="A126241814J_Data">Data16!$EI$11:$EI$19</definedName>
    <definedName name="A126241814J_Latest">Data16!$EI$19</definedName>
    <definedName name="A126241818T">Data14!$FX$1:$FX$10,Data14!$FX$11:$FX$19</definedName>
    <definedName name="A126241818T_Data">Data14!$FX$11:$FX$19</definedName>
    <definedName name="A126241818T_Latest">Data14!$FX$19</definedName>
    <definedName name="A126241822J">Data15!$DO$1:$DO$10,Data15!$DO$11:$DO$19</definedName>
    <definedName name="A126241822J_Data">Data15!$DO$11:$DO$19</definedName>
    <definedName name="A126241822J_Latest">Data15!$DO$19</definedName>
    <definedName name="A126241826T">Data15!$GR$1:$GR$10,Data15!$GR$11:$GR$19</definedName>
    <definedName name="A126241826T_Data">Data15!$GR$11:$GR$19</definedName>
    <definedName name="A126241826T_Latest">Data15!$GR$19</definedName>
    <definedName name="A126241830J">Data14!$GY$1:$GY$10,Data14!$GY$11:$GY$19</definedName>
    <definedName name="A126241830J_Data">Data14!$GY$11:$GY$19</definedName>
    <definedName name="A126241830J_Latest">Data14!$GY$19</definedName>
    <definedName name="A126241834T">Data15!$K$1:$K$10,Data15!$K$11:$K$19</definedName>
    <definedName name="A126241834T_Data">Data15!$K$11:$K$19</definedName>
    <definedName name="A126241834T_Latest">Data15!$K$19</definedName>
    <definedName name="A126241838A">Data15!$AL$1:$AL$10,Data15!$AL$11:$AL$19</definedName>
    <definedName name="A126241838A_Data">Data15!$AL$11:$AL$19</definedName>
    <definedName name="A126241838A_Latest">Data15!$AL$19</definedName>
    <definedName name="A126241842T">Data15!$FQ$1:$FQ$10,Data15!$FQ$11:$FQ$19</definedName>
    <definedName name="A126241842T_Data">Data15!$FQ$11:$FQ$19</definedName>
    <definedName name="A126241842T_Latest">Data15!$FQ$19</definedName>
    <definedName name="A126241846A">Data15!$HS$1:$HS$10,Data15!$HS$11:$HS$19</definedName>
    <definedName name="A126241846A_Data">Data15!$HS$11:$HS$19</definedName>
    <definedName name="A126241846A_Latest">Data15!$HS$19</definedName>
    <definedName name="A126241850T">Data16!$J$1:$J$10,Data16!$J$11:$J$19</definedName>
    <definedName name="A126241850T_Data">Data16!$J$11:$J$19</definedName>
    <definedName name="A126241850T_Latest">Data16!$J$19</definedName>
    <definedName name="A126241854A">Data16!$AK$1:$AK$10,Data16!$AK$11:$AK$19</definedName>
    <definedName name="A126241854A_Data">Data16!$AK$11:$AK$19</definedName>
    <definedName name="A126241854A_Latest">Data16!$AK$19</definedName>
    <definedName name="A126241858K">Data16!$CM$1:$CM$10,Data16!$CM$11:$CM$19</definedName>
    <definedName name="A126241858K_Data">Data16!$CM$11:$CM$19</definedName>
    <definedName name="A126241858K_Latest">Data16!$CM$19</definedName>
    <definedName name="A126241862A">Data15!$DU$1:$DU$10,Data15!$DU$11:$DU$19</definedName>
    <definedName name="A126241862A_Data">Data15!$DU$11:$DU$19</definedName>
    <definedName name="A126241862A_Latest">Data15!$DU$19</definedName>
    <definedName name="A126241866K">Data15!$HY$1:$HY$10,Data15!$HY$11:$HY$19</definedName>
    <definedName name="A126241866K_Data">Data15!$HY$11:$HY$19</definedName>
    <definedName name="A126241866K_Latest">Data15!$HY$19</definedName>
    <definedName name="A126241870A">Data14!$HE$1:$HE$10,Data14!$HE$11:$HE$19</definedName>
    <definedName name="A126241870A_Data">Data14!$HE$11:$HE$19</definedName>
    <definedName name="A126241870A_Latest">Data14!$HE$19</definedName>
    <definedName name="A126241874K">Data15!$AR$1:$AR$10,Data15!$AR$11:$AR$19</definedName>
    <definedName name="A126241874K_Data">Data15!$AR$11:$AR$19</definedName>
    <definedName name="A126241874K_Latest">Data15!$AR$19</definedName>
    <definedName name="A126241878V">Data15!$BS$1:$BS$10,Data15!$BS$11:$BS$19</definedName>
    <definedName name="A126241878V_Data">Data15!$BS$11:$BS$19</definedName>
    <definedName name="A126241878V_Latest">Data15!$BS$19</definedName>
    <definedName name="A126241882K">Data16!$BL$1:$BL$10,Data16!$BL$11:$BL$19</definedName>
    <definedName name="A126241882K_Data">Data16!$BL$11:$BL$19</definedName>
    <definedName name="A126241882K_Latest">Data16!$BL$19</definedName>
    <definedName name="A126241886V">Data16!$DN$1:$DN$10,Data16!$DN$11:$DN$19</definedName>
    <definedName name="A126241886V_Data">Data16!$DN$11:$DN$19</definedName>
    <definedName name="A126241886V_Latest">Data16!$DN$19</definedName>
    <definedName name="A126241890K">Data14!$FC$1:$FC$10,Data14!$FC$11:$FC$19</definedName>
    <definedName name="A126241890K_Data">Data14!$FC$11:$FC$19</definedName>
    <definedName name="A126241890K_Latest">Data14!$FC$19</definedName>
    <definedName name="A126241894V">Data15!$CT$1:$CT$10,Data15!$CT$11:$CT$19</definedName>
    <definedName name="A126241894V_Data">Data15!$CT$11:$CT$19</definedName>
    <definedName name="A126241894V_Latest">Data15!$CT$19</definedName>
    <definedName name="A126241898C">Data15!$FW$1:$FW$10,Data15!$FW$11:$FW$19</definedName>
    <definedName name="A126241898C_Data">Data15!$FW$11:$FW$19</definedName>
    <definedName name="A126241898C_Latest">Data15!$FW$19</definedName>
    <definedName name="A126241902J">Data14!$GD$1:$GD$10,Data14!$GD$11:$GD$19</definedName>
    <definedName name="A126241902J_Data">Data14!$GD$11:$GD$19</definedName>
    <definedName name="A126241902J_Latest">Data14!$GD$19</definedName>
    <definedName name="A126241906T">Data14!$IF$1:$IF$10,Data14!$IF$11:$IF$19</definedName>
    <definedName name="A126241906T_Data">Data14!$IF$11:$IF$19</definedName>
    <definedName name="A126241906T_Latest">Data14!$IF$19</definedName>
    <definedName name="A126241910J">Data15!$Q$1:$Q$10,Data15!$Q$11:$Q$19</definedName>
    <definedName name="A126241910J_Data">Data15!$Q$11:$Q$19</definedName>
    <definedName name="A126241910J_Latest">Data15!$Q$19</definedName>
    <definedName name="A126241914T">Data15!$EV$1:$EV$10,Data15!$EV$11:$EV$19</definedName>
    <definedName name="A126241914T_Data">Data15!$EV$11:$EV$19</definedName>
    <definedName name="A126241914T_Latest">Data15!$EV$19</definedName>
    <definedName name="A126241918A">Data15!$GX$1:$GX$10,Data15!$GX$11:$GX$19</definedName>
    <definedName name="A126241918A_Data">Data15!$GX$11:$GX$19</definedName>
    <definedName name="A126241918A_Latest">Data15!$GX$19</definedName>
    <definedName name="A126241994C">Data16!$P$1:$P$10,Data16!$P$11:$P$19</definedName>
    <definedName name="A126241994C_Data">Data16!$P$11:$P$19</definedName>
    <definedName name="A126241994C_Latest">Data16!$P$19</definedName>
    <definedName name="A126241998L">Data16!$AQ$1:$AQ$10,Data16!$AQ$11:$AQ$19</definedName>
    <definedName name="A126241998L_Data">Data16!$AQ$11:$AQ$19</definedName>
    <definedName name="A126241998L_Latest">Data16!$AQ$19</definedName>
    <definedName name="A126242002V">Data16!$CS$1:$CS$10,Data16!$CS$11:$CS$19</definedName>
    <definedName name="A126242002V_Data">Data16!$CS$11:$CS$19</definedName>
    <definedName name="A126242002V_Latest">Data16!$CS$19</definedName>
    <definedName name="A126242006C">Data15!$EA$1:$EA$10,Data15!$EA$11:$EA$19</definedName>
    <definedName name="A126242006C_Data">Data15!$EA$11:$EA$19</definedName>
    <definedName name="A126242006C_Latest">Data15!$EA$19</definedName>
    <definedName name="A126242010V">Data15!$IE$1:$IE$10,Data15!$IE$11:$IE$19</definedName>
    <definedName name="A126242010V_Data">Data15!$IE$11:$IE$19</definedName>
    <definedName name="A126242010V_Latest">Data15!$IE$19</definedName>
    <definedName name="A126242014C">Data14!$HK$1:$HK$10,Data14!$HK$11:$HK$19</definedName>
    <definedName name="A126242014C_Data">Data14!$HK$11:$HK$19</definedName>
    <definedName name="A126242014C_Latest">Data14!$HK$19</definedName>
    <definedName name="A126242018L">Data15!$AX$1:$AX$10,Data15!$AX$11:$AX$19</definedName>
    <definedName name="A126242018L_Data">Data15!$AX$11:$AX$19</definedName>
    <definedName name="A126242018L_Latest">Data15!$AX$19</definedName>
    <definedName name="A126242022C">Data15!$BY$1:$BY$10,Data15!$BY$11:$BY$19</definedName>
    <definedName name="A126242022C_Data">Data15!$BY$11:$BY$19</definedName>
    <definedName name="A126242022C_Latest">Data15!$BY$19</definedName>
    <definedName name="A126242026L">Data16!$BR$1:$BR$10,Data16!$BR$11:$BR$19</definedName>
    <definedName name="A126242026L_Data">Data16!$BR$11:$BR$19</definedName>
    <definedName name="A126242026L_Latest">Data16!$BR$19</definedName>
    <definedName name="A126242030C">Data16!$DT$1:$DT$10,Data16!$DT$11:$DT$19</definedName>
    <definedName name="A126242030C_Data">Data16!$DT$11:$DT$19</definedName>
    <definedName name="A126242030C_Latest">Data16!$DT$19</definedName>
    <definedName name="A126242034L">Data14!$FI$1:$FI$10,Data14!$FI$11:$FI$19</definedName>
    <definedName name="A126242034L_Data">Data14!$FI$11:$FI$19</definedName>
    <definedName name="A126242034L_Latest">Data14!$FI$19</definedName>
    <definedName name="A126242038W">Data15!$CZ$1:$CZ$10,Data15!$CZ$11:$CZ$19</definedName>
    <definedName name="A126242038W_Data">Data15!$CZ$11:$CZ$19</definedName>
    <definedName name="A126242038W_Latest">Data15!$CZ$19</definedName>
    <definedName name="A126242042L">Data15!$GC$1:$GC$10,Data15!$GC$11:$GC$19</definedName>
    <definedName name="A126242042L_Data">Data15!$GC$11:$GC$19</definedName>
    <definedName name="A126242042L_Latest">Data15!$GC$19</definedName>
    <definedName name="A126242046W">Data14!$GJ$1:$GJ$10,Data14!$GJ$11:$GJ$19</definedName>
    <definedName name="A126242046W_Data">Data14!$GJ$11:$GJ$19</definedName>
    <definedName name="A126242046W_Latest">Data14!$GJ$19</definedName>
    <definedName name="A126242050L">Data14!$IL$1:$IL$10,Data14!$IL$11:$IL$19</definedName>
    <definedName name="A126242050L_Data">Data14!$IL$11:$IL$19</definedName>
    <definedName name="A126242050L_Latest">Data14!$IL$19</definedName>
    <definedName name="A126242054W">Data15!$W$1:$W$10,Data15!$W$11:$W$19</definedName>
    <definedName name="A126242054W_Data">Data15!$W$11:$W$19</definedName>
    <definedName name="A126242054W_Latest">Data15!$W$19</definedName>
    <definedName name="A126242058F">Data15!$FB$1:$FB$10,Data15!$FB$11:$FB$19</definedName>
    <definedName name="A126242058F_Data">Data15!$FB$11:$FB$19</definedName>
    <definedName name="A126242058F_Latest">Data15!$FB$19</definedName>
    <definedName name="A126242062W">Data15!$HD$1:$HD$10,Data15!$HD$11:$HD$19</definedName>
    <definedName name="A126242062W_Data">Data15!$HD$11:$HD$19</definedName>
    <definedName name="A126242062W_Latest">Data15!$HD$19</definedName>
    <definedName name="A126242066F">Data16!$AB$1:$AB$10,Data16!$AB$11:$AB$19</definedName>
    <definedName name="A126242066F_Data">Data16!$AB$11:$AB$19</definedName>
    <definedName name="A126242066F_Latest">Data16!$AB$19</definedName>
    <definedName name="A126242070W">Data16!$BC$1:$BC$10,Data16!$BC$11:$BC$19</definedName>
    <definedName name="A126242070W_Data">Data16!$BC$11:$BC$19</definedName>
    <definedName name="A126242070W_Latest">Data16!$BC$19</definedName>
    <definedName name="A126242074F">Data16!$DE$1:$DE$10,Data16!$DE$11:$DE$19</definedName>
    <definedName name="A126242074F_Data">Data16!$DE$11:$DE$19</definedName>
    <definedName name="A126242074F_Latest">Data16!$DE$19</definedName>
    <definedName name="A126242078R">Data15!$EM$1:$EM$10,Data15!$EM$11:$EM$19</definedName>
    <definedName name="A126242078R_Data">Data15!$EM$11:$EM$19</definedName>
    <definedName name="A126242078R_Latest">Data15!$EM$19</definedName>
    <definedName name="A126242082F">Data15!$IQ$1:$IQ$10,Data15!$IQ$11:$IQ$19</definedName>
    <definedName name="A126242082F_Data">Data15!$IQ$11:$IQ$19</definedName>
    <definedName name="A126242082F_Latest">Data15!$IQ$19</definedName>
    <definedName name="A126242086R">Data14!$HW$1:$HW$10,Data14!$HW$11:$HW$19</definedName>
    <definedName name="A126242086R_Data">Data14!$HW$11:$HW$19</definedName>
    <definedName name="A126242086R_Latest">Data14!$HW$19</definedName>
    <definedName name="A126242090F">Data15!$BJ$1:$BJ$10,Data15!$BJ$11:$BJ$19</definedName>
    <definedName name="A126242090F_Data">Data15!$BJ$11:$BJ$19</definedName>
    <definedName name="A126242090F_Latest">Data15!$BJ$19</definedName>
    <definedName name="A126242094R">Data15!$CK$1:$CK$10,Data15!$CK$11:$CK$19</definedName>
    <definedName name="A126242094R_Data">Data15!$CK$11:$CK$19</definedName>
    <definedName name="A126242094R_Latest">Data15!$CK$19</definedName>
    <definedName name="A126242098X">Data16!$CD$1:$CD$10,Data16!$CD$11:$CD$19</definedName>
    <definedName name="A126242098X_Data">Data16!$CD$11:$CD$19</definedName>
    <definedName name="A126242098X_Latest">Data16!$CD$19</definedName>
    <definedName name="A126242102C">Data16!$EF$1:$EF$10,Data16!$EF$11:$EF$19</definedName>
    <definedName name="A126242102C_Data">Data16!$EF$11:$EF$19</definedName>
    <definedName name="A126242102C_Latest">Data16!$EF$19</definedName>
    <definedName name="A126242106L">Data14!$FU$1:$FU$10,Data14!$FU$11:$FU$19</definedName>
    <definedName name="A126242106L_Data">Data14!$FU$11:$FU$19</definedName>
    <definedName name="A126242106L_Latest">Data14!$FU$19</definedName>
    <definedName name="A126242110C">Data15!$DL$1:$DL$10,Data15!$DL$11:$DL$19</definedName>
    <definedName name="A126242110C_Data">Data15!$DL$11:$DL$19</definedName>
    <definedName name="A126242110C_Latest">Data15!$DL$19</definedName>
    <definedName name="A126242114L">Data15!$GO$1:$GO$10,Data15!$GO$11:$GO$19</definedName>
    <definedName name="A126242114L_Data">Data15!$GO$11:$GO$19</definedName>
    <definedName name="A126242114L_Latest">Data15!$GO$19</definedName>
    <definedName name="A126242118W">Data14!$GV$1:$GV$10,Data14!$GV$11:$GV$19</definedName>
    <definedName name="A126242118W_Data">Data14!$GV$11:$GV$19</definedName>
    <definedName name="A126242118W_Latest">Data14!$GV$19</definedName>
    <definedName name="A126242122L">Data15!$H$1:$H$10,Data15!$H$11:$H$19</definedName>
    <definedName name="A126242122L_Data">Data15!$H$11:$H$19</definedName>
    <definedName name="A126242122L_Latest">Data15!$H$19</definedName>
    <definedName name="A126242126W">Data15!$AI$1:$AI$10,Data15!$AI$11:$AI$19</definedName>
    <definedName name="A126242126W_Data">Data15!$AI$11:$AI$19</definedName>
    <definedName name="A126242126W_Latest">Data15!$AI$19</definedName>
    <definedName name="A126242130L">Data15!$FN$1:$FN$10,Data15!$FN$11:$FN$19</definedName>
    <definedName name="A126242130L_Data">Data15!$FN$11:$FN$19</definedName>
    <definedName name="A126242130L_Latest">Data15!$FN$19</definedName>
    <definedName name="A126242134W">Data15!$HP$1:$HP$10,Data15!$HP$11:$HP$19</definedName>
    <definedName name="A126242134W_Data">Data15!$HP$11:$HP$19</definedName>
    <definedName name="A126242134W_Latest">Data15!$HP$19</definedName>
    <definedName name="A126242138F">Data4!$DE$1:$DE$10,Data4!$DE$11:$DE$19</definedName>
    <definedName name="A126242138F_Data">Data4!$DE$11:$DE$19</definedName>
    <definedName name="A126242138F_Latest">Data4!$DE$19</definedName>
    <definedName name="A126242142W">Data4!$EF$1:$EF$10,Data4!$EF$11:$EF$19</definedName>
    <definedName name="A126242142W_Data">Data4!$EF$11:$EF$19</definedName>
    <definedName name="A126242142W_Latest">Data4!$EF$19</definedName>
    <definedName name="A126242146F">Data4!$GH$1:$GH$10,Data4!$GH$11:$GH$19</definedName>
    <definedName name="A126242146F_Data">Data4!$GH$11:$GH$19</definedName>
    <definedName name="A126242146F_Latest">Data4!$GH$19</definedName>
    <definedName name="A126242150W">Data3!$HP$1:$HP$10,Data3!$HP$11:$HP$19</definedName>
    <definedName name="A126242150W_Data">Data3!$HP$11:$HP$19</definedName>
    <definedName name="A126242150W_Latest">Data3!$HP$19</definedName>
    <definedName name="A126242154F">Data4!$CD$1:$CD$10,Data4!$CD$11:$CD$19</definedName>
    <definedName name="A126242154F_Data">Data4!$CD$11:$CD$19</definedName>
    <definedName name="A126242154F_Latest">Data4!$CD$19</definedName>
    <definedName name="A126242158R">Data3!$BJ$1:$BJ$10,Data3!$BJ$11:$BJ$19</definedName>
    <definedName name="A126242158R_Data">Data3!$BJ$11:$BJ$19</definedName>
    <definedName name="A126242158R_Latest">Data3!$BJ$19</definedName>
    <definedName name="A126242162F">Data3!$EM$1:$EM$10,Data3!$EM$11:$EM$19</definedName>
    <definedName name="A126242162F_Data">Data3!$EM$11:$EM$19</definedName>
    <definedName name="A126242162F_Latest">Data3!$EM$19</definedName>
    <definedName name="A126242166R">Data3!$FN$1:$FN$10,Data3!$FN$11:$FN$19</definedName>
    <definedName name="A126242166R_Data">Data3!$FN$11:$FN$19</definedName>
    <definedName name="A126242166R_Latest">Data3!$FN$19</definedName>
    <definedName name="A126242170F">Data4!$FG$1:$FG$10,Data4!$FG$11:$FG$19</definedName>
    <definedName name="A126242170F_Data">Data4!$FG$11:$FG$19</definedName>
    <definedName name="A126242170F_Latest">Data4!$FG$19</definedName>
    <definedName name="A126242174R">Data4!$HI$1:$HI$10,Data4!$HI$11:$HI$19</definedName>
    <definedName name="A126242174R_Data">Data4!$HI$11:$HI$19</definedName>
    <definedName name="A126242174R_Latest">Data4!$HI$19</definedName>
    <definedName name="A126242178X">Data3!$H$1:$H$10,Data3!$H$11:$H$19</definedName>
    <definedName name="A126242178X_Data">Data3!$H$11:$H$19</definedName>
    <definedName name="A126242178X_Latest">Data3!$H$19</definedName>
    <definedName name="A126242182R">Data3!$GO$1:$GO$10,Data3!$GO$11:$GO$19</definedName>
    <definedName name="A126242182R_Data">Data3!$GO$11:$GO$19</definedName>
    <definedName name="A126242182R_Latest">Data3!$GO$19</definedName>
    <definedName name="A126242186X">Data4!$AB$1:$AB$10,Data4!$AB$11:$AB$19</definedName>
    <definedName name="A126242186X_Data">Data4!$AB$11:$AB$19</definedName>
    <definedName name="A126242186X_Latest">Data4!$AB$19</definedName>
    <definedName name="A126242190R">Data3!$AI$1:$AI$10,Data3!$AI$11:$AI$19</definedName>
    <definedName name="A126242190R_Data">Data3!$AI$11:$AI$19</definedName>
    <definedName name="A126242190R_Latest">Data3!$AI$19</definedName>
    <definedName name="A126242194X">Data3!$CK$1:$CK$10,Data3!$CK$11:$CK$19</definedName>
    <definedName name="A126242194X_Data">Data3!$CK$11:$CK$19</definedName>
    <definedName name="A126242194X_Latest">Data3!$CK$19</definedName>
    <definedName name="A126242198J">Data3!$DL$1:$DL$10,Data3!$DL$11:$DL$19</definedName>
    <definedName name="A126242198J_Data">Data3!$DL$11:$DL$19</definedName>
    <definedName name="A126242198J_Latest">Data3!$DL$19</definedName>
    <definedName name="A126242202L">Data3!$IQ$1:$IQ$10,Data3!$IQ$11:$IQ$19</definedName>
    <definedName name="A126242202L_Data">Data3!$IQ$11:$IQ$19</definedName>
    <definedName name="A126242202L_Latest">Data3!$IQ$19</definedName>
    <definedName name="A126242206W">Data4!$BC$1:$BC$10,Data4!$BC$11:$BC$19</definedName>
    <definedName name="A126242206W_Data">Data4!$BC$11:$BC$19</definedName>
    <definedName name="A126242206W_Latest">Data4!$BC$19</definedName>
    <definedName name="A126242210L">Data4!$CM$1:$CM$10,Data4!$CM$11:$CM$19</definedName>
    <definedName name="A126242210L_Data">Data4!$CM$11:$CM$19</definedName>
    <definedName name="A126242210L_Latest">Data4!$CM$19</definedName>
    <definedName name="A126242214W">Data4!$DN$1:$DN$10,Data4!$DN$11:$DN$19</definedName>
    <definedName name="A126242214W_Data">Data4!$DN$11:$DN$19</definedName>
    <definedName name="A126242214W_Latest">Data4!$DN$19</definedName>
    <definedName name="A126242218F">Data4!$FP$1:$FP$10,Data4!$FP$11:$FP$19</definedName>
    <definedName name="A126242218F_Data">Data4!$FP$11:$FP$19</definedName>
    <definedName name="A126242218F_Latest">Data4!$FP$19</definedName>
    <definedName name="A126242222W">Data3!$GX$1:$GX$10,Data3!$GX$11:$GX$19</definedName>
    <definedName name="A126242222W_Data">Data3!$GX$11:$GX$19</definedName>
    <definedName name="A126242222W_Latest">Data3!$GX$19</definedName>
    <definedName name="A126242226F">Data4!$BL$1:$BL$10,Data4!$BL$11:$BL$19</definedName>
    <definedName name="A126242226F_Data">Data4!$BL$11:$BL$19</definedName>
    <definedName name="A126242226F_Latest">Data4!$BL$19</definedName>
    <definedName name="A126242230W">Data3!$AR$1:$AR$10,Data3!$AR$11:$AR$19</definedName>
    <definedName name="A126242230W_Data">Data3!$AR$11:$AR$19</definedName>
    <definedName name="A126242230W_Latest">Data3!$AR$19</definedName>
    <definedName name="A126242234F">Data3!$DU$1:$DU$10,Data3!$DU$11:$DU$19</definedName>
    <definedName name="A126242234F_Data">Data3!$DU$11:$DU$19</definedName>
    <definedName name="A126242234F_Latest">Data3!$DU$19</definedName>
    <definedName name="A126242238R">Data3!$EV$1:$EV$10,Data3!$EV$11:$EV$19</definedName>
    <definedName name="A126242238R_Data">Data3!$EV$11:$EV$19</definedName>
    <definedName name="A126242238R_Latest">Data3!$EV$19</definedName>
    <definedName name="A126242242F">Data4!$EO$1:$EO$10,Data4!$EO$11:$EO$19</definedName>
    <definedName name="A126242242F_Data">Data4!$EO$11:$EO$19</definedName>
    <definedName name="A126242242F_Latest">Data4!$EO$19</definedName>
    <definedName name="A126242246R">Data4!$GQ$1:$GQ$10,Data4!$GQ$11:$GQ$19</definedName>
    <definedName name="A126242246R_Data">Data4!$GQ$11:$GQ$19</definedName>
    <definedName name="A126242246R_Latest">Data4!$GQ$19</definedName>
    <definedName name="A126242250F">Data2!$IF$1:$IF$10,Data2!$IF$11:$IF$19</definedName>
    <definedName name="A126242250F_Data">Data2!$IF$11:$IF$19</definedName>
    <definedName name="A126242250F_Latest">Data2!$IF$19</definedName>
    <definedName name="A126242254R">Data3!$FW$1:$FW$10,Data3!$FW$11:$FW$19</definedName>
    <definedName name="A126242254R_Data">Data3!$FW$11:$FW$19</definedName>
    <definedName name="A126242254R_Latest">Data3!$FW$19</definedName>
    <definedName name="A126242258X">Data4!$J$1:$J$10,Data4!$J$11:$J$19</definedName>
    <definedName name="A126242258X_Data">Data4!$J$11:$J$19</definedName>
    <definedName name="A126242258X_Latest">Data4!$J$19</definedName>
    <definedName name="A126242262R">Data3!$Q$1:$Q$10,Data3!$Q$11:$Q$19</definedName>
    <definedName name="A126242262R_Data">Data3!$Q$11:$Q$19</definedName>
    <definedName name="A126242262R_Latest">Data3!$Q$19</definedName>
    <definedName name="A126242266X">Data3!$BS$1:$BS$10,Data3!$BS$11:$BS$19</definedName>
    <definedName name="A126242266X_Data">Data3!$BS$11:$BS$19</definedName>
    <definedName name="A126242266X_Latest">Data3!$BS$19</definedName>
    <definedName name="A126242270R">Data3!$CT$1:$CT$10,Data3!$CT$11:$CT$19</definedName>
    <definedName name="A126242270R_Data">Data3!$CT$11:$CT$19</definedName>
    <definedName name="A126242270R_Latest">Data3!$CT$19</definedName>
    <definedName name="A126242274X">Data3!$HY$1:$HY$10,Data3!$HY$11:$HY$19</definedName>
    <definedName name="A126242274X_Data">Data3!$HY$11:$HY$19</definedName>
    <definedName name="A126242274X_Latest">Data3!$HY$19</definedName>
    <definedName name="A126242278J">Data4!$AK$1:$AK$10,Data4!$AK$11:$AK$19</definedName>
    <definedName name="A126242278J_Data">Data4!$AK$11:$AK$19</definedName>
    <definedName name="A126242278J_Latest">Data4!$AK$19</definedName>
    <definedName name="A126242282X">Data4!$CS$1:$CS$10,Data4!$CS$11:$CS$19</definedName>
    <definedName name="A126242282X_Data">Data4!$CS$11:$CS$19</definedName>
    <definedName name="A126242282X_Latest">Data4!$CS$19</definedName>
    <definedName name="A126242286J">Data4!$DT$1:$DT$10,Data4!$DT$11:$DT$19</definedName>
    <definedName name="A126242286J_Data">Data4!$DT$11:$DT$19</definedName>
    <definedName name="A126242286J_Latest">Data4!$DT$19</definedName>
    <definedName name="A126242290X">Data4!$FV$1:$FV$10,Data4!$FV$11:$FV$19</definedName>
    <definedName name="A126242290X_Data">Data4!$FV$11:$FV$19</definedName>
    <definedName name="A126242290X_Latest">Data4!$FV$19</definedName>
    <definedName name="A126242294J">Data3!$HD$1:$HD$10,Data3!$HD$11:$HD$19</definedName>
    <definedName name="A126242294J_Data">Data3!$HD$11:$HD$19</definedName>
    <definedName name="A126242294J_Latest">Data3!$HD$19</definedName>
    <definedName name="A126242298T">Data4!$BR$1:$BR$10,Data4!$BR$11:$BR$19</definedName>
    <definedName name="A126242298T_Data">Data4!$BR$11:$BR$19</definedName>
    <definedName name="A126242298T_Latest">Data4!$BR$19</definedName>
    <definedName name="A126242302W">Data3!$AX$1:$AX$10,Data3!$AX$11:$AX$19</definedName>
    <definedName name="A126242302W_Data">Data3!$AX$11:$AX$19</definedName>
    <definedName name="A126242302W_Latest">Data3!$AX$19</definedName>
    <definedName name="A126242306F">Data3!$EA$1:$EA$10,Data3!$EA$11:$EA$19</definedName>
    <definedName name="A126242306F_Data">Data3!$EA$11:$EA$19</definedName>
    <definedName name="A126242306F_Latest">Data3!$EA$19</definedName>
    <definedName name="A126242310W">Data3!$FB$1:$FB$10,Data3!$FB$11:$FB$19</definedName>
    <definedName name="A126242310W_Data">Data3!$FB$11:$FB$19</definedName>
    <definedName name="A126242310W_Latest">Data3!$FB$19</definedName>
    <definedName name="A126242314F">Data4!$EU$1:$EU$10,Data4!$EU$11:$EU$19</definedName>
    <definedName name="A126242314F_Data">Data4!$EU$11:$EU$19</definedName>
    <definedName name="A126242314F_Latest">Data4!$EU$19</definedName>
    <definedName name="A126242318R">Data4!$GW$1:$GW$10,Data4!$GW$11:$GW$19</definedName>
    <definedName name="A126242318R_Data">Data4!$GW$11:$GW$19</definedName>
    <definedName name="A126242318R_Latest">Data4!$GW$19</definedName>
    <definedName name="A126242322F">Data2!$IL$1:$IL$10,Data2!$IL$11:$IL$19</definedName>
    <definedName name="A126242322F_Data">Data2!$IL$11:$IL$19</definedName>
    <definedName name="A126242322F_Latest">Data2!$IL$19</definedName>
    <definedName name="A126242326R">Data3!$GC$1:$GC$10,Data3!$GC$11:$GC$19</definedName>
    <definedName name="A126242326R_Data">Data3!$GC$11:$GC$19</definedName>
    <definedName name="A126242326R_Latest">Data3!$GC$19</definedName>
    <definedName name="A126242330F">Data4!$P$1:$P$10,Data4!$P$11:$P$19</definedName>
    <definedName name="A126242330F_Data">Data4!$P$11:$P$19</definedName>
    <definedName name="A126242330F_Latest">Data4!$P$19</definedName>
    <definedName name="A126242334R">Data3!$W$1:$W$10,Data3!$W$11:$W$19</definedName>
    <definedName name="A126242334R_Data">Data3!$W$11:$W$19</definedName>
    <definedName name="A126242334R_Latest">Data3!$W$19</definedName>
    <definedName name="A126242338X">Data3!$BY$1:$BY$10,Data3!$BY$11:$BY$19</definedName>
    <definedName name="A126242338X_Data">Data3!$BY$11:$BY$19</definedName>
    <definedName name="A126242338X_Latest">Data3!$BY$19</definedName>
    <definedName name="A126242342R">Data3!$CZ$1:$CZ$10,Data3!$CZ$11:$CZ$19</definedName>
    <definedName name="A126242342R_Data">Data3!$CZ$11:$CZ$19</definedName>
    <definedName name="A126242342R_Latest">Data3!$CZ$19</definedName>
    <definedName name="A126242346X">Data3!$IE$1:$IE$10,Data3!$IE$11:$IE$19</definedName>
    <definedName name="A126242346X_Data">Data3!$IE$11:$IE$19</definedName>
    <definedName name="A126242346X_Latest">Data3!$IE$19</definedName>
    <definedName name="A126242350R">Data4!$AQ$1:$AQ$10,Data4!$AQ$11:$AQ$19</definedName>
    <definedName name="A126242350R_Data">Data4!$AQ$11:$AQ$19</definedName>
    <definedName name="A126242350R_Latest">Data4!$AQ$19</definedName>
    <definedName name="A126242354X">Data4!$CY$1:$CY$10,Data4!$CY$11:$CY$19</definedName>
    <definedName name="A126242354X_Data">Data4!$CY$11:$CY$19</definedName>
    <definedName name="A126242354X_Latest">Data4!$CY$19</definedName>
    <definedName name="A126242358J">Data4!$DZ$1:$DZ$10,Data4!$DZ$11:$DZ$19</definedName>
    <definedName name="A126242358J_Data">Data4!$DZ$11:$DZ$19</definedName>
    <definedName name="A126242358J_Latest">Data4!$DZ$19</definedName>
    <definedName name="A126242362X">Data4!$GB$1:$GB$10,Data4!$GB$11:$GB$19</definedName>
    <definedName name="A126242362X_Data">Data4!$GB$11:$GB$19</definedName>
    <definedName name="A126242362X_Latest">Data4!$GB$19</definedName>
    <definedName name="A126242366J">Data3!$HJ$1:$HJ$10,Data3!$HJ$11:$HJ$19</definedName>
    <definedName name="A126242366J_Data">Data3!$HJ$11:$HJ$19</definedName>
    <definedName name="A126242366J_Latest">Data3!$HJ$19</definedName>
    <definedName name="A126242370X">Data4!$BX$1:$BX$10,Data4!$BX$11:$BX$19</definedName>
    <definedName name="A126242370X_Data">Data4!$BX$11:$BX$19</definedName>
    <definedName name="A126242370X_Latest">Data4!$BX$19</definedName>
    <definedName name="A126242374J">Data3!$BD$1:$BD$10,Data3!$BD$11:$BD$19</definedName>
    <definedName name="A126242374J_Data">Data3!$BD$11:$BD$19</definedName>
    <definedName name="A126242374J_Latest">Data3!$BD$19</definedName>
    <definedName name="A126242378T">Data3!$EG$1:$EG$10,Data3!$EG$11:$EG$19</definedName>
    <definedName name="A126242378T_Data">Data3!$EG$11:$EG$19</definedName>
    <definedName name="A126242378T_Latest">Data3!$EG$19</definedName>
    <definedName name="A126242382J">Data3!$FH$1:$FH$10,Data3!$FH$11:$FH$19</definedName>
    <definedName name="A126242382J_Data">Data3!$FH$11:$FH$19</definedName>
    <definedName name="A126242382J_Latest">Data3!$FH$19</definedName>
    <definedName name="A126242386T">Data4!$FA$1:$FA$10,Data4!$FA$11:$FA$19</definedName>
    <definedName name="A126242386T_Data">Data4!$FA$11:$FA$19</definedName>
    <definedName name="A126242386T_Latest">Data4!$FA$19</definedName>
    <definedName name="A126242390J">Data4!$HC$1:$HC$10,Data4!$HC$11:$HC$19</definedName>
    <definedName name="A126242390J_Data">Data4!$HC$11:$HC$19</definedName>
    <definedName name="A126242390J_Latest">Data4!$HC$19</definedName>
    <definedName name="A126242394T">Data3!$B$1:$B$10,Data3!$B$11:$B$19</definedName>
    <definedName name="A126242394T_Data">Data3!$B$11:$B$19</definedName>
    <definedName name="A126242394T_Latest">Data3!$B$19</definedName>
    <definedName name="A126242398A">Data3!$GI$1:$GI$10,Data3!$GI$11:$GI$19</definedName>
    <definedName name="A126242398A_Data">Data3!$GI$11:$GI$19</definedName>
    <definedName name="A126242398A_Latest">Data3!$GI$19</definedName>
    <definedName name="A126242402F">Data4!$V$1:$V$10,Data4!$V$11:$V$19</definedName>
    <definedName name="A126242402F_Data">Data4!$V$11:$V$19</definedName>
    <definedName name="A126242402F_Latest">Data4!$V$19</definedName>
    <definedName name="A126242406R">Data3!$AC$1:$AC$10,Data3!$AC$11:$AC$19</definedName>
    <definedName name="A126242406R_Data">Data3!$AC$11:$AC$19</definedName>
    <definedName name="A126242406R_Latest">Data3!$AC$19</definedName>
    <definedName name="A126242410F">Data3!$CE$1:$CE$10,Data3!$CE$11:$CE$19</definedName>
    <definedName name="A126242410F_Data">Data3!$CE$11:$CE$19</definedName>
    <definedName name="A126242410F_Latest">Data3!$CE$19</definedName>
    <definedName name="A126242414R">Data3!$DF$1:$DF$10,Data3!$DF$11:$DF$19</definedName>
    <definedName name="A126242414R_Data">Data3!$DF$11:$DF$19</definedName>
    <definedName name="A126242414R_Latest">Data3!$DF$19</definedName>
    <definedName name="A126242418X">Data3!$IK$1:$IK$10,Data3!$IK$11:$IK$19</definedName>
    <definedName name="A126242418X_Data">Data3!$IK$11:$IK$19</definedName>
    <definedName name="A126242418X_Latest">Data3!$IK$19</definedName>
    <definedName name="A126242422R">Data4!$AW$1:$AW$10,Data4!$AW$11:$AW$19</definedName>
    <definedName name="A126242422R_Data">Data4!$AW$11:$AW$19</definedName>
    <definedName name="A126242422R_Latest">Data4!$AW$19</definedName>
    <definedName name="A126242498K">Data4!$DB$1:$DB$10,Data4!$DB$11:$DB$19</definedName>
    <definedName name="A126242498K_Data">Data4!$DB$11:$DB$19</definedName>
    <definedName name="A126242498K_Latest">Data4!$DB$19</definedName>
    <definedName name="A126242502R">Data4!$EC$1:$EC$10,Data4!$EC$11:$EC$19</definedName>
    <definedName name="A126242502R_Data">Data4!$EC$11:$EC$19</definedName>
    <definedName name="A126242502R_Latest">Data4!$EC$19</definedName>
    <definedName name="A126242506X">Data4!$GE$1:$GE$10,Data4!$GE$11:$GE$19</definedName>
    <definedName name="A126242506X_Data">Data4!$GE$11:$GE$19</definedName>
    <definedName name="A126242506X_Latest">Data4!$GE$19</definedName>
    <definedName name="A126242510R">Data3!$HM$1:$HM$10,Data3!$HM$11:$HM$19</definedName>
    <definedName name="A126242510R_Data">Data3!$HM$11:$HM$19</definedName>
    <definedName name="A126242510R_Latest">Data3!$HM$19</definedName>
    <definedName name="A126242514X">Data4!$CA$1:$CA$10,Data4!$CA$11:$CA$19</definedName>
    <definedName name="A126242514X_Data">Data4!$CA$11:$CA$19</definedName>
    <definedName name="A126242514X_Latest">Data4!$CA$19</definedName>
    <definedName name="A126242518J">Data3!$BG$1:$BG$10,Data3!$BG$11:$BG$19</definedName>
    <definedName name="A126242518J_Data">Data3!$BG$11:$BG$19</definedName>
    <definedName name="A126242518J_Latest">Data3!$BG$19</definedName>
    <definedName name="A126242522X">Data3!$EJ$1:$EJ$10,Data3!$EJ$11:$EJ$19</definedName>
    <definedName name="A126242522X_Data">Data3!$EJ$11:$EJ$19</definedName>
    <definedName name="A126242522X_Latest">Data3!$EJ$19</definedName>
    <definedName name="A126242526J">Data3!$FK$1:$FK$10,Data3!$FK$11:$FK$19</definedName>
    <definedName name="A126242526J_Data">Data3!$FK$11:$FK$19</definedName>
    <definedName name="A126242526J_Latest">Data3!$FK$19</definedName>
    <definedName name="A126242530X">Data4!$FD$1:$FD$10,Data4!$FD$11:$FD$19</definedName>
    <definedName name="A126242530X_Data">Data4!$FD$11:$FD$19</definedName>
    <definedName name="A126242530X_Latest">Data4!$FD$19</definedName>
    <definedName name="A126242534J">Data4!$HF$1:$HF$10,Data4!$HF$11:$HF$19</definedName>
    <definedName name="A126242534J_Data">Data4!$HF$11:$HF$19</definedName>
    <definedName name="A126242534J_Latest">Data4!$HF$19</definedName>
    <definedName name="A126242538T">Data3!$E$1:$E$10,Data3!$E$11:$E$19</definedName>
    <definedName name="A126242538T_Data">Data3!$E$11:$E$19</definedName>
    <definedName name="A126242538T_Latest">Data3!$E$19</definedName>
    <definedName name="A126242542J">Data3!$GL$1:$GL$10,Data3!$GL$11:$GL$19</definedName>
    <definedName name="A126242542J_Data">Data3!$GL$11:$GL$19</definedName>
    <definedName name="A126242542J_Latest">Data3!$GL$19</definedName>
    <definedName name="A126242546T">Data4!$Y$1:$Y$10,Data4!$Y$11:$Y$19</definedName>
    <definedName name="A126242546T_Data">Data4!$Y$11:$Y$19</definedName>
    <definedName name="A126242546T_Latest">Data4!$Y$19</definedName>
    <definedName name="A126242550J">Data3!$AF$1:$AF$10,Data3!$AF$11:$AF$19</definedName>
    <definedName name="A126242550J_Data">Data3!$AF$11:$AF$19</definedName>
    <definedName name="A126242550J_Latest">Data3!$AF$19</definedName>
    <definedName name="A126242554T">Data3!$CH$1:$CH$10,Data3!$CH$11:$CH$19</definedName>
    <definedName name="A126242554T_Data">Data3!$CH$11:$CH$19</definedName>
    <definedName name="A126242554T_Latest">Data3!$CH$19</definedName>
    <definedName name="A126242558A">Data3!$DI$1:$DI$10,Data3!$DI$11:$DI$19</definedName>
    <definedName name="A126242558A_Data">Data3!$DI$11:$DI$19</definedName>
    <definedName name="A126242558A_Latest">Data3!$DI$19</definedName>
    <definedName name="A126242562T">Data3!$IN$1:$IN$10,Data3!$IN$11:$IN$19</definedName>
    <definedName name="A126242562T_Data">Data3!$IN$11:$IN$19</definedName>
    <definedName name="A126242562T_Latest">Data3!$IN$19</definedName>
    <definedName name="A126242566A">Data4!$AZ$1:$AZ$10,Data4!$AZ$11:$AZ$19</definedName>
    <definedName name="A126242566A_Data">Data4!$AZ$11:$AZ$19</definedName>
    <definedName name="A126242566A_Latest">Data4!$AZ$19</definedName>
    <definedName name="A126242570T">Data4!$DK$1:$DK$10,Data4!$DK$11:$DK$19</definedName>
    <definedName name="A126242570T_Data">Data4!$DK$11:$DK$19</definedName>
    <definedName name="A126242570T_Latest">Data4!$DK$19</definedName>
    <definedName name="A126242574A">Data4!$EL$1:$EL$10,Data4!$EL$11:$EL$19</definedName>
    <definedName name="A126242574A_Data">Data4!$EL$11:$EL$19</definedName>
    <definedName name="A126242574A_Latest">Data4!$EL$19</definedName>
    <definedName name="A126242578K">Data4!$GN$1:$GN$10,Data4!$GN$11:$GN$19</definedName>
    <definedName name="A126242578K_Data">Data4!$GN$11:$GN$19</definedName>
    <definedName name="A126242578K_Latest">Data4!$GN$19</definedName>
    <definedName name="A126242582A">Data3!$HV$1:$HV$10,Data3!$HV$11:$HV$19</definedName>
    <definedName name="A126242582A_Data">Data3!$HV$11:$HV$19</definedName>
    <definedName name="A126242582A_Latest">Data3!$HV$19</definedName>
    <definedName name="A126242586K">Data4!$CJ$1:$CJ$10,Data4!$CJ$11:$CJ$19</definedName>
    <definedName name="A126242586K_Data">Data4!$CJ$11:$CJ$19</definedName>
    <definedName name="A126242586K_Latest">Data4!$CJ$19</definedName>
    <definedName name="A126242590A">Data3!$BP$1:$BP$10,Data3!$BP$11:$BP$19</definedName>
    <definedName name="A126242590A_Data">Data3!$BP$11:$BP$19</definedName>
    <definedName name="A126242590A_Latest">Data3!$BP$19</definedName>
    <definedName name="A126242594K">Data3!$ES$1:$ES$10,Data3!$ES$11:$ES$19</definedName>
    <definedName name="A126242594K_Data">Data3!$ES$11:$ES$19</definedName>
    <definedName name="A126242594K_Latest">Data3!$ES$19</definedName>
    <definedName name="A126242598V">Data3!$FT$1:$FT$10,Data3!$FT$11:$FT$19</definedName>
    <definedName name="A126242598V_Data">Data3!$FT$11:$FT$19</definedName>
    <definedName name="A126242598V_Latest">Data3!$FT$19</definedName>
    <definedName name="A126242602X">Data4!$FM$1:$FM$10,Data4!$FM$11:$FM$19</definedName>
    <definedName name="A126242602X_Data">Data4!$FM$11:$FM$19</definedName>
    <definedName name="A126242602X_Latest">Data4!$FM$19</definedName>
    <definedName name="A126242606J">Data4!$HO$1:$HO$10,Data4!$HO$11:$HO$19</definedName>
    <definedName name="A126242606J_Data">Data4!$HO$11:$HO$19</definedName>
    <definedName name="A126242606J_Latest">Data4!$HO$19</definedName>
    <definedName name="A126242610X">Data3!$N$1:$N$10,Data3!$N$11:$N$19</definedName>
    <definedName name="A126242610X_Data">Data3!$N$11:$N$19</definedName>
    <definedName name="A126242610X_Latest">Data3!$N$19</definedName>
    <definedName name="A126242614J">Data3!$GU$1:$GU$10,Data3!$GU$11:$GU$19</definedName>
    <definedName name="A126242614J_Data">Data3!$GU$11:$GU$19</definedName>
    <definedName name="A126242614J_Latest">Data3!$GU$19</definedName>
    <definedName name="A126242618T">Data4!$AH$1:$AH$10,Data4!$AH$11:$AH$19</definedName>
    <definedName name="A126242618T_Data">Data4!$AH$11:$AH$19</definedName>
    <definedName name="A126242618T_Latest">Data4!$AH$19</definedName>
    <definedName name="A126242622J">Data3!$AO$1:$AO$10,Data3!$AO$11:$AO$19</definedName>
    <definedName name="A126242622J_Data">Data3!$AO$11:$AO$19</definedName>
    <definedName name="A126242622J_Latest">Data3!$AO$19</definedName>
    <definedName name="A126242626T">Data3!$CQ$1:$CQ$10,Data3!$CQ$11:$CQ$19</definedName>
    <definedName name="A126242626T_Data">Data3!$CQ$11:$CQ$19</definedName>
    <definedName name="A126242626T_Latest">Data3!$CQ$19</definedName>
    <definedName name="A126242630J">Data3!$DR$1:$DR$10,Data3!$DR$11:$DR$19</definedName>
    <definedName name="A126242630J_Data">Data3!$DR$11:$DR$19</definedName>
    <definedName name="A126242630J_Latest">Data3!$DR$19</definedName>
    <definedName name="A126242634T">Data4!$G$1:$G$10,Data4!$G$11:$G$19</definedName>
    <definedName name="A126242634T_Data">Data4!$G$11:$G$19</definedName>
    <definedName name="A126242634T_Latest">Data4!$G$19</definedName>
    <definedName name="A126242638A">Data4!$BI$1:$BI$10,Data4!$BI$11:$BI$19</definedName>
    <definedName name="A126242638A_Data">Data4!$BI$11:$BI$19</definedName>
    <definedName name="A126242638A_Latest">Data4!$BI$19</definedName>
    <definedName name="A126242642T">Data4!$CP$1:$CP$10,Data4!$CP$11:$CP$19</definedName>
    <definedName name="A126242642T_Data">Data4!$CP$11:$CP$19</definedName>
    <definedName name="A126242642T_Latest">Data4!$CP$19</definedName>
    <definedName name="A126242646A">Data4!$DQ$1:$DQ$10,Data4!$DQ$11:$DQ$19</definedName>
    <definedName name="A126242646A_Data">Data4!$DQ$11:$DQ$19</definedName>
    <definedName name="A126242646A_Latest">Data4!$DQ$19</definedName>
    <definedName name="A126242650T">Data4!$FS$1:$FS$10,Data4!$FS$11:$FS$19</definedName>
    <definedName name="A126242650T_Data">Data4!$FS$11:$FS$19</definedName>
    <definedName name="A126242650T_Latest">Data4!$FS$19</definedName>
    <definedName name="A126242654A">Data3!$HA$1:$HA$10,Data3!$HA$11:$HA$19</definedName>
    <definedName name="A126242654A_Data">Data3!$HA$11:$HA$19</definedName>
    <definedName name="A126242654A_Latest">Data3!$HA$19</definedName>
    <definedName name="A126242658K">Data4!$BO$1:$BO$10,Data4!$BO$11:$BO$19</definedName>
    <definedName name="A126242658K_Data">Data4!$BO$11:$BO$19</definedName>
    <definedName name="A126242658K_Latest">Data4!$BO$19</definedName>
    <definedName name="A126242662A">Data3!$AU$1:$AU$10,Data3!$AU$11:$AU$19</definedName>
    <definedName name="A126242662A_Data">Data3!$AU$11:$AU$19</definedName>
    <definedName name="A126242662A_Latest">Data3!$AU$19</definedName>
    <definedName name="A126242666K">Data3!$DX$1:$DX$10,Data3!$DX$11:$DX$19</definedName>
    <definedName name="A126242666K_Data">Data3!$DX$11:$DX$19</definedName>
    <definedName name="A126242666K_Latest">Data3!$DX$19</definedName>
    <definedName name="A126242670A">Data3!$EY$1:$EY$10,Data3!$EY$11:$EY$19</definedName>
    <definedName name="A126242670A_Data">Data3!$EY$11:$EY$19</definedName>
    <definedName name="A126242670A_Latest">Data3!$EY$19</definedName>
    <definedName name="A126242674K">Data4!$ER$1:$ER$10,Data4!$ER$11:$ER$19</definedName>
    <definedName name="A126242674K_Data">Data4!$ER$11:$ER$19</definedName>
    <definedName name="A126242674K_Latest">Data4!$ER$19</definedName>
    <definedName name="A126242678V">Data4!$GT$1:$GT$10,Data4!$GT$11:$GT$19</definedName>
    <definedName name="A126242678V_Data">Data4!$GT$11:$GT$19</definedName>
    <definedName name="A126242678V_Latest">Data4!$GT$19</definedName>
    <definedName name="A126242682K">Data2!$II$1:$II$10,Data2!$II$11:$II$19</definedName>
    <definedName name="A126242682K_Data">Data2!$II$11:$II$19</definedName>
    <definedName name="A126242682K_Latest">Data2!$II$19</definedName>
    <definedName name="A126242686V">Data3!$FZ$1:$FZ$10,Data3!$FZ$11:$FZ$19</definedName>
    <definedName name="A126242686V_Data">Data3!$FZ$11:$FZ$19</definedName>
    <definedName name="A126242686V_Latest">Data3!$FZ$19</definedName>
    <definedName name="A126242690K">Data4!$M$1:$M$10,Data4!$M$11:$M$19</definedName>
    <definedName name="A126242690K_Data">Data4!$M$11:$M$19</definedName>
    <definedName name="A126242690K_Latest">Data4!$M$19</definedName>
    <definedName name="A126242694V">Data3!$T$1:$T$10,Data3!$T$11:$T$19</definedName>
    <definedName name="A126242694V_Data">Data3!$T$11:$T$19</definedName>
    <definedName name="A126242694V_Latest">Data3!$T$19</definedName>
    <definedName name="A126242698C">Data3!$BV$1:$BV$10,Data3!$BV$11:$BV$19</definedName>
    <definedName name="A126242698C_Data">Data3!$BV$11:$BV$19</definedName>
    <definedName name="A126242698C_Latest">Data3!$BV$19</definedName>
    <definedName name="A126242702J">Data3!$CW$1:$CW$10,Data3!$CW$11:$CW$19</definedName>
    <definedName name="A126242702J_Data">Data3!$CW$11:$CW$19</definedName>
    <definedName name="A126242702J_Latest">Data3!$CW$19</definedName>
    <definedName name="A126242706T">Data3!$IB$1:$IB$10,Data3!$IB$11:$IB$19</definedName>
    <definedName name="A126242706T_Data">Data3!$IB$11:$IB$19</definedName>
    <definedName name="A126242706T_Latest">Data3!$IB$19</definedName>
    <definedName name="A126242710J">Data4!$AN$1:$AN$10,Data4!$AN$11:$AN$19</definedName>
    <definedName name="A126242710J_Data">Data4!$AN$11:$AN$19</definedName>
    <definedName name="A126242710J_Latest">Data4!$AN$19</definedName>
    <definedName name="A126242786C">Data4!$CV$1:$CV$10,Data4!$CV$11:$CV$19</definedName>
    <definedName name="A126242786C_Data">Data4!$CV$11:$CV$19</definedName>
    <definedName name="A126242786C_Latest">Data4!$CV$19</definedName>
    <definedName name="A126242790V">Data4!$DW$1:$DW$10,Data4!$DW$11:$DW$19</definedName>
    <definedName name="A126242790V_Data">Data4!$DW$11:$DW$19</definedName>
    <definedName name="A126242790V_Latest">Data4!$DW$19</definedName>
    <definedName name="A126242794C">Data4!$FY$1:$FY$10,Data4!$FY$11:$FY$19</definedName>
    <definedName name="A126242794C_Data">Data4!$FY$11:$FY$19</definedName>
    <definedName name="A126242794C_Latest">Data4!$FY$19</definedName>
    <definedName name="A126242798L">Data3!$HG$1:$HG$10,Data3!$HG$11:$HG$19</definedName>
    <definedName name="A126242798L_Data">Data3!$HG$11:$HG$19</definedName>
    <definedName name="A126242798L_Latest">Data3!$HG$19</definedName>
    <definedName name="A126242802T">Data4!$BU$1:$BU$10,Data4!$BU$11:$BU$19</definedName>
    <definedName name="A126242802T_Data">Data4!$BU$11:$BU$19</definedName>
    <definedName name="A126242802T_Latest">Data4!$BU$19</definedName>
    <definedName name="A126242806A">Data3!$BA$1:$BA$10,Data3!$BA$11:$BA$19</definedName>
    <definedName name="A126242806A_Data">Data3!$BA$11:$BA$19</definedName>
    <definedName name="A126242806A_Latest">Data3!$BA$19</definedName>
    <definedName name="A126242810T">Data3!$ED$1:$ED$10,Data3!$ED$11:$ED$19</definedName>
    <definedName name="A126242810T_Data">Data3!$ED$11:$ED$19</definedName>
    <definedName name="A126242810T_Latest">Data3!$ED$19</definedName>
    <definedName name="A126242814A">Data3!$FE$1:$FE$10,Data3!$FE$11:$FE$19</definedName>
    <definedName name="A126242814A_Data">Data3!$FE$11:$FE$19</definedName>
    <definedName name="A126242814A_Latest">Data3!$FE$19</definedName>
    <definedName name="A126242818K">Data4!$EX$1:$EX$10,Data4!$EX$11:$EX$19</definedName>
    <definedName name="A126242818K_Data">Data4!$EX$11:$EX$19</definedName>
    <definedName name="A126242818K_Latest">Data4!$EX$19</definedName>
    <definedName name="A126242822A">Data4!$GZ$1:$GZ$10,Data4!$GZ$11:$GZ$19</definedName>
    <definedName name="A126242822A_Data">Data4!$GZ$11:$GZ$19</definedName>
    <definedName name="A126242822A_Latest">Data4!$GZ$19</definedName>
    <definedName name="A126242826K">Data2!$IO$1:$IO$10,Data2!$IO$11:$IO$19</definedName>
    <definedName name="A126242826K_Data">Data2!$IO$11:$IO$19</definedName>
    <definedName name="A126242826K_Latest">Data2!$IO$19</definedName>
    <definedName name="A126242830A">Data3!$GF$1:$GF$10,Data3!$GF$11:$GF$19</definedName>
    <definedName name="A126242830A_Data">Data3!$GF$11:$GF$19</definedName>
    <definedName name="A126242830A_Latest">Data3!$GF$19</definedName>
    <definedName name="A126242834K">Data4!$S$1:$S$10,Data4!$S$11:$S$19</definedName>
    <definedName name="A126242834K_Data">Data4!$S$11:$S$19</definedName>
    <definedName name="A126242834K_Latest">Data4!$S$19</definedName>
    <definedName name="A126242838V">Data3!$Z$1:$Z$10,Data3!$Z$11:$Z$19</definedName>
    <definedName name="A126242838V_Data">Data3!$Z$11:$Z$19</definedName>
    <definedName name="A126242838V_Latest">Data3!$Z$19</definedName>
    <definedName name="A126242842K">Data3!$CB$1:$CB$10,Data3!$CB$11:$CB$19</definedName>
    <definedName name="A126242842K_Data">Data3!$CB$11:$CB$19</definedName>
    <definedName name="A126242842K_Latest">Data3!$CB$19</definedName>
    <definedName name="A126242846V">Data3!$DC$1:$DC$10,Data3!$DC$11:$DC$19</definedName>
    <definedName name="A126242846V_Data">Data3!$DC$11:$DC$19</definedName>
    <definedName name="A126242846V_Latest">Data3!$DC$19</definedName>
    <definedName name="A126242850K">Data3!$IH$1:$IH$10,Data3!$IH$11:$IH$19</definedName>
    <definedName name="A126242850K_Data">Data3!$IH$11:$IH$19</definedName>
    <definedName name="A126242850K_Latest">Data3!$IH$19</definedName>
    <definedName name="A126242854V">Data4!$AT$1:$AT$10,Data4!$AT$11:$AT$19</definedName>
    <definedName name="A126242854V_Data">Data4!$AT$11:$AT$19</definedName>
    <definedName name="A126242854V_Latest">Data4!$AT$19</definedName>
    <definedName name="A126242858C">Data4!$DH$1:$DH$10,Data4!$DH$11:$DH$19</definedName>
    <definedName name="A126242858C_Data">Data4!$DH$11:$DH$19</definedName>
    <definedName name="A126242858C_Latest">Data4!$DH$19</definedName>
    <definedName name="A126242862V">Data4!$EI$1:$EI$10,Data4!$EI$11:$EI$19</definedName>
    <definedName name="A126242862V_Data">Data4!$EI$11:$EI$19</definedName>
    <definedName name="A126242862V_Latest">Data4!$EI$19</definedName>
    <definedName name="A126242866C">Data4!$GK$1:$GK$10,Data4!$GK$11:$GK$19</definedName>
    <definedName name="A126242866C_Data">Data4!$GK$11:$GK$19</definedName>
    <definedName name="A126242866C_Latest">Data4!$GK$19</definedName>
    <definedName name="A126242870V">Data3!$HS$1:$HS$10,Data3!$HS$11:$HS$19</definedName>
    <definedName name="A126242870V_Data">Data3!$HS$11:$HS$19</definedName>
    <definedName name="A126242870V_Latest">Data3!$HS$19</definedName>
    <definedName name="A126242874C">Data4!$CG$1:$CG$10,Data4!$CG$11:$CG$19</definedName>
    <definedName name="A126242874C_Data">Data4!$CG$11:$CG$19</definedName>
    <definedName name="A126242874C_Latest">Data4!$CG$19</definedName>
    <definedName name="A126242878L">Data3!$BM$1:$BM$10,Data3!$BM$11:$BM$19</definedName>
    <definedName name="A126242878L_Data">Data3!$BM$11:$BM$19</definedName>
    <definedName name="A126242878L_Latest">Data3!$BM$19</definedName>
    <definedName name="A126242882C">Data3!$EP$1:$EP$10,Data3!$EP$11:$EP$19</definedName>
    <definedName name="A126242882C_Data">Data3!$EP$11:$EP$19</definedName>
    <definedName name="A126242882C_Latest">Data3!$EP$19</definedName>
    <definedName name="A126242886L">Data3!$FQ$1:$FQ$10,Data3!$FQ$11:$FQ$19</definedName>
    <definedName name="A126242886L_Data">Data3!$FQ$11:$FQ$19</definedName>
    <definedName name="A126242886L_Latest">Data3!$FQ$19</definedName>
    <definedName name="A126242890C">Data4!$FJ$1:$FJ$10,Data4!$FJ$11:$FJ$19</definedName>
    <definedName name="A126242890C_Data">Data4!$FJ$11:$FJ$19</definedName>
    <definedName name="A126242890C_Latest">Data4!$FJ$19</definedName>
    <definedName name="A126242894L">Data4!$HL$1:$HL$10,Data4!$HL$11:$HL$19</definedName>
    <definedName name="A126242894L_Data">Data4!$HL$11:$HL$19</definedName>
    <definedName name="A126242894L_Latest">Data4!$HL$19</definedName>
    <definedName name="A126242898W">Data3!$K$1:$K$10,Data3!$K$11:$K$19</definedName>
    <definedName name="A126242898W_Data">Data3!$K$11:$K$19</definedName>
    <definedName name="A126242898W_Latest">Data3!$K$19</definedName>
    <definedName name="A126242902A">Data3!$GR$1:$GR$10,Data3!$GR$11:$GR$19</definedName>
    <definedName name="A126242902A_Data">Data3!$GR$11:$GR$19</definedName>
    <definedName name="A126242902A_Latest">Data3!$GR$19</definedName>
    <definedName name="A126242906K">Data4!$AE$1:$AE$10,Data4!$AE$11:$AE$19</definedName>
    <definedName name="A126242906K_Data">Data4!$AE$11:$AE$19</definedName>
    <definedName name="A126242906K_Latest">Data4!$AE$19</definedName>
    <definedName name="A126242910A">Data3!$AL$1:$AL$10,Data3!$AL$11:$AL$19</definedName>
    <definedName name="A126242910A_Data">Data3!$AL$11:$AL$19</definedName>
    <definedName name="A126242910A_Latest">Data3!$AL$19</definedName>
    <definedName name="A126242914K">Data3!$CN$1:$CN$10,Data3!$CN$11:$CN$19</definedName>
    <definedName name="A126242914K_Data">Data3!$CN$11:$CN$19</definedName>
    <definedName name="A126242914K_Latest">Data3!$CN$19</definedName>
    <definedName name="A126242918V">Data3!$DO$1:$DO$10,Data3!$DO$11:$DO$19</definedName>
    <definedName name="A126242918V_Data">Data3!$DO$11:$DO$19</definedName>
    <definedName name="A126242918V_Latest">Data3!$DO$19</definedName>
    <definedName name="A126242922K">Data4!$D$1:$D$10,Data4!$D$11:$D$19</definedName>
    <definedName name="A126242922K_Data">Data4!$D$11:$D$19</definedName>
    <definedName name="A126242922K_Latest">Data4!$D$19</definedName>
    <definedName name="A126242926V">Data4!$BF$1:$BF$10,Data4!$BF$11:$BF$19</definedName>
    <definedName name="A126242926V_Data">Data4!$BF$11:$BF$19</definedName>
    <definedName name="A126242926V_Latest">Data4!$BF$19</definedName>
    <definedName name="A126242930K">Data8!$CC$1:$CC$10,Data8!$CC$11:$CC$19</definedName>
    <definedName name="A126242930K_Data">Data8!$CC$11:$CC$19</definedName>
    <definedName name="A126242930K_Latest">Data8!$CC$19</definedName>
    <definedName name="A126242934V">Data8!$DD$1:$DD$10,Data8!$DD$11:$DD$19</definedName>
    <definedName name="A126242934V_Data">Data8!$DD$11:$DD$19</definedName>
    <definedName name="A126242934V_Latest">Data8!$DD$19</definedName>
    <definedName name="A126242938C">Data8!$FF$1:$FF$10,Data8!$FF$11:$FF$19</definedName>
    <definedName name="A126242938C_Data">Data8!$FF$11:$FF$19</definedName>
    <definedName name="A126242938C_Latest">Data8!$FF$19</definedName>
    <definedName name="A126242942V">Data7!$GN$1:$GN$10,Data7!$GN$11:$GN$19</definedName>
    <definedName name="A126242942V_Data">Data7!$GN$11:$GN$19</definedName>
    <definedName name="A126242942V_Latest">Data7!$GN$19</definedName>
    <definedName name="A126242946C">Data8!$BB$1:$BB$10,Data8!$BB$11:$BB$19</definedName>
    <definedName name="A126242946C_Data">Data8!$BB$11:$BB$19</definedName>
    <definedName name="A126242946C_Latest">Data8!$BB$19</definedName>
    <definedName name="A126242950V">Data7!$AH$1:$AH$10,Data7!$AH$11:$AH$19</definedName>
    <definedName name="A126242950V_Data">Data7!$AH$11:$AH$19</definedName>
    <definedName name="A126242950V_Latest">Data7!$AH$19</definedName>
    <definedName name="A126242954C">Data7!$DK$1:$DK$10,Data7!$DK$11:$DK$19</definedName>
    <definedName name="A126242954C_Data">Data7!$DK$11:$DK$19</definedName>
    <definedName name="A126242954C_Latest">Data7!$DK$19</definedName>
    <definedName name="A126242958L">Data7!$EL$1:$EL$10,Data7!$EL$11:$EL$19</definedName>
    <definedName name="A126242958L_Data">Data7!$EL$11:$EL$19</definedName>
    <definedName name="A126242958L_Latest">Data7!$EL$19</definedName>
    <definedName name="A126242962C">Data8!$EE$1:$EE$10,Data8!$EE$11:$EE$19</definedName>
    <definedName name="A126242962C_Data">Data8!$EE$11:$EE$19</definedName>
    <definedName name="A126242962C_Latest">Data8!$EE$19</definedName>
    <definedName name="A126242966L">Data8!$GG$1:$GG$10,Data8!$GG$11:$GG$19</definedName>
    <definedName name="A126242966L_Data">Data8!$GG$11:$GG$19</definedName>
    <definedName name="A126242966L_Latest">Data8!$GG$19</definedName>
    <definedName name="A126242970C">Data6!$HV$1:$HV$10,Data6!$HV$11:$HV$19</definedName>
    <definedName name="A126242970C_Data">Data6!$HV$11:$HV$19</definedName>
    <definedName name="A126242970C_Latest">Data6!$HV$19</definedName>
    <definedName name="A126242974L">Data7!$FM$1:$FM$10,Data7!$FM$11:$FM$19</definedName>
    <definedName name="A126242974L_Data">Data7!$FM$11:$FM$19</definedName>
    <definedName name="A126242974L_Latest">Data7!$FM$19</definedName>
    <definedName name="A126242978W">Data7!$IP$1:$IP$10,Data7!$IP$11:$IP$19</definedName>
    <definedName name="A126242978W_Data">Data7!$IP$11:$IP$19</definedName>
    <definedName name="A126242978W_Latest">Data7!$IP$19</definedName>
    <definedName name="A126242982L">Data7!$G$1:$G$10,Data7!$G$11:$G$19</definedName>
    <definedName name="A126242982L_Data">Data7!$G$11:$G$19</definedName>
    <definedName name="A126242982L_Latest">Data7!$G$19</definedName>
    <definedName name="A126242986W">Data7!$BI$1:$BI$10,Data7!$BI$11:$BI$19</definedName>
    <definedName name="A126242986W_Data">Data7!$BI$11:$BI$19</definedName>
    <definedName name="A126242986W_Latest">Data7!$BI$19</definedName>
    <definedName name="A126242990L">Data7!$CJ$1:$CJ$10,Data7!$CJ$11:$CJ$19</definedName>
    <definedName name="A126242990L_Data">Data7!$CJ$11:$CJ$19</definedName>
    <definedName name="A126242990L_Latest">Data7!$CJ$19</definedName>
    <definedName name="A126242994W">Data7!$HO$1:$HO$10,Data7!$HO$11:$HO$19</definedName>
    <definedName name="A126242994W_Data">Data7!$HO$11:$HO$19</definedName>
    <definedName name="A126242994W_Latest">Data7!$HO$19</definedName>
    <definedName name="A126242998F">Data8!$AA$1:$AA$10,Data8!$AA$11:$AA$19</definedName>
    <definedName name="A126242998F_Data">Data8!$AA$11:$AA$19</definedName>
    <definedName name="A126242998F_Latest">Data8!$AA$19</definedName>
    <definedName name="A126243002L">Data8!$BK$1:$BK$10,Data8!$BK$11:$BK$19</definedName>
    <definedName name="A126243002L_Data">Data8!$BK$11:$BK$19</definedName>
    <definedName name="A126243002L_Latest">Data8!$BK$19</definedName>
    <definedName name="A126243006W">Data8!$CL$1:$CL$10,Data8!$CL$11:$CL$19</definedName>
    <definedName name="A126243006W_Data">Data8!$CL$11:$CL$19</definedName>
    <definedName name="A126243006W_Latest">Data8!$CL$19</definedName>
    <definedName name="A126243010L">Data8!$EN$1:$EN$10,Data8!$EN$11:$EN$19</definedName>
    <definedName name="A126243010L_Data">Data8!$EN$11:$EN$19</definedName>
    <definedName name="A126243010L_Latest">Data8!$EN$19</definedName>
    <definedName name="A126243014W">Data7!$FV$1:$FV$10,Data7!$FV$11:$FV$19</definedName>
    <definedName name="A126243014W_Data">Data7!$FV$11:$FV$19</definedName>
    <definedName name="A126243014W_Latest">Data7!$FV$19</definedName>
    <definedName name="A126243018F">Data8!$AJ$1:$AJ$10,Data8!$AJ$11:$AJ$19</definedName>
    <definedName name="A126243018F_Data">Data8!$AJ$11:$AJ$19</definedName>
    <definedName name="A126243018F_Latest">Data8!$AJ$19</definedName>
    <definedName name="A126243022W">Data7!$P$1:$P$10,Data7!$P$11:$P$19</definedName>
    <definedName name="A126243022W_Data">Data7!$P$11:$P$19</definedName>
    <definedName name="A126243022W_Latest">Data7!$P$19</definedName>
    <definedName name="A126243026F">Data7!$CS$1:$CS$10,Data7!$CS$11:$CS$19</definedName>
    <definedName name="A126243026F_Data">Data7!$CS$11:$CS$19</definedName>
    <definedName name="A126243026F_Latest">Data7!$CS$19</definedName>
    <definedName name="A126243030W">Data7!$DT$1:$DT$10,Data7!$DT$11:$DT$19</definedName>
    <definedName name="A126243030W_Data">Data7!$DT$11:$DT$19</definedName>
    <definedName name="A126243030W_Latest">Data7!$DT$19</definedName>
    <definedName name="A126243034F">Data8!$DM$1:$DM$10,Data8!$DM$11:$DM$19</definedName>
    <definedName name="A126243034F_Data">Data8!$DM$11:$DM$19</definedName>
    <definedName name="A126243034F_Latest">Data8!$DM$19</definedName>
    <definedName name="A126243038R">Data8!$FO$1:$FO$10,Data8!$FO$11:$FO$19</definedName>
    <definedName name="A126243038R_Data">Data8!$FO$11:$FO$19</definedName>
    <definedName name="A126243038R_Latest">Data8!$FO$19</definedName>
    <definedName name="A126243042F">Data6!$HD$1:$HD$10,Data6!$HD$11:$HD$19</definedName>
    <definedName name="A126243042F_Data">Data6!$HD$11:$HD$19</definedName>
    <definedName name="A126243042F_Latest">Data6!$HD$19</definedName>
    <definedName name="A126243046R">Data7!$EU$1:$EU$10,Data7!$EU$11:$EU$19</definedName>
    <definedName name="A126243046R_Data">Data7!$EU$11:$EU$19</definedName>
    <definedName name="A126243046R_Latest">Data7!$EU$19</definedName>
    <definedName name="A126243050F">Data7!$HX$1:$HX$10,Data7!$HX$11:$HX$19</definedName>
    <definedName name="A126243050F_Data">Data7!$HX$11:$HX$19</definedName>
    <definedName name="A126243050F_Latest">Data7!$HX$19</definedName>
    <definedName name="A126243054R">Data6!$IE$1:$IE$10,Data6!$IE$11:$IE$19</definedName>
    <definedName name="A126243054R_Data">Data6!$IE$11:$IE$19</definedName>
    <definedName name="A126243054R_Latest">Data6!$IE$19</definedName>
    <definedName name="A126243058X">Data7!$AQ$1:$AQ$10,Data7!$AQ$11:$AQ$19</definedName>
    <definedName name="A126243058X_Data">Data7!$AQ$11:$AQ$19</definedName>
    <definedName name="A126243058X_Latest">Data7!$AQ$19</definedName>
    <definedName name="A126243062R">Data7!$BR$1:$BR$10,Data7!$BR$11:$BR$19</definedName>
    <definedName name="A126243062R_Data">Data7!$BR$11:$BR$19</definedName>
    <definedName name="A126243062R_Latest">Data7!$BR$19</definedName>
    <definedName name="A126243066X">Data7!$GW$1:$GW$10,Data7!$GW$11:$GW$19</definedName>
    <definedName name="A126243066X_Data">Data7!$GW$11:$GW$19</definedName>
    <definedName name="A126243066X_Latest">Data7!$GW$19</definedName>
    <definedName name="A126243070R">Data8!$I$1:$I$10,Data8!$I$11:$I$19</definedName>
    <definedName name="A126243070R_Data">Data8!$I$11:$I$19</definedName>
    <definedName name="A126243070R_Latest">Data8!$I$19</definedName>
    <definedName name="A126243074X">Data8!$BQ$1:$BQ$10,Data8!$BQ$11:$BQ$19</definedName>
    <definedName name="A126243074X_Data">Data8!$BQ$11:$BQ$19</definedName>
    <definedName name="A126243074X_Latest">Data8!$BQ$19</definedName>
    <definedName name="A126243078J">Data8!$CR$1:$CR$10,Data8!$CR$11:$CR$19</definedName>
    <definedName name="A126243078J_Data">Data8!$CR$11:$CR$19</definedName>
    <definedName name="A126243078J_Latest">Data8!$CR$19</definedName>
    <definedName name="A126243082X">Data8!$ET$1:$ET$10,Data8!$ET$11:$ET$19</definedName>
    <definedName name="A126243082X_Data">Data8!$ET$11:$ET$19</definedName>
    <definedName name="A126243082X_Latest">Data8!$ET$19</definedName>
    <definedName name="A126243086J">Data7!$GB$1:$GB$10,Data7!$GB$11:$GB$19</definedName>
    <definedName name="A126243086J_Data">Data7!$GB$11:$GB$19</definedName>
    <definedName name="A126243086J_Latest">Data7!$GB$19</definedName>
    <definedName name="A126243090X">Data8!$AP$1:$AP$10,Data8!$AP$11:$AP$19</definedName>
    <definedName name="A126243090X_Data">Data8!$AP$11:$AP$19</definedName>
    <definedName name="A126243090X_Latest">Data8!$AP$19</definedName>
    <definedName name="A126243094J">Data7!$V$1:$V$10,Data7!$V$11:$V$19</definedName>
    <definedName name="A126243094J_Data">Data7!$V$11:$V$19</definedName>
    <definedName name="A126243094J_Latest">Data7!$V$19</definedName>
    <definedName name="A126243098T">Data7!$CY$1:$CY$10,Data7!$CY$11:$CY$19</definedName>
    <definedName name="A126243098T_Data">Data7!$CY$11:$CY$19</definedName>
    <definedName name="A126243098T_Latest">Data7!$CY$19</definedName>
    <definedName name="A126243102W">Data7!$DZ$1:$DZ$10,Data7!$DZ$11:$DZ$19</definedName>
    <definedName name="A126243102W_Data">Data7!$DZ$11:$DZ$19</definedName>
    <definedName name="A126243102W_Latest">Data7!$DZ$19</definedName>
    <definedName name="A126243106F">Data8!$DS$1:$DS$10,Data8!$DS$11:$DS$19</definedName>
    <definedName name="A126243106F_Data">Data8!$DS$11:$DS$19</definedName>
    <definedName name="A126243106F_Latest">Data8!$DS$19</definedName>
    <definedName name="A126243110W">Data8!$FU$1:$FU$10,Data8!$FU$11:$FU$19</definedName>
    <definedName name="A126243110W_Data">Data8!$FU$11:$FU$19</definedName>
    <definedName name="A126243110W_Latest">Data8!$FU$19</definedName>
    <definedName name="A126243114F">Data6!$HJ$1:$HJ$10,Data6!$HJ$11:$HJ$19</definedName>
    <definedName name="A126243114F_Data">Data6!$HJ$11:$HJ$19</definedName>
    <definedName name="A126243114F_Latest">Data6!$HJ$19</definedName>
    <definedName name="A126243118R">Data7!$FA$1:$FA$10,Data7!$FA$11:$FA$19</definedName>
    <definedName name="A126243118R_Data">Data7!$FA$11:$FA$19</definedName>
    <definedName name="A126243118R_Latest">Data7!$FA$19</definedName>
    <definedName name="A126243122F">Data7!$ID$1:$ID$10,Data7!$ID$11:$ID$19</definedName>
    <definedName name="A126243122F_Data">Data7!$ID$11:$ID$19</definedName>
    <definedName name="A126243122F_Latest">Data7!$ID$19</definedName>
    <definedName name="A126243126R">Data6!$IK$1:$IK$10,Data6!$IK$11:$IK$19</definedName>
    <definedName name="A126243126R_Data">Data6!$IK$11:$IK$19</definedName>
    <definedName name="A126243126R_Latest">Data6!$IK$19</definedName>
    <definedName name="A126243130F">Data7!$AW$1:$AW$10,Data7!$AW$11:$AW$19</definedName>
    <definedName name="A126243130F_Data">Data7!$AW$11:$AW$19</definedName>
    <definedName name="A126243130F_Latest">Data7!$AW$19</definedName>
    <definedName name="A126243134R">Data7!$BX$1:$BX$10,Data7!$BX$11:$BX$19</definedName>
    <definedName name="A126243134R_Data">Data7!$BX$11:$BX$19</definedName>
    <definedName name="A126243134R_Latest">Data7!$BX$19</definedName>
    <definedName name="A126243138X">Data7!$HC$1:$HC$10,Data7!$HC$11:$HC$19</definedName>
    <definedName name="A126243138X_Data">Data7!$HC$11:$HC$19</definedName>
    <definedName name="A126243138X_Latest">Data7!$HC$19</definedName>
    <definedName name="A126243142R">Data8!$O$1:$O$10,Data8!$O$11:$O$19</definedName>
    <definedName name="A126243142R_Data">Data8!$O$11:$O$19</definedName>
    <definedName name="A126243142R_Latest">Data8!$O$19</definedName>
    <definedName name="A126243146X">Data8!$BW$1:$BW$10,Data8!$BW$11:$BW$19</definedName>
    <definedName name="A126243146X_Data">Data8!$BW$11:$BW$19</definedName>
    <definedName name="A126243146X_Latest">Data8!$BW$19</definedName>
    <definedName name="A126243150R">Data8!$CX$1:$CX$10,Data8!$CX$11:$CX$19</definedName>
    <definedName name="A126243150R_Data">Data8!$CX$11:$CX$19</definedName>
    <definedName name="A126243150R_Latest">Data8!$CX$19</definedName>
    <definedName name="A126243154X">Data8!$EZ$1:$EZ$10,Data8!$EZ$11:$EZ$19</definedName>
    <definedName name="A126243154X_Data">Data8!$EZ$11:$EZ$19</definedName>
    <definedName name="A126243154X_Latest">Data8!$EZ$19</definedName>
    <definedName name="A126243158J">Data7!$GH$1:$GH$10,Data7!$GH$11:$GH$19</definedName>
    <definedName name="A126243158J_Data">Data7!$GH$11:$GH$19</definedName>
    <definedName name="A126243158J_Latest">Data7!$GH$19</definedName>
    <definedName name="A126243162X">Data8!$AV$1:$AV$10,Data8!$AV$11:$AV$19</definedName>
    <definedName name="A126243162X_Data">Data8!$AV$11:$AV$19</definedName>
    <definedName name="A126243162X_Latest">Data8!$AV$19</definedName>
    <definedName name="A126243166J">Data7!$AB$1:$AB$10,Data7!$AB$11:$AB$19</definedName>
    <definedName name="A126243166J_Data">Data7!$AB$11:$AB$19</definedName>
    <definedName name="A126243166J_Latest">Data7!$AB$19</definedName>
    <definedName name="A126243170X">Data7!$DE$1:$DE$10,Data7!$DE$11:$DE$19</definedName>
    <definedName name="A126243170X_Data">Data7!$DE$11:$DE$19</definedName>
    <definedName name="A126243170X_Latest">Data7!$DE$19</definedName>
    <definedName name="A126243174J">Data7!$EF$1:$EF$10,Data7!$EF$11:$EF$19</definedName>
    <definedName name="A126243174J_Data">Data7!$EF$11:$EF$19</definedName>
    <definedName name="A126243174J_Latest">Data7!$EF$19</definedName>
    <definedName name="A126243178T">Data8!$DY$1:$DY$10,Data8!$DY$11:$DY$19</definedName>
    <definedName name="A126243178T_Data">Data8!$DY$11:$DY$19</definedName>
    <definedName name="A126243178T_Latest">Data8!$DY$19</definedName>
    <definedName name="A126243182J">Data8!$GA$1:$GA$10,Data8!$GA$11:$GA$19</definedName>
    <definedName name="A126243182J_Data">Data8!$GA$11:$GA$19</definedName>
    <definedName name="A126243182J_Latest">Data8!$GA$19</definedName>
    <definedName name="A126243186T">Data6!$HP$1:$HP$10,Data6!$HP$11:$HP$19</definedName>
    <definedName name="A126243186T_Data">Data6!$HP$11:$HP$19</definedName>
    <definedName name="A126243186T_Latest">Data6!$HP$19</definedName>
    <definedName name="A126243190J">Data7!$FG$1:$FG$10,Data7!$FG$11:$FG$19</definedName>
    <definedName name="A126243190J_Data">Data7!$FG$11:$FG$19</definedName>
    <definedName name="A126243190J_Latest">Data7!$FG$19</definedName>
    <definedName name="A126243194T">Data7!$IJ$1:$IJ$10,Data7!$IJ$11:$IJ$19</definedName>
    <definedName name="A126243194T_Data">Data7!$IJ$11:$IJ$19</definedName>
    <definedName name="A126243194T_Latest">Data7!$IJ$19</definedName>
    <definedName name="A126243198A">Data6!$IQ$1:$IQ$10,Data6!$IQ$11:$IQ$19</definedName>
    <definedName name="A126243198A_Data">Data6!$IQ$11:$IQ$19</definedName>
    <definedName name="A126243198A_Latest">Data6!$IQ$19</definedName>
    <definedName name="A126243202F">Data7!$BC$1:$BC$10,Data7!$BC$11:$BC$19</definedName>
    <definedName name="A126243202F_Data">Data7!$BC$11:$BC$19</definedName>
    <definedName name="A126243202F_Latest">Data7!$BC$19</definedName>
    <definedName name="A126243206R">Data7!$CD$1:$CD$10,Data7!$CD$11:$CD$19</definedName>
    <definedName name="A126243206R_Data">Data7!$CD$11:$CD$19</definedName>
    <definedName name="A126243206R_Latest">Data7!$CD$19</definedName>
    <definedName name="A126243210F">Data7!$HI$1:$HI$10,Data7!$HI$11:$HI$19</definedName>
    <definedName name="A126243210F_Data">Data7!$HI$11:$HI$19</definedName>
    <definedName name="A126243210F_Latest">Data7!$HI$19</definedName>
    <definedName name="A126243214R">Data8!$U$1:$U$10,Data8!$U$11:$U$19</definedName>
    <definedName name="A126243214R_Data">Data8!$U$11:$U$19</definedName>
    <definedName name="A126243214R_Latest">Data8!$U$19</definedName>
    <definedName name="A126243290T">Data8!$BZ$1:$BZ$10,Data8!$BZ$11:$BZ$19</definedName>
    <definedName name="A126243290T_Data">Data8!$BZ$11:$BZ$19</definedName>
    <definedName name="A126243290T_Latest">Data8!$BZ$19</definedName>
    <definedName name="A126243294A">Data8!$DA$1:$DA$10,Data8!$DA$11:$DA$19</definedName>
    <definedName name="A126243294A_Data">Data8!$DA$11:$DA$19</definedName>
    <definedName name="A126243294A_Latest">Data8!$DA$19</definedName>
    <definedName name="A126243298K">Data8!$FC$1:$FC$10,Data8!$FC$11:$FC$19</definedName>
    <definedName name="A126243298K_Data">Data8!$FC$11:$FC$19</definedName>
    <definedName name="A126243298K_Latest">Data8!$FC$19</definedName>
    <definedName name="A126243302R">Data7!$GK$1:$GK$10,Data7!$GK$11:$GK$19</definedName>
    <definedName name="A126243302R_Data">Data7!$GK$11:$GK$19</definedName>
    <definedName name="A126243302R_Latest">Data7!$GK$19</definedName>
    <definedName name="A126243306X">Data8!$AY$1:$AY$10,Data8!$AY$11:$AY$19</definedName>
    <definedName name="A126243306X_Data">Data8!$AY$11:$AY$19</definedName>
    <definedName name="A126243306X_Latest">Data8!$AY$19</definedName>
    <definedName name="A126243310R">Data7!$AE$1:$AE$10,Data7!$AE$11:$AE$19</definedName>
    <definedName name="A126243310R_Data">Data7!$AE$11:$AE$19</definedName>
    <definedName name="A126243310R_Latest">Data7!$AE$19</definedName>
    <definedName name="A126243314X">Data7!$DH$1:$DH$10,Data7!$DH$11:$DH$19</definedName>
    <definedName name="A126243314X_Data">Data7!$DH$11:$DH$19</definedName>
    <definedName name="A126243314X_Latest">Data7!$DH$19</definedName>
    <definedName name="A126243318J">Data7!$EI$1:$EI$10,Data7!$EI$11:$EI$19</definedName>
    <definedName name="A126243318J_Data">Data7!$EI$11:$EI$19</definedName>
    <definedName name="A126243318J_Latest">Data7!$EI$19</definedName>
    <definedName name="A126243322X">Data8!$EB$1:$EB$10,Data8!$EB$11:$EB$19</definedName>
    <definedName name="A126243322X_Data">Data8!$EB$11:$EB$19</definedName>
    <definedName name="A126243322X_Latest">Data8!$EB$19</definedName>
    <definedName name="A126243326J">Data8!$GD$1:$GD$10,Data8!$GD$11:$GD$19</definedName>
    <definedName name="A126243326J_Data">Data8!$GD$11:$GD$19</definedName>
    <definedName name="A126243326J_Latest">Data8!$GD$19</definedName>
    <definedName name="A126243330X">Data6!$HS$1:$HS$10,Data6!$HS$11:$HS$19</definedName>
    <definedName name="A126243330X_Data">Data6!$HS$11:$HS$19</definedName>
    <definedName name="A126243330X_Latest">Data6!$HS$19</definedName>
    <definedName name="A126243334J">Data7!$FJ$1:$FJ$10,Data7!$FJ$11:$FJ$19</definedName>
    <definedName name="A126243334J_Data">Data7!$FJ$11:$FJ$19</definedName>
    <definedName name="A126243334J_Latest">Data7!$FJ$19</definedName>
    <definedName name="A126243338T">Data7!$IM$1:$IM$10,Data7!$IM$11:$IM$19</definedName>
    <definedName name="A126243338T_Data">Data7!$IM$11:$IM$19</definedName>
    <definedName name="A126243338T_Latest">Data7!$IM$19</definedName>
    <definedName name="A126243342J">Data7!$D$1:$D$10,Data7!$D$11:$D$19</definedName>
    <definedName name="A126243342J_Data">Data7!$D$11:$D$19</definedName>
    <definedName name="A126243342J_Latest">Data7!$D$19</definedName>
    <definedName name="A126243346T">Data7!$BF$1:$BF$10,Data7!$BF$11:$BF$19</definedName>
    <definedName name="A126243346T_Data">Data7!$BF$11:$BF$19</definedName>
    <definedName name="A126243346T_Latest">Data7!$BF$19</definedName>
    <definedName name="A126243350J">Data7!$CG$1:$CG$10,Data7!$CG$11:$CG$19</definedName>
    <definedName name="A126243350J_Data">Data7!$CG$11:$CG$19</definedName>
    <definedName name="A126243350J_Latest">Data7!$CG$19</definedName>
    <definedName name="A126243354T">Data7!$HL$1:$HL$10,Data7!$HL$11:$HL$19</definedName>
    <definedName name="A126243354T_Data">Data7!$HL$11:$HL$19</definedName>
    <definedName name="A126243354T_Latest">Data7!$HL$19</definedName>
    <definedName name="A126243358A">Data8!$X$1:$X$10,Data8!$X$11:$X$19</definedName>
    <definedName name="A126243358A_Data">Data8!$X$11:$X$19</definedName>
    <definedName name="A126243358A_Latest">Data8!$X$19</definedName>
    <definedName name="A126243362T">Data8!$CI$1:$CI$10,Data8!$CI$11:$CI$19</definedName>
    <definedName name="A126243362T_Data">Data8!$CI$11:$CI$19</definedName>
    <definedName name="A126243362T_Latest">Data8!$CI$19</definedName>
    <definedName name="A126243366A">Data8!$DJ$1:$DJ$10,Data8!$DJ$11:$DJ$19</definedName>
    <definedName name="A126243366A_Data">Data8!$DJ$11:$DJ$19</definedName>
    <definedName name="A126243366A_Latest">Data8!$DJ$19</definedName>
    <definedName name="A126243370T">Data8!$FL$1:$FL$10,Data8!$FL$11:$FL$19</definedName>
    <definedName name="A126243370T_Data">Data8!$FL$11:$FL$19</definedName>
    <definedName name="A126243370T_Latest">Data8!$FL$19</definedName>
    <definedName name="A126243374A">Data7!$GT$1:$GT$10,Data7!$GT$11:$GT$19</definedName>
    <definedName name="A126243374A_Data">Data7!$GT$11:$GT$19</definedName>
    <definedName name="A126243374A_Latest">Data7!$GT$19</definedName>
    <definedName name="A126243378K">Data8!$BH$1:$BH$10,Data8!$BH$11:$BH$19</definedName>
    <definedName name="A126243378K_Data">Data8!$BH$11:$BH$19</definedName>
    <definedName name="A126243378K_Latest">Data8!$BH$19</definedName>
    <definedName name="A126243382A">Data7!$AN$1:$AN$10,Data7!$AN$11:$AN$19</definedName>
    <definedName name="A126243382A_Data">Data7!$AN$11:$AN$19</definedName>
    <definedName name="A126243382A_Latest">Data7!$AN$19</definedName>
    <definedName name="A126243386K">Data7!$DQ$1:$DQ$10,Data7!$DQ$11:$DQ$19</definedName>
    <definedName name="A126243386K_Data">Data7!$DQ$11:$DQ$19</definedName>
    <definedName name="A126243386K_Latest">Data7!$DQ$19</definedName>
    <definedName name="A126243390A">Data7!$ER$1:$ER$10,Data7!$ER$11:$ER$19</definedName>
    <definedName name="A126243390A_Data">Data7!$ER$11:$ER$19</definedName>
    <definedName name="A126243390A_Latest">Data7!$ER$19</definedName>
    <definedName name="A126243394K">Data8!$EK$1:$EK$10,Data8!$EK$11:$EK$19</definedName>
    <definedName name="A126243394K_Data">Data8!$EK$11:$EK$19</definedName>
    <definedName name="A126243394K_Latest">Data8!$EK$19</definedName>
    <definedName name="A126243398V">Data8!$GM$1:$GM$10,Data8!$GM$11:$GM$19</definedName>
    <definedName name="A126243398V_Data">Data8!$GM$11:$GM$19</definedName>
    <definedName name="A126243398V_Latest">Data8!$GM$19</definedName>
    <definedName name="A126243402X">Data6!$IB$1:$IB$10,Data6!$IB$11:$IB$19</definedName>
    <definedName name="A126243402X_Data">Data6!$IB$11:$IB$19</definedName>
    <definedName name="A126243402X_Latest">Data6!$IB$19</definedName>
    <definedName name="A126243406J">Data7!$FS$1:$FS$10,Data7!$FS$11:$FS$19</definedName>
    <definedName name="A126243406J_Data">Data7!$FS$11:$FS$19</definedName>
    <definedName name="A126243406J_Latest">Data7!$FS$19</definedName>
    <definedName name="A126243410X">Data8!$F$1:$F$10,Data8!$F$11:$F$19</definedName>
    <definedName name="A126243410X_Data">Data8!$F$11:$F$19</definedName>
    <definedName name="A126243410X_Latest">Data8!$F$19</definedName>
    <definedName name="A126243414J">Data7!$M$1:$M$10,Data7!$M$11:$M$19</definedName>
    <definedName name="A126243414J_Data">Data7!$M$11:$M$19</definedName>
    <definedName name="A126243414J_Latest">Data7!$M$19</definedName>
    <definedName name="A126243418T">Data7!$BO$1:$BO$10,Data7!$BO$11:$BO$19</definedName>
    <definedName name="A126243418T_Data">Data7!$BO$11:$BO$19</definedName>
    <definedName name="A126243418T_Latest">Data7!$BO$19</definedName>
    <definedName name="A126243422J">Data7!$CP$1:$CP$10,Data7!$CP$11:$CP$19</definedName>
    <definedName name="A126243422J_Data">Data7!$CP$11:$CP$19</definedName>
    <definedName name="A126243422J_Latest">Data7!$CP$19</definedName>
    <definedName name="A126243426T">Data7!$HU$1:$HU$10,Data7!$HU$11:$HU$19</definedName>
    <definedName name="A126243426T_Data">Data7!$HU$11:$HU$19</definedName>
    <definedName name="A126243426T_Latest">Data7!$HU$19</definedName>
    <definedName name="A126243430J">Data8!$AG$1:$AG$10,Data8!$AG$11:$AG$19</definedName>
    <definedName name="A126243430J_Data">Data8!$AG$11:$AG$19</definedName>
    <definedName name="A126243430J_Latest">Data8!$AG$19</definedName>
    <definedName name="A126243434T">Data8!$BN$1:$BN$10,Data8!$BN$11:$BN$19</definedName>
    <definedName name="A126243434T_Data">Data8!$BN$11:$BN$19</definedName>
    <definedName name="A126243434T_Latest">Data8!$BN$19</definedName>
    <definedName name="A126243438A">Data8!$CO$1:$CO$10,Data8!$CO$11:$CO$19</definedName>
    <definedName name="A126243438A_Data">Data8!$CO$11:$CO$19</definedName>
    <definedName name="A126243438A_Latest">Data8!$CO$19</definedName>
    <definedName name="A126243442T">Data8!$EQ$1:$EQ$10,Data8!$EQ$11:$EQ$19</definedName>
    <definedName name="A126243442T_Data">Data8!$EQ$11:$EQ$19</definedName>
    <definedName name="A126243442T_Latest">Data8!$EQ$19</definedName>
    <definedName name="A126243446A">Data7!$FY$1:$FY$10,Data7!$FY$11:$FY$19</definedName>
    <definedName name="A126243446A_Data">Data7!$FY$11:$FY$19</definedName>
    <definedName name="A126243446A_Latest">Data7!$FY$19</definedName>
    <definedName name="A126243450T">Data8!$AM$1:$AM$10,Data8!$AM$11:$AM$19</definedName>
    <definedName name="A126243450T_Data">Data8!$AM$11:$AM$19</definedName>
    <definedName name="A126243450T_Latest">Data8!$AM$19</definedName>
    <definedName name="A126243454A">Data7!$S$1:$S$10,Data7!$S$11:$S$19</definedName>
    <definedName name="A126243454A_Data">Data7!$S$11:$S$19</definedName>
    <definedName name="A126243454A_Latest">Data7!$S$19</definedName>
    <definedName name="A126243458K">Data7!$CV$1:$CV$10,Data7!$CV$11:$CV$19</definedName>
    <definedName name="A126243458K_Data">Data7!$CV$11:$CV$19</definedName>
    <definedName name="A126243458K_Latest">Data7!$CV$19</definedName>
    <definedName name="A126243462A">Data7!$DW$1:$DW$10,Data7!$DW$11:$DW$19</definedName>
    <definedName name="A126243462A_Data">Data7!$DW$11:$DW$19</definedName>
    <definedName name="A126243462A_Latest">Data7!$DW$19</definedName>
    <definedName name="A126243466K">Data8!$DP$1:$DP$10,Data8!$DP$11:$DP$19</definedName>
    <definedName name="A126243466K_Data">Data8!$DP$11:$DP$19</definedName>
    <definedName name="A126243466K_Latest">Data8!$DP$19</definedName>
    <definedName name="A126243470A">Data8!$FR$1:$FR$10,Data8!$FR$11:$FR$19</definedName>
    <definedName name="A126243470A_Data">Data8!$FR$11:$FR$19</definedName>
    <definedName name="A126243470A_Latest">Data8!$FR$19</definedName>
    <definedName name="A126243474K">Data6!$HG$1:$HG$10,Data6!$HG$11:$HG$19</definedName>
    <definedName name="A126243474K_Data">Data6!$HG$11:$HG$19</definedName>
    <definedName name="A126243474K_Latest">Data6!$HG$19</definedName>
    <definedName name="A126243478V">Data7!$EX$1:$EX$10,Data7!$EX$11:$EX$19</definedName>
    <definedName name="A126243478V_Data">Data7!$EX$11:$EX$19</definedName>
    <definedName name="A126243478V_Latest">Data7!$EX$19</definedName>
    <definedName name="A126243482K">Data7!$IA$1:$IA$10,Data7!$IA$11:$IA$19</definedName>
    <definedName name="A126243482K_Data">Data7!$IA$11:$IA$19</definedName>
    <definedName name="A126243482K_Latest">Data7!$IA$19</definedName>
    <definedName name="A126243486V">Data6!$IH$1:$IH$10,Data6!$IH$11:$IH$19</definedName>
    <definedName name="A126243486V_Data">Data6!$IH$11:$IH$19</definedName>
    <definedName name="A126243486V_Latest">Data6!$IH$19</definedName>
    <definedName name="A126243490K">Data7!$AT$1:$AT$10,Data7!$AT$11:$AT$19</definedName>
    <definedName name="A126243490K_Data">Data7!$AT$11:$AT$19</definedName>
    <definedName name="A126243490K_Latest">Data7!$AT$19</definedName>
    <definedName name="A126243494V">Data7!$BU$1:$BU$10,Data7!$BU$11:$BU$19</definedName>
    <definedName name="A126243494V_Data">Data7!$BU$11:$BU$19</definedName>
    <definedName name="A126243494V_Latest">Data7!$BU$19</definedName>
    <definedName name="A126243498C">Data7!$GZ$1:$GZ$10,Data7!$GZ$11:$GZ$19</definedName>
    <definedName name="A126243498C_Data">Data7!$GZ$11:$GZ$19</definedName>
    <definedName name="A126243498C_Latest">Data7!$GZ$19</definedName>
    <definedName name="A126243502J">Data8!$L$1:$L$10,Data8!$L$11:$L$19</definedName>
    <definedName name="A126243502J_Data">Data8!$L$11:$L$19</definedName>
    <definedName name="A126243502J_Latest">Data8!$L$19</definedName>
    <definedName name="A126243578C">Data8!$BT$1:$BT$10,Data8!$BT$11:$BT$19</definedName>
    <definedName name="A126243578C_Data">Data8!$BT$11:$BT$19</definedName>
    <definedName name="A126243578C_Latest">Data8!$BT$19</definedName>
    <definedName name="A126243582V">Data8!$CU$1:$CU$10,Data8!$CU$11:$CU$19</definedName>
    <definedName name="A126243582V_Data">Data8!$CU$11:$CU$19</definedName>
    <definedName name="A126243582V_Latest">Data8!$CU$19</definedName>
    <definedName name="A126243586C">Data8!$EW$1:$EW$10,Data8!$EW$11:$EW$19</definedName>
    <definedName name="A126243586C_Data">Data8!$EW$11:$EW$19</definedName>
    <definedName name="A126243586C_Latest">Data8!$EW$19</definedName>
    <definedName name="A126243590V">Data7!$GE$1:$GE$10,Data7!$GE$11:$GE$19</definedName>
    <definedName name="A126243590V_Data">Data7!$GE$11:$GE$19</definedName>
    <definedName name="A126243590V_Latest">Data7!$GE$19</definedName>
    <definedName name="A126243594C">Data8!$AS$1:$AS$10,Data8!$AS$11:$AS$19</definedName>
    <definedName name="A126243594C_Data">Data8!$AS$11:$AS$19</definedName>
    <definedName name="A126243594C_Latest">Data8!$AS$19</definedName>
    <definedName name="A126243598L">Data7!$Y$1:$Y$10,Data7!$Y$11:$Y$19</definedName>
    <definedName name="A126243598L_Data">Data7!$Y$11:$Y$19</definedName>
    <definedName name="A126243598L_Latest">Data7!$Y$19</definedName>
    <definedName name="A126243602T">Data7!$DB$1:$DB$10,Data7!$DB$11:$DB$19</definedName>
    <definedName name="A126243602T_Data">Data7!$DB$11:$DB$19</definedName>
    <definedName name="A126243602T_Latest">Data7!$DB$19</definedName>
    <definedName name="A126243606A">Data7!$EC$1:$EC$10,Data7!$EC$11:$EC$19</definedName>
    <definedName name="A126243606A_Data">Data7!$EC$11:$EC$19</definedName>
    <definedName name="A126243606A_Latest">Data7!$EC$19</definedName>
    <definedName name="A126243610T">Data8!$DV$1:$DV$10,Data8!$DV$11:$DV$19</definedName>
    <definedName name="A126243610T_Data">Data8!$DV$11:$DV$19</definedName>
    <definedName name="A126243610T_Latest">Data8!$DV$19</definedName>
    <definedName name="A126243614A">Data8!$FX$1:$FX$10,Data8!$FX$11:$FX$19</definedName>
    <definedName name="A126243614A_Data">Data8!$FX$11:$FX$19</definedName>
    <definedName name="A126243614A_Latest">Data8!$FX$19</definedName>
    <definedName name="A126243618K">Data6!$HM$1:$HM$10,Data6!$HM$11:$HM$19</definedName>
    <definedName name="A126243618K_Data">Data6!$HM$11:$HM$19</definedName>
    <definedName name="A126243618K_Latest">Data6!$HM$19</definedName>
    <definedName name="A126243622A">Data7!$FD$1:$FD$10,Data7!$FD$11:$FD$19</definedName>
    <definedName name="A126243622A_Data">Data7!$FD$11:$FD$19</definedName>
    <definedName name="A126243622A_Latest">Data7!$FD$19</definedName>
    <definedName name="A126243626K">Data7!$IG$1:$IG$10,Data7!$IG$11:$IG$19</definedName>
    <definedName name="A126243626K_Data">Data7!$IG$11:$IG$19</definedName>
    <definedName name="A126243626K_Latest">Data7!$IG$19</definedName>
    <definedName name="A126243630A">Data6!$IN$1:$IN$10,Data6!$IN$11:$IN$19</definedName>
    <definedName name="A126243630A_Data">Data6!$IN$11:$IN$19</definedName>
    <definedName name="A126243630A_Latest">Data6!$IN$19</definedName>
    <definedName name="A126243634K">Data7!$AZ$1:$AZ$10,Data7!$AZ$11:$AZ$19</definedName>
    <definedName name="A126243634K_Data">Data7!$AZ$11:$AZ$19</definedName>
    <definedName name="A126243634K_Latest">Data7!$AZ$19</definedName>
    <definedName name="A126243638V">Data7!$CA$1:$CA$10,Data7!$CA$11:$CA$19</definedName>
    <definedName name="A126243638V_Data">Data7!$CA$11:$CA$19</definedName>
    <definedName name="A126243638V_Latest">Data7!$CA$19</definedName>
    <definedName name="A126243642K">Data7!$HF$1:$HF$10,Data7!$HF$11:$HF$19</definedName>
    <definedName name="A126243642K_Data">Data7!$HF$11:$HF$19</definedName>
    <definedName name="A126243642K_Latest">Data7!$HF$19</definedName>
    <definedName name="A126243646V">Data8!$R$1:$R$10,Data8!$R$11:$R$19</definedName>
    <definedName name="A126243646V_Data">Data8!$R$11:$R$19</definedName>
    <definedName name="A126243646V_Latest">Data8!$R$19</definedName>
    <definedName name="A126243650K">Data8!$CF$1:$CF$10,Data8!$CF$11:$CF$19</definedName>
    <definedName name="A126243650K_Data">Data8!$CF$11:$CF$19</definedName>
    <definedName name="A126243650K_Latest">Data8!$CF$19</definedName>
    <definedName name="A126243654V">Data8!$DG$1:$DG$10,Data8!$DG$11:$DG$19</definedName>
    <definedName name="A126243654V_Data">Data8!$DG$11:$DG$19</definedName>
    <definedName name="A126243654V_Latest">Data8!$DG$19</definedName>
    <definedName name="A126243658C">Data8!$FI$1:$FI$10,Data8!$FI$11:$FI$19</definedName>
    <definedName name="A126243658C_Data">Data8!$FI$11:$FI$19</definedName>
    <definedName name="A126243658C_Latest">Data8!$FI$19</definedName>
    <definedName name="A126243662V">Data7!$GQ$1:$GQ$10,Data7!$GQ$11:$GQ$19</definedName>
    <definedName name="A126243662V_Data">Data7!$GQ$11:$GQ$19</definedName>
    <definedName name="A126243662V_Latest">Data7!$GQ$19</definedName>
    <definedName name="A126243666C">Data8!$BE$1:$BE$10,Data8!$BE$11:$BE$19</definedName>
    <definedName name="A126243666C_Data">Data8!$BE$11:$BE$19</definedName>
    <definedName name="A126243666C_Latest">Data8!$BE$19</definedName>
    <definedName name="A126243670V">Data7!$AK$1:$AK$10,Data7!$AK$11:$AK$19</definedName>
    <definedName name="A126243670V_Data">Data7!$AK$11:$AK$19</definedName>
    <definedName name="A126243670V_Latest">Data7!$AK$19</definedName>
    <definedName name="A126243674C">Data7!$DN$1:$DN$10,Data7!$DN$11:$DN$19</definedName>
    <definedName name="A126243674C_Data">Data7!$DN$11:$DN$19</definedName>
    <definedName name="A126243674C_Latest">Data7!$DN$19</definedName>
    <definedName name="A126243678L">Data7!$EO$1:$EO$10,Data7!$EO$11:$EO$19</definedName>
    <definedName name="A126243678L_Data">Data7!$EO$11:$EO$19</definedName>
    <definedName name="A126243678L_Latest">Data7!$EO$19</definedName>
    <definedName name="A126243682C">Data8!$EH$1:$EH$10,Data8!$EH$11:$EH$19</definedName>
    <definedName name="A126243682C_Data">Data8!$EH$11:$EH$19</definedName>
    <definedName name="A126243682C_Latest">Data8!$EH$19</definedName>
    <definedName name="A126243686L">Data8!$GJ$1:$GJ$10,Data8!$GJ$11:$GJ$19</definedName>
    <definedName name="A126243686L_Data">Data8!$GJ$11:$GJ$19</definedName>
    <definedName name="A126243686L_Latest">Data8!$GJ$19</definedName>
    <definedName name="A126243690C">Data6!$HY$1:$HY$10,Data6!$HY$11:$HY$19</definedName>
    <definedName name="A126243690C_Data">Data6!$HY$11:$HY$19</definedName>
    <definedName name="A126243690C_Latest">Data6!$HY$19</definedName>
    <definedName name="A126243694L">Data7!$FP$1:$FP$10,Data7!$FP$11:$FP$19</definedName>
    <definedName name="A126243694L_Data">Data7!$FP$11:$FP$19</definedName>
    <definedName name="A126243694L_Latest">Data7!$FP$19</definedName>
    <definedName name="A126243698W">Data8!$C$1:$C$10,Data8!$C$11:$C$19</definedName>
    <definedName name="A126243698W_Data">Data8!$C$11:$C$19</definedName>
    <definedName name="A126243698W_Latest">Data8!$C$19</definedName>
    <definedName name="A126243702A">Data7!$J$1:$J$10,Data7!$J$11:$J$19</definedName>
    <definedName name="A126243702A_Data">Data7!$J$11:$J$19</definedName>
    <definedName name="A126243702A_Latest">Data7!$J$19</definedName>
    <definedName name="A126243706K">Data7!$BL$1:$BL$10,Data7!$BL$11:$BL$19</definedName>
    <definedName name="A126243706K_Data">Data7!$BL$11:$BL$19</definedName>
    <definedName name="A126243706K_Latest">Data7!$BL$19</definedName>
    <definedName name="A126243710A">Data7!$CM$1:$CM$10,Data7!$CM$11:$CM$19</definedName>
    <definedName name="A126243710A_Data">Data7!$CM$11:$CM$19</definedName>
    <definedName name="A126243710A_Latest">Data7!$CM$19</definedName>
    <definedName name="A126243714K">Data7!$HR$1:$HR$10,Data7!$HR$11:$HR$19</definedName>
    <definedName name="A126243714K_Data">Data7!$HR$11:$HR$19</definedName>
    <definedName name="A126243714K_Latest">Data7!$HR$19</definedName>
    <definedName name="A126243718V">Data8!$AD$1:$AD$10,Data8!$AD$11:$AD$19</definedName>
    <definedName name="A126243718V_Data">Data8!$AD$11:$AD$19</definedName>
    <definedName name="A126243718V_Latest">Data8!$AD$19</definedName>
    <definedName name="A126243722K">Data10!$BO$1:$BO$10,Data10!$BO$11:$BO$19</definedName>
    <definedName name="A126243722K_Data">Data10!$BO$11:$BO$19</definedName>
    <definedName name="A126243722K_Latest">Data10!$BO$19</definedName>
    <definedName name="A126243726V">Data10!$CP$1:$CP$10,Data10!$CP$11:$CP$19</definedName>
    <definedName name="A126243726V_Data">Data10!$CP$11:$CP$19</definedName>
    <definedName name="A126243726V_Latest">Data10!$CP$19</definedName>
    <definedName name="A126243730K">Data10!$ER$1:$ER$10,Data10!$ER$11:$ER$19</definedName>
    <definedName name="A126243730K_Data">Data10!$ER$11:$ER$19</definedName>
    <definedName name="A126243730K_Latest">Data10!$ER$19</definedName>
    <definedName name="A126243734V">Data9!$FZ$1:$FZ$10,Data9!$FZ$11:$FZ$19</definedName>
    <definedName name="A126243734V_Data">Data9!$FZ$11:$FZ$19</definedName>
    <definedName name="A126243734V_Latest">Data9!$FZ$19</definedName>
    <definedName name="A126243738C">Data10!$AN$1:$AN$10,Data10!$AN$11:$AN$19</definedName>
    <definedName name="A126243738C_Data">Data10!$AN$11:$AN$19</definedName>
    <definedName name="A126243738C_Latest">Data10!$AN$19</definedName>
    <definedName name="A126243742V">Data9!$T$1:$T$10,Data9!$T$11:$T$19</definedName>
    <definedName name="A126243742V_Data">Data9!$T$11:$T$19</definedName>
    <definedName name="A126243742V_Latest">Data9!$T$19</definedName>
    <definedName name="A126243746C">Data9!$CW$1:$CW$10,Data9!$CW$11:$CW$19</definedName>
    <definedName name="A126243746C_Data">Data9!$CW$11:$CW$19</definedName>
    <definedName name="A126243746C_Latest">Data9!$CW$19</definedName>
    <definedName name="A126243750V">Data9!$DX$1:$DX$10,Data9!$DX$11:$DX$19</definedName>
    <definedName name="A126243750V_Data">Data9!$DX$11:$DX$19</definedName>
    <definedName name="A126243750V_Latest">Data9!$DX$19</definedName>
    <definedName name="A126243754C">Data10!$DQ$1:$DQ$10,Data10!$DQ$11:$DQ$19</definedName>
    <definedName name="A126243754C_Data">Data10!$DQ$11:$DQ$19</definedName>
    <definedName name="A126243754C_Latest">Data10!$DQ$19</definedName>
    <definedName name="A126243758L">Data10!$FS$1:$FS$10,Data10!$FS$11:$FS$19</definedName>
    <definedName name="A126243758L_Data">Data10!$FS$11:$FS$19</definedName>
    <definedName name="A126243758L_Latest">Data10!$FS$19</definedName>
    <definedName name="A126243762C">Data8!$HH$1:$HH$10,Data8!$HH$11:$HH$19</definedName>
    <definedName name="A126243762C_Data">Data8!$HH$11:$HH$19</definedName>
    <definedName name="A126243762C_Latest">Data8!$HH$19</definedName>
    <definedName name="A126243766L">Data9!$EY$1:$EY$10,Data9!$EY$11:$EY$19</definedName>
    <definedName name="A126243766L_Data">Data9!$EY$11:$EY$19</definedName>
    <definedName name="A126243766L_Latest">Data9!$EY$19</definedName>
    <definedName name="A126243770C">Data9!$IB$1:$IB$10,Data9!$IB$11:$IB$19</definedName>
    <definedName name="A126243770C_Data">Data9!$IB$11:$IB$19</definedName>
    <definedName name="A126243770C_Latest">Data9!$IB$19</definedName>
    <definedName name="A126243774L">Data8!$II$1:$II$10,Data8!$II$11:$II$19</definedName>
    <definedName name="A126243774L_Data">Data8!$II$11:$II$19</definedName>
    <definedName name="A126243774L_Latest">Data8!$II$19</definedName>
    <definedName name="A126243778W">Data9!$AU$1:$AU$10,Data9!$AU$11:$AU$19</definedName>
    <definedName name="A126243778W_Data">Data9!$AU$11:$AU$19</definedName>
    <definedName name="A126243778W_Latest">Data9!$AU$19</definedName>
    <definedName name="A126243782L">Data9!$BV$1:$BV$10,Data9!$BV$11:$BV$19</definedName>
    <definedName name="A126243782L_Data">Data9!$BV$11:$BV$19</definedName>
    <definedName name="A126243782L_Latest">Data9!$BV$19</definedName>
    <definedName name="A126243786W">Data9!$HA$1:$HA$10,Data9!$HA$11:$HA$19</definedName>
    <definedName name="A126243786W_Data">Data9!$HA$11:$HA$19</definedName>
    <definedName name="A126243786W_Latest">Data9!$HA$19</definedName>
    <definedName name="A126243790L">Data10!$M$1:$M$10,Data10!$M$11:$M$19</definedName>
    <definedName name="A126243790L_Data">Data10!$M$11:$M$19</definedName>
    <definedName name="A126243790L_Latest">Data10!$M$19</definedName>
    <definedName name="A126243794W">Data10!$AW$1:$AW$10,Data10!$AW$11:$AW$19</definedName>
    <definedName name="A126243794W_Data">Data10!$AW$11:$AW$19</definedName>
    <definedName name="A126243794W_Latest">Data10!$AW$19</definedName>
    <definedName name="A126243798F">Data10!$BX$1:$BX$10,Data10!$BX$11:$BX$19</definedName>
    <definedName name="A126243798F_Data">Data10!$BX$11:$BX$19</definedName>
    <definedName name="A126243798F_Latest">Data10!$BX$19</definedName>
    <definedName name="A126243802K">Data10!$DZ$1:$DZ$10,Data10!$DZ$11:$DZ$19</definedName>
    <definedName name="A126243802K_Data">Data10!$DZ$11:$DZ$19</definedName>
    <definedName name="A126243802K_Latest">Data10!$DZ$19</definedName>
    <definedName name="A126243806V">Data9!$FH$1:$FH$10,Data9!$FH$11:$FH$19</definedName>
    <definedName name="A126243806V_Data">Data9!$FH$11:$FH$19</definedName>
    <definedName name="A126243806V_Latest">Data9!$FH$19</definedName>
    <definedName name="A126243810K">Data10!$V$1:$V$10,Data10!$V$11:$V$19</definedName>
    <definedName name="A126243810K_Data">Data10!$V$11:$V$19</definedName>
    <definedName name="A126243810K_Latest">Data10!$V$19</definedName>
    <definedName name="A126243814V">Data9!$B$1:$B$10,Data9!$B$11:$B$19</definedName>
    <definedName name="A126243814V_Data">Data9!$B$11:$B$19</definedName>
    <definedName name="A126243814V_Latest">Data9!$B$19</definedName>
    <definedName name="A126243818C">Data9!$CE$1:$CE$10,Data9!$CE$11:$CE$19</definedName>
    <definedName name="A126243818C_Data">Data9!$CE$11:$CE$19</definedName>
    <definedName name="A126243818C_Latest">Data9!$CE$19</definedName>
    <definedName name="A126243822V">Data9!$DF$1:$DF$10,Data9!$DF$11:$DF$19</definedName>
    <definedName name="A126243822V_Data">Data9!$DF$11:$DF$19</definedName>
    <definedName name="A126243822V_Latest">Data9!$DF$19</definedName>
    <definedName name="A126243826C">Data10!$CY$1:$CY$10,Data10!$CY$11:$CY$19</definedName>
    <definedName name="A126243826C_Data">Data10!$CY$11:$CY$19</definedName>
    <definedName name="A126243826C_Latest">Data10!$CY$19</definedName>
    <definedName name="A126243830V">Data10!$FA$1:$FA$10,Data10!$FA$11:$FA$19</definedName>
    <definedName name="A126243830V_Data">Data10!$FA$11:$FA$19</definedName>
    <definedName name="A126243830V_Latest">Data10!$FA$19</definedName>
    <definedName name="A126243834C">Data8!$GP$1:$GP$10,Data8!$GP$11:$GP$19</definedName>
    <definedName name="A126243834C_Data">Data8!$GP$11:$GP$19</definedName>
    <definedName name="A126243834C_Latest">Data8!$GP$19</definedName>
    <definedName name="A126243838L">Data9!$EG$1:$EG$10,Data9!$EG$11:$EG$19</definedName>
    <definedName name="A126243838L_Data">Data9!$EG$11:$EG$19</definedName>
    <definedName name="A126243838L_Latest">Data9!$EG$19</definedName>
    <definedName name="A126243842C">Data9!$HJ$1:$HJ$10,Data9!$HJ$11:$HJ$19</definedName>
    <definedName name="A126243842C_Data">Data9!$HJ$11:$HJ$19</definedName>
    <definedName name="A126243842C_Latest">Data9!$HJ$19</definedName>
    <definedName name="A126243846L">Data8!$HQ$1:$HQ$10,Data8!$HQ$11:$HQ$19</definedName>
    <definedName name="A126243846L_Data">Data8!$HQ$11:$HQ$19</definedName>
    <definedName name="A126243846L_Latest">Data8!$HQ$19</definedName>
    <definedName name="A126243850C">Data9!$AC$1:$AC$10,Data9!$AC$11:$AC$19</definedName>
    <definedName name="A126243850C_Data">Data9!$AC$11:$AC$19</definedName>
    <definedName name="A126243850C_Latest">Data9!$AC$19</definedName>
    <definedName name="A126243854L">Data9!$BD$1:$BD$10,Data9!$BD$11:$BD$19</definedName>
    <definedName name="A126243854L_Data">Data9!$BD$11:$BD$19</definedName>
    <definedName name="A126243854L_Latest">Data9!$BD$19</definedName>
    <definedName name="A126243858W">Data9!$GI$1:$GI$10,Data9!$GI$11:$GI$19</definedName>
    <definedName name="A126243858W_Data">Data9!$GI$11:$GI$19</definedName>
    <definedName name="A126243858W_Latest">Data9!$GI$19</definedName>
    <definedName name="A126243862L">Data9!$IK$1:$IK$10,Data9!$IK$11:$IK$19</definedName>
    <definedName name="A126243862L_Data">Data9!$IK$11:$IK$19</definedName>
    <definedName name="A126243862L_Latest">Data9!$IK$19</definedName>
    <definedName name="A126243866W">Data10!$BC$1:$BC$10,Data10!$BC$11:$BC$19</definedName>
    <definedName name="A126243866W_Data">Data10!$BC$11:$BC$19</definedName>
    <definedName name="A126243866W_Latest">Data10!$BC$19</definedName>
    <definedName name="A126243870L">Data10!$CD$1:$CD$10,Data10!$CD$11:$CD$19</definedName>
    <definedName name="A126243870L_Data">Data10!$CD$11:$CD$19</definedName>
    <definedName name="A126243870L_Latest">Data10!$CD$19</definedName>
    <definedName name="A126243874W">Data10!$EF$1:$EF$10,Data10!$EF$11:$EF$19</definedName>
    <definedName name="A126243874W_Data">Data10!$EF$11:$EF$19</definedName>
    <definedName name="A126243874W_Latest">Data10!$EF$19</definedName>
    <definedName name="A126243878F">Data9!$FN$1:$FN$10,Data9!$FN$11:$FN$19</definedName>
    <definedName name="A126243878F_Data">Data9!$FN$11:$FN$19</definedName>
    <definedName name="A126243878F_Latest">Data9!$FN$19</definedName>
    <definedName name="A126243882W">Data10!$AB$1:$AB$10,Data10!$AB$11:$AB$19</definedName>
    <definedName name="A126243882W_Data">Data10!$AB$11:$AB$19</definedName>
    <definedName name="A126243882W_Latest">Data10!$AB$19</definedName>
    <definedName name="A126243886F">Data9!$H$1:$H$10,Data9!$H$11:$H$19</definedName>
    <definedName name="A126243886F_Data">Data9!$H$11:$H$19</definedName>
    <definedName name="A126243886F_Latest">Data9!$H$19</definedName>
    <definedName name="A126243890W">Data9!$CK$1:$CK$10,Data9!$CK$11:$CK$19</definedName>
    <definedName name="A126243890W_Data">Data9!$CK$11:$CK$19</definedName>
    <definedName name="A126243890W_Latest">Data9!$CK$19</definedName>
    <definedName name="A126243894F">Data9!$DL$1:$DL$10,Data9!$DL$11:$DL$19</definedName>
    <definedName name="A126243894F_Data">Data9!$DL$11:$DL$19</definedName>
    <definedName name="A126243894F_Latest">Data9!$DL$19</definedName>
    <definedName name="A126243898R">Data10!$DE$1:$DE$10,Data10!$DE$11:$DE$19</definedName>
    <definedName name="A126243898R_Data">Data10!$DE$11:$DE$19</definedName>
    <definedName name="A126243898R_Latest">Data10!$DE$19</definedName>
    <definedName name="A126243902V">Data10!$FG$1:$FG$10,Data10!$FG$11:$FG$19</definedName>
    <definedName name="A126243902V_Data">Data10!$FG$11:$FG$19</definedName>
    <definedName name="A126243902V_Latest">Data10!$FG$19</definedName>
    <definedName name="A126243906C">Data8!$GV$1:$GV$10,Data8!$GV$11:$GV$19</definedName>
    <definedName name="A126243906C_Data">Data8!$GV$11:$GV$19</definedName>
    <definedName name="A126243906C_Latest">Data8!$GV$19</definedName>
    <definedName name="A126243910V">Data9!$EM$1:$EM$10,Data9!$EM$11:$EM$19</definedName>
    <definedName name="A126243910V_Data">Data9!$EM$11:$EM$19</definedName>
    <definedName name="A126243910V_Latest">Data9!$EM$19</definedName>
    <definedName name="A126243914C">Data9!$HP$1:$HP$10,Data9!$HP$11:$HP$19</definedName>
    <definedName name="A126243914C_Data">Data9!$HP$11:$HP$19</definedName>
    <definedName name="A126243914C_Latest">Data9!$HP$19</definedName>
    <definedName name="A126243918L">Data8!$HW$1:$HW$10,Data8!$HW$11:$HW$19</definedName>
    <definedName name="A126243918L_Data">Data8!$HW$11:$HW$19</definedName>
    <definedName name="A126243918L_Latest">Data8!$HW$19</definedName>
    <definedName name="A126243922C">Data9!$AI$1:$AI$10,Data9!$AI$11:$AI$19</definedName>
    <definedName name="A126243922C_Data">Data9!$AI$11:$AI$19</definedName>
    <definedName name="A126243922C_Latest">Data9!$AI$19</definedName>
    <definedName name="A126243926L">Data9!$BJ$1:$BJ$10,Data9!$BJ$11:$BJ$19</definedName>
    <definedName name="A126243926L_Data">Data9!$BJ$11:$BJ$19</definedName>
    <definedName name="A126243926L_Latest">Data9!$BJ$19</definedName>
    <definedName name="A126243930C">Data9!$GO$1:$GO$10,Data9!$GO$11:$GO$19</definedName>
    <definedName name="A126243930C_Data">Data9!$GO$11:$GO$19</definedName>
    <definedName name="A126243930C_Latest">Data9!$GO$19</definedName>
    <definedName name="A126243934L">Data9!$IQ$1:$IQ$10,Data9!$IQ$11:$IQ$19</definedName>
    <definedName name="A126243934L_Data">Data9!$IQ$11:$IQ$19</definedName>
    <definedName name="A126243934L_Latest">Data9!$IQ$19</definedName>
    <definedName name="A126243938W">Data10!$BI$1:$BI$10,Data10!$BI$11:$BI$19</definedName>
    <definedName name="A126243938W_Data">Data10!$BI$11:$BI$19</definedName>
    <definedName name="A126243938W_Latest">Data10!$BI$19</definedName>
    <definedName name="A126243942L">Data10!$CJ$1:$CJ$10,Data10!$CJ$11:$CJ$19</definedName>
    <definedName name="A126243942L_Data">Data10!$CJ$11:$CJ$19</definedName>
    <definedName name="A126243942L_Latest">Data10!$CJ$19</definedName>
    <definedName name="A126243946W">Data10!$EL$1:$EL$10,Data10!$EL$11:$EL$19</definedName>
    <definedName name="A126243946W_Data">Data10!$EL$11:$EL$19</definedName>
    <definedName name="A126243946W_Latest">Data10!$EL$19</definedName>
    <definedName name="A126243950L">Data9!$FT$1:$FT$10,Data9!$FT$11:$FT$19</definedName>
    <definedName name="A126243950L_Data">Data9!$FT$11:$FT$19</definedName>
    <definedName name="A126243950L_Latest">Data9!$FT$19</definedName>
    <definedName name="A126243954W">Data10!$AH$1:$AH$10,Data10!$AH$11:$AH$19</definedName>
    <definedName name="A126243954W_Data">Data10!$AH$11:$AH$19</definedName>
    <definedName name="A126243954W_Latest">Data10!$AH$19</definedName>
    <definedName name="A126243958F">Data9!$N$1:$N$10,Data9!$N$11:$N$19</definedName>
    <definedName name="A126243958F_Data">Data9!$N$11:$N$19</definedName>
    <definedName name="A126243958F_Latest">Data9!$N$19</definedName>
    <definedName name="A126243962W">Data9!$CQ$1:$CQ$10,Data9!$CQ$11:$CQ$19</definedName>
    <definedName name="A126243962W_Data">Data9!$CQ$11:$CQ$19</definedName>
    <definedName name="A126243962W_Latest">Data9!$CQ$19</definedName>
    <definedName name="A126243966F">Data9!$DR$1:$DR$10,Data9!$DR$11:$DR$19</definedName>
    <definedName name="A126243966F_Data">Data9!$DR$11:$DR$19</definedName>
    <definedName name="A126243966F_Latest">Data9!$DR$19</definedName>
    <definedName name="A126243970W">Data10!$DK$1:$DK$10,Data10!$DK$11:$DK$19</definedName>
    <definedName name="A126243970W_Data">Data10!$DK$11:$DK$19</definedName>
    <definedName name="A126243970W_Latest">Data10!$DK$19</definedName>
    <definedName name="A126243974F">Data10!$FM$1:$FM$10,Data10!$FM$11:$FM$19</definedName>
    <definedName name="A126243974F_Data">Data10!$FM$11:$FM$19</definedName>
    <definedName name="A126243974F_Latest">Data10!$FM$19</definedName>
    <definedName name="A126243978R">Data8!$HB$1:$HB$10,Data8!$HB$11:$HB$19</definedName>
    <definedName name="A126243978R_Data">Data8!$HB$11:$HB$19</definedName>
    <definedName name="A126243978R_Latest">Data8!$HB$19</definedName>
    <definedName name="A126243982F">Data9!$ES$1:$ES$10,Data9!$ES$11:$ES$19</definedName>
    <definedName name="A126243982F_Data">Data9!$ES$11:$ES$19</definedName>
    <definedName name="A126243982F_Latest">Data9!$ES$19</definedName>
    <definedName name="A126243986R">Data9!$HV$1:$HV$10,Data9!$HV$11:$HV$19</definedName>
    <definedName name="A126243986R_Data">Data9!$HV$11:$HV$19</definedName>
    <definedName name="A126243986R_Latest">Data9!$HV$19</definedName>
    <definedName name="A126243990F">Data8!$IC$1:$IC$10,Data8!$IC$11:$IC$19</definedName>
    <definedName name="A126243990F_Data">Data8!$IC$11:$IC$19</definedName>
    <definedName name="A126243990F_Latest">Data8!$IC$19</definedName>
    <definedName name="A126243994R">Data9!$AO$1:$AO$10,Data9!$AO$11:$AO$19</definedName>
    <definedName name="A126243994R_Data">Data9!$AO$11:$AO$19</definedName>
    <definedName name="A126243994R_Latest">Data9!$AO$19</definedName>
    <definedName name="A126243998X">Data9!$BP$1:$BP$10,Data9!$BP$11:$BP$19</definedName>
    <definedName name="A126243998X_Data">Data9!$BP$11:$BP$19</definedName>
    <definedName name="A126243998X_Latest">Data9!$BP$19</definedName>
    <definedName name="A126244002F">Data9!$GU$1:$GU$10,Data9!$GU$11:$GU$19</definedName>
    <definedName name="A126244002F_Data">Data9!$GU$11:$GU$19</definedName>
    <definedName name="A126244002F_Latest">Data9!$GU$19</definedName>
    <definedName name="A126244006R">Data10!$G$1:$G$10,Data10!$G$11:$G$19</definedName>
    <definedName name="A126244006R_Data">Data10!$G$11:$G$19</definedName>
    <definedName name="A126244006R_Latest">Data10!$G$19</definedName>
    <definedName name="A126244082T">Data10!$BL$1:$BL$10,Data10!$BL$11:$BL$19</definedName>
    <definedName name="A126244082T_Data">Data10!$BL$11:$BL$19</definedName>
    <definedName name="A126244082T_Latest">Data10!$BL$19</definedName>
    <definedName name="A126244086A">Data10!$CM$1:$CM$10,Data10!$CM$11:$CM$19</definedName>
    <definedName name="A126244086A_Data">Data10!$CM$11:$CM$19</definedName>
    <definedName name="A126244086A_Latest">Data10!$CM$19</definedName>
    <definedName name="A126244090T">Data10!$EO$1:$EO$10,Data10!$EO$11:$EO$19</definedName>
    <definedName name="A126244090T_Data">Data10!$EO$11:$EO$19</definedName>
    <definedName name="A126244090T_Latest">Data10!$EO$19</definedName>
    <definedName name="A126244094A">Data9!$FW$1:$FW$10,Data9!$FW$11:$FW$19</definedName>
    <definedName name="A126244094A_Data">Data9!$FW$11:$FW$19</definedName>
    <definedName name="A126244094A_Latest">Data9!$FW$19</definedName>
    <definedName name="A126244098K">Data10!$AK$1:$AK$10,Data10!$AK$11:$AK$19</definedName>
    <definedName name="A126244098K_Data">Data10!$AK$11:$AK$19</definedName>
    <definedName name="A126244098K_Latest">Data10!$AK$19</definedName>
    <definedName name="A126244102R">Data9!$Q$1:$Q$10,Data9!$Q$11:$Q$19</definedName>
    <definedName name="A126244102R_Data">Data9!$Q$11:$Q$19</definedName>
    <definedName name="A126244102R_Latest">Data9!$Q$19</definedName>
    <definedName name="A126244106X">Data9!$CT$1:$CT$10,Data9!$CT$11:$CT$19</definedName>
    <definedName name="A126244106X_Data">Data9!$CT$11:$CT$19</definedName>
    <definedName name="A126244106X_Latest">Data9!$CT$19</definedName>
    <definedName name="A126244110R">Data9!$DU$1:$DU$10,Data9!$DU$11:$DU$19</definedName>
    <definedName name="A126244110R_Data">Data9!$DU$11:$DU$19</definedName>
    <definedName name="A126244110R_Latest">Data9!$DU$19</definedName>
    <definedName name="A126244114X">Data10!$DN$1:$DN$10,Data10!$DN$11:$DN$19</definedName>
    <definedName name="A126244114X_Data">Data10!$DN$11:$DN$19</definedName>
    <definedName name="A126244114X_Latest">Data10!$DN$19</definedName>
    <definedName name="A126244118J">Data10!$FP$1:$FP$10,Data10!$FP$11:$FP$19</definedName>
    <definedName name="A126244118J_Data">Data10!$FP$11:$FP$19</definedName>
    <definedName name="A126244118J_Latest">Data10!$FP$19</definedName>
    <definedName name="A126244122X">Data8!$HE$1:$HE$10,Data8!$HE$11:$HE$19</definedName>
    <definedName name="A126244122X_Data">Data8!$HE$11:$HE$19</definedName>
    <definedName name="A126244122X_Latest">Data8!$HE$19</definedName>
    <definedName name="A126244126J">Data9!$EV$1:$EV$10,Data9!$EV$11:$EV$19</definedName>
    <definedName name="A126244126J_Data">Data9!$EV$11:$EV$19</definedName>
    <definedName name="A126244126J_Latest">Data9!$EV$19</definedName>
    <definedName name="A126244130X">Data9!$HY$1:$HY$10,Data9!$HY$11:$HY$19</definedName>
    <definedName name="A126244130X_Data">Data9!$HY$11:$HY$19</definedName>
    <definedName name="A126244130X_Latest">Data9!$HY$19</definedName>
    <definedName name="A126244134J">Data8!$IF$1:$IF$10,Data8!$IF$11:$IF$19</definedName>
    <definedName name="A126244134J_Data">Data8!$IF$11:$IF$19</definedName>
    <definedName name="A126244134J_Latest">Data8!$IF$19</definedName>
    <definedName name="A126244138T">Data9!$AR$1:$AR$10,Data9!$AR$11:$AR$19</definedName>
    <definedName name="A126244138T_Data">Data9!$AR$11:$AR$19</definedName>
    <definedName name="A126244138T_Latest">Data9!$AR$19</definedName>
    <definedName name="A126244142J">Data9!$BS$1:$BS$10,Data9!$BS$11:$BS$19</definedName>
    <definedName name="A126244142J_Data">Data9!$BS$11:$BS$19</definedName>
    <definedName name="A126244142J_Latest">Data9!$BS$19</definedName>
    <definedName name="A126244146T">Data9!$GX$1:$GX$10,Data9!$GX$11:$GX$19</definedName>
    <definedName name="A126244146T_Data">Data9!$GX$11:$GX$19</definedName>
    <definedName name="A126244146T_Latest">Data9!$GX$19</definedName>
    <definedName name="A126244150J">Data10!$J$1:$J$10,Data10!$J$11:$J$19</definedName>
    <definedName name="A126244150J_Data">Data10!$J$11:$J$19</definedName>
    <definedName name="A126244150J_Latest">Data10!$J$19</definedName>
    <definedName name="A126244154T">Data10!$BU$1:$BU$10,Data10!$BU$11:$BU$19</definedName>
    <definedName name="A126244154T_Data">Data10!$BU$11:$BU$19</definedName>
    <definedName name="A126244154T_Latest">Data10!$BU$19</definedName>
    <definedName name="A126244158A">Data10!$CV$1:$CV$10,Data10!$CV$11:$CV$19</definedName>
    <definedName name="A126244158A_Data">Data10!$CV$11:$CV$19</definedName>
    <definedName name="A126244158A_Latest">Data10!$CV$19</definedName>
    <definedName name="A126244162T">Data10!$EX$1:$EX$10,Data10!$EX$11:$EX$19</definedName>
    <definedName name="A126244162T_Data">Data10!$EX$11:$EX$19</definedName>
    <definedName name="A126244162T_Latest">Data10!$EX$19</definedName>
    <definedName name="A126244166A">Data9!$GF$1:$GF$10,Data9!$GF$11:$GF$19</definedName>
    <definedName name="A126244166A_Data">Data9!$GF$11:$GF$19</definedName>
    <definedName name="A126244166A_Latest">Data9!$GF$19</definedName>
    <definedName name="A126244170T">Data10!$AT$1:$AT$10,Data10!$AT$11:$AT$19</definedName>
    <definedName name="A126244170T_Data">Data10!$AT$11:$AT$19</definedName>
    <definedName name="A126244170T_Latest">Data10!$AT$19</definedName>
    <definedName name="A126244174A">Data9!$Z$1:$Z$10,Data9!$Z$11:$Z$19</definedName>
    <definedName name="A126244174A_Data">Data9!$Z$11:$Z$19</definedName>
    <definedName name="A126244174A_Latest">Data9!$Z$19</definedName>
    <definedName name="A126244178K">Data9!$DC$1:$DC$10,Data9!$DC$11:$DC$19</definedName>
    <definedName name="A126244178K_Data">Data9!$DC$11:$DC$19</definedName>
    <definedName name="A126244178K_Latest">Data9!$DC$19</definedName>
    <definedName name="A126244182A">Data9!$ED$1:$ED$10,Data9!$ED$11:$ED$19</definedName>
    <definedName name="A126244182A_Data">Data9!$ED$11:$ED$19</definedName>
    <definedName name="A126244182A_Latest">Data9!$ED$19</definedName>
    <definedName name="A126244186K">Data10!$DW$1:$DW$10,Data10!$DW$11:$DW$19</definedName>
    <definedName name="A126244186K_Data">Data10!$DW$11:$DW$19</definedName>
    <definedName name="A126244186K_Latest">Data10!$DW$19</definedName>
    <definedName name="A126244190A">Data10!$FY$1:$FY$10,Data10!$FY$11:$FY$19</definedName>
    <definedName name="A126244190A_Data">Data10!$FY$11:$FY$19</definedName>
    <definedName name="A126244190A_Latest">Data10!$FY$19</definedName>
    <definedName name="A126244194K">Data8!$HN$1:$HN$10,Data8!$HN$11:$HN$19</definedName>
    <definedName name="A126244194K_Data">Data8!$HN$11:$HN$19</definedName>
    <definedName name="A126244194K_Latest">Data8!$HN$19</definedName>
    <definedName name="A126244198V">Data9!$FE$1:$FE$10,Data9!$FE$11:$FE$19</definedName>
    <definedName name="A126244198V_Data">Data9!$FE$11:$FE$19</definedName>
    <definedName name="A126244198V_Latest">Data9!$FE$19</definedName>
    <definedName name="A126244202X">Data9!$IH$1:$IH$10,Data9!$IH$11:$IH$19</definedName>
    <definedName name="A126244202X_Data">Data9!$IH$11:$IH$19</definedName>
    <definedName name="A126244202X_Latest">Data9!$IH$19</definedName>
    <definedName name="A126244206J">Data8!$IO$1:$IO$10,Data8!$IO$11:$IO$19</definedName>
    <definedName name="A126244206J_Data">Data8!$IO$11:$IO$19</definedName>
    <definedName name="A126244206J_Latest">Data8!$IO$19</definedName>
    <definedName name="A126244210X">Data9!$BA$1:$BA$10,Data9!$BA$11:$BA$19</definedName>
    <definedName name="A126244210X_Data">Data9!$BA$11:$BA$19</definedName>
    <definedName name="A126244210X_Latest">Data9!$BA$19</definedName>
    <definedName name="A126244214J">Data9!$CB$1:$CB$10,Data9!$CB$11:$CB$19</definedName>
    <definedName name="A126244214J_Data">Data9!$CB$11:$CB$19</definedName>
    <definedName name="A126244214J_Latest">Data9!$CB$19</definedName>
    <definedName name="A126244218T">Data9!$HG$1:$HG$10,Data9!$HG$11:$HG$19</definedName>
    <definedName name="A126244218T_Data">Data9!$HG$11:$HG$19</definedName>
    <definedName name="A126244218T_Latest">Data9!$HG$19</definedName>
    <definedName name="A126244222J">Data10!$S$1:$S$10,Data10!$S$11:$S$19</definedName>
    <definedName name="A126244222J_Data">Data10!$S$11:$S$19</definedName>
    <definedName name="A126244222J_Latest">Data10!$S$19</definedName>
    <definedName name="A126244226T">Data10!$AZ$1:$AZ$10,Data10!$AZ$11:$AZ$19</definedName>
    <definedName name="A126244226T_Data">Data10!$AZ$11:$AZ$19</definedName>
    <definedName name="A126244226T_Latest">Data10!$AZ$19</definedName>
    <definedName name="A126244230J">Data10!$CA$1:$CA$10,Data10!$CA$11:$CA$19</definedName>
    <definedName name="A126244230J_Data">Data10!$CA$11:$CA$19</definedName>
    <definedName name="A126244230J_Latest">Data10!$CA$19</definedName>
    <definedName name="A126244234T">Data10!$EC$1:$EC$10,Data10!$EC$11:$EC$19</definedName>
    <definedName name="A126244234T_Data">Data10!$EC$11:$EC$19</definedName>
    <definedName name="A126244234T_Latest">Data10!$EC$19</definedName>
    <definedName name="A126244238A">Data9!$FK$1:$FK$10,Data9!$FK$11:$FK$19</definedName>
    <definedName name="A126244238A_Data">Data9!$FK$11:$FK$19</definedName>
    <definedName name="A126244238A_Latest">Data9!$FK$19</definedName>
    <definedName name="A126244242T">Data10!$Y$1:$Y$10,Data10!$Y$11:$Y$19</definedName>
    <definedName name="A126244242T_Data">Data10!$Y$11:$Y$19</definedName>
    <definedName name="A126244242T_Latest">Data10!$Y$19</definedName>
    <definedName name="A126244246A">Data9!$E$1:$E$10,Data9!$E$11:$E$19</definedName>
    <definedName name="A126244246A_Data">Data9!$E$11:$E$19</definedName>
    <definedName name="A126244246A_Latest">Data9!$E$19</definedName>
    <definedName name="A126244250T">Data9!$CH$1:$CH$10,Data9!$CH$11:$CH$19</definedName>
    <definedName name="A126244250T_Data">Data9!$CH$11:$CH$19</definedName>
    <definedName name="A126244250T_Latest">Data9!$CH$19</definedName>
    <definedName name="A126244254A">Data9!$DI$1:$DI$10,Data9!$DI$11:$DI$19</definedName>
    <definedName name="A126244254A_Data">Data9!$DI$11:$DI$19</definedName>
    <definedName name="A126244254A_Latest">Data9!$DI$19</definedName>
    <definedName name="A126244258K">Data10!$DB$1:$DB$10,Data10!$DB$11:$DB$19</definedName>
    <definedName name="A126244258K_Data">Data10!$DB$11:$DB$19</definedName>
    <definedName name="A126244258K_Latest">Data10!$DB$19</definedName>
    <definedName name="A126244262A">Data10!$FD$1:$FD$10,Data10!$FD$11:$FD$19</definedName>
    <definedName name="A126244262A_Data">Data10!$FD$11:$FD$19</definedName>
    <definedName name="A126244262A_Latest">Data10!$FD$19</definedName>
    <definedName name="A126244266K">Data8!$GS$1:$GS$10,Data8!$GS$11:$GS$19</definedName>
    <definedName name="A126244266K_Data">Data8!$GS$11:$GS$19</definedName>
    <definedName name="A126244266K_Latest">Data8!$GS$19</definedName>
    <definedName name="A126244270A">Data9!$EJ$1:$EJ$10,Data9!$EJ$11:$EJ$19</definedName>
    <definedName name="A126244270A_Data">Data9!$EJ$11:$EJ$19</definedName>
    <definedName name="A126244270A_Latest">Data9!$EJ$19</definedName>
    <definedName name="A126244274K">Data9!$HM$1:$HM$10,Data9!$HM$11:$HM$19</definedName>
    <definedName name="A126244274K_Data">Data9!$HM$11:$HM$19</definedName>
    <definedName name="A126244274K_Latest">Data9!$HM$19</definedName>
    <definedName name="A126244278V">Data8!$HT$1:$HT$10,Data8!$HT$11:$HT$19</definedName>
    <definedName name="A126244278V_Data">Data8!$HT$11:$HT$19</definedName>
    <definedName name="A126244278V_Latest">Data8!$HT$19</definedName>
    <definedName name="A126244282K">Data9!$AF$1:$AF$10,Data9!$AF$11:$AF$19</definedName>
    <definedName name="A126244282K_Data">Data9!$AF$11:$AF$19</definedName>
    <definedName name="A126244282K_Latest">Data9!$AF$19</definedName>
    <definedName name="A126244286V">Data9!$BG$1:$BG$10,Data9!$BG$11:$BG$19</definedName>
    <definedName name="A126244286V_Data">Data9!$BG$11:$BG$19</definedName>
    <definedName name="A126244286V_Latest">Data9!$BG$19</definedName>
    <definedName name="A126244290K">Data9!$GL$1:$GL$10,Data9!$GL$11:$GL$19</definedName>
    <definedName name="A126244290K_Data">Data9!$GL$11:$GL$19</definedName>
    <definedName name="A126244290K_Latest">Data9!$GL$19</definedName>
    <definedName name="A126244294V">Data9!$IN$1:$IN$10,Data9!$IN$11:$IN$19</definedName>
    <definedName name="A126244294V_Data">Data9!$IN$11:$IN$19</definedName>
    <definedName name="A126244294V_Latest">Data9!$IN$19</definedName>
    <definedName name="A126244370K">Data10!$BF$1:$BF$10,Data10!$BF$11:$BF$19</definedName>
    <definedName name="A126244370K_Data">Data10!$BF$11:$BF$19</definedName>
    <definedName name="A126244370K_Latest">Data10!$BF$19</definedName>
    <definedName name="A126244374V">Data10!$CG$1:$CG$10,Data10!$CG$11:$CG$19</definedName>
    <definedName name="A126244374V_Data">Data10!$CG$11:$CG$19</definedName>
    <definedName name="A126244374V_Latest">Data10!$CG$19</definedName>
    <definedName name="A126244378C">Data10!$EI$1:$EI$10,Data10!$EI$11:$EI$19</definedName>
    <definedName name="A126244378C_Data">Data10!$EI$11:$EI$19</definedName>
    <definedName name="A126244378C_Latest">Data10!$EI$19</definedName>
    <definedName name="A126244382V">Data9!$FQ$1:$FQ$10,Data9!$FQ$11:$FQ$19</definedName>
    <definedName name="A126244382V_Data">Data9!$FQ$11:$FQ$19</definedName>
    <definedName name="A126244382V_Latest">Data9!$FQ$19</definedName>
    <definedName name="A126244386C">Data10!$AE$1:$AE$10,Data10!$AE$11:$AE$19</definedName>
    <definedName name="A126244386C_Data">Data10!$AE$11:$AE$19</definedName>
    <definedName name="A126244386C_Latest">Data10!$AE$19</definedName>
    <definedName name="A126244390V">Data9!$K$1:$K$10,Data9!$K$11:$K$19</definedName>
    <definedName name="A126244390V_Data">Data9!$K$11:$K$19</definedName>
    <definedName name="A126244390V_Latest">Data9!$K$19</definedName>
    <definedName name="A126244394C">Data9!$CN$1:$CN$10,Data9!$CN$11:$CN$19</definedName>
    <definedName name="A126244394C_Data">Data9!$CN$11:$CN$19</definedName>
    <definedName name="A126244394C_Latest">Data9!$CN$19</definedName>
    <definedName name="A126244398L">Data9!$DO$1:$DO$10,Data9!$DO$11:$DO$19</definedName>
    <definedName name="A126244398L_Data">Data9!$DO$11:$DO$19</definedName>
    <definedName name="A126244398L_Latest">Data9!$DO$19</definedName>
    <definedName name="A126244402T">Data10!$DH$1:$DH$10,Data10!$DH$11:$DH$19</definedName>
    <definedName name="A126244402T_Data">Data10!$DH$11:$DH$19</definedName>
    <definedName name="A126244402T_Latest">Data10!$DH$19</definedName>
    <definedName name="A126244406A">Data10!$FJ$1:$FJ$10,Data10!$FJ$11:$FJ$19</definedName>
    <definedName name="A126244406A_Data">Data10!$FJ$11:$FJ$19</definedName>
    <definedName name="A126244406A_Latest">Data10!$FJ$19</definedName>
    <definedName name="A126244410T">Data8!$GY$1:$GY$10,Data8!$GY$11:$GY$19</definedName>
    <definedName name="A126244410T_Data">Data8!$GY$11:$GY$19</definedName>
    <definedName name="A126244410T_Latest">Data8!$GY$19</definedName>
    <definedName name="A126244414A">Data9!$EP$1:$EP$10,Data9!$EP$11:$EP$19</definedName>
    <definedName name="A126244414A_Data">Data9!$EP$11:$EP$19</definedName>
    <definedName name="A126244414A_Latest">Data9!$EP$19</definedName>
    <definedName name="A126244418K">Data9!$HS$1:$HS$10,Data9!$HS$11:$HS$19</definedName>
    <definedName name="A126244418K_Data">Data9!$HS$11:$HS$19</definedName>
    <definedName name="A126244418K_Latest">Data9!$HS$19</definedName>
    <definedName name="A126244422A">Data8!$HZ$1:$HZ$10,Data8!$HZ$11:$HZ$19</definedName>
    <definedName name="A126244422A_Data">Data8!$HZ$11:$HZ$19</definedName>
    <definedName name="A126244422A_Latest">Data8!$HZ$19</definedName>
    <definedName name="A126244426K">Data9!$AL$1:$AL$10,Data9!$AL$11:$AL$19</definedName>
    <definedName name="A126244426K_Data">Data9!$AL$11:$AL$19</definedName>
    <definedName name="A126244426K_Latest">Data9!$AL$19</definedName>
    <definedName name="A126244430A">Data9!$BM$1:$BM$10,Data9!$BM$11:$BM$19</definedName>
    <definedName name="A126244430A_Data">Data9!$BM$11:$BM$19</definedName>
    <definedName name="A126244430A_Latest">Data9!$BM$19</definedName>
    <definedName name="A126244434K">Data9!$GR$1:$GR$10,Data9!$GR$11:$GR$19</definedName>
    <definedName name="A126244434K_Data">Data9!$GR$11:$GR$19</definedName>
    <definedName name="A126244434K_Latest">Data9!$GR$19</definedName>
    <definedName name="A126244438V">Data10!$D$1:$D$10,Data10!$D$11:$D$19</definedName>
    <definedName name="A126244438V_Data">Data10!$D$11:$D$19</definedName>
    <definedName name="A126244438V_Latest">Data10!$D$19</definedName>
    <definedName name="A126244442K">Data10!$BR$1:$BR$10,Data10!$BR$11:$BR$19</definedName>
    <definedName name="A126244442K_Data">Data10!$BR$11:$BR$19</definedName>
    <definedName name="A126244442K_Latest">Data10!$BR$19</definedName>
    <definedName name="A126244446V">Data10!$CS$1:$CS$10,Data10!$CS$11:$CS$19</definedName>
    <definedName name="A126244446V_Data">Data10!$CS$11:$CS$19</definedName>
    <definedName name="A126244446V_Latest">Data10!$CS$19</definedName>
    <definedName name="A126244450K">Data10!$EU$1:$EU$10,Data10!$EU$11:$EU$19</definedName>
    <definedName name="A126244450K_Data">Data10!$EU$11:$EU$19</definedName>
    <definedName name="A126244450K_Latest">Data10!$EU$19</definedName>
    <definedName name="A126244454V">Data9!$GC$1:$GC$10,Data9!$GC$11:$GC$19</definedName>
    <definedName name="A126244454V_Data">Data9!$GC$11:$GC$19</definedName>
    <definedName name="A126244454V_Latest">Data9!$GC$19</definedName>
    <definedName name="A126244458C">Data10!$AQ$1:$AQ$10,Data10!$AQ$11:$AQ$19</definedName>
    <definedName name="A126244458C_Data">Data10!$AQ$11:$AQ$19</definedName>
    <definedName name="A126244458C_Latest">Data10!$AQ$19</definedName>
    <definedName name="A126244462V">Data9!$W$1:$W$10,Data9!$W$11:$W$19</definedName>
    <definedName name="A126244462V_Data">Data9!$W$11:$W$19</definedName>
    <definedName name="A126244462V_Latest">Data9!$W$19</definedName>
    <definedName name="A126244466C">Data9!$CZ$1:$CZ$10,Data9!$CZ$11:$CZ$19</definedName>
    <definedName name="A126244466C_Data">Data9!$CZ$11:$CZ$19</definedName>
    <definedName name="A126244466C_Latest">Data9!$CZ$19</definedName>
    <definedName name="A126244470V">Data9!$EA$1:$EA$10,Data9!$EA$11:$EA$19</definedName>
    <definedName name="A126244470V_Data">Data9!$EA$11:$EA$19</definedName>
    <definedName name="A126244470V_Latest">Data9!$EA$19</definedName>
    <definedName name="A126244474C">Data10!$DT$1:$DT$10,Data10!$DT$11:$DT$19</definedName>
    <definedName name="A126244474C_Data">Data10!$DT$11:$DT$19</definedName>
    <definedName name="A126244474C_Latest">Data10!$DT$19</definedName>
    <definedName name="A126244478L">Data10!$FV$1:$FV$10,Data10!$FV$11:$FV$19</definedName>
    <definedName name="A126244478L_Data">Data10!$FV$11:$FV$19</definedName>
    <definedName name="A126244478L_Latest">Data10!$FV$19</definedName>
    <definedName name="A126244482C">Data8!$HK$1:$HK$10,Data8!$HK$11:$HK$19</definedName>
    <definedName name="A126244482C_Data">Data8!$HK$11:$HK$19</definedName>
    <definedName name="A126244482C_Latest">Data8!$HK$19</definedName>
    <definedName name="A126244486L">Data9!$FB$1:$FB$10,Data9!$FB$11:$FB$19</definedName>
    <definedName name="A126244486L_Data">Data9!$FB$11:$FB$19</definedName>
    <definedName name="A126244486L_Latest">Data9!$FB$19</definedName>
    <definedName name="A126244490C">Data9!$IE$1:$IE$10,Data9!$IE$11:$IE$19</definedName>
    <definedName name="A126244490C_Data">Data9!$IE$11:$IE$19</definedName>
    <definedName name="A126244490C_Latest">Data9!$IE$19</definedName>
    <definedName name="A126244494L">Data8!$IL$1:$IL$10,Data8!$IL$11:$IL$19</definedName>
    <definedName name="A126244494L_Data">Data8!$IL$11:$IL$19</definedName>
    <definedName name="A126244494L_Latest">Data8!$IL$19</definedName>
    <definedName name="A126244498W">Data9!$AX$1:$AX$10,Data9!$AX$11:$AX$19</definedName>
    <definedName name="A126244498W_Data">Data9!$AX$11:$AX$19</definedName>
    <definedName name="A126244498W_Latest">Data9!$AX$19</definedName>
    <definedName name="A126244502A">Data9!$BY$1:$BY$10,Data9!$BY$11:$BY$19</definedName>
    <definedName name="A126244502A_Data">Data9!$BY$11:$BY$19</definedName>
    <definedName name="A126244502A_Latest">Data9!$BY$19</definedName>
    <definedName name="A126244506K">Data9!$HD$1:$HD$10,Data9!$HD$11:$HD$19</definedName>
    <definedName name="A126244506K_Data">Data9!$HD$11:$HD$19</definedName>
    <definedName name="A126244506K_Latest">Data9!$HD$19</definedName>
    <definedName name="A126244510A">Data10!$P$1:$P$10,Data10!$P$11:$P$19</definedName>
    <definedName name="A126244510A_Data">Data10!$P$11:$P$19</definedName>
    <definedName name="A126244510A_Latest">Data10!$P$19</definedName>
    <definedName name="A126244514K">Data2!$DR$1:$DR$10,Data2!$DR$11:$DR$19</definedName>
    <definedName name="A126244514K_Data">Data2!$DR$11:$DR$19</definedName>
    <definedName name="A126244514K_Latest">Data2!$DR$19</definedName>
    <definedName name="A126244518V">Data2!$ES$1:$ES$10,Data2!$ES$11:$ES$19</definedName>
    <definedName name="A126244518V_Data">Data2!$ES$11:$ES$19</definedName>
    <definedName name="A126244518V_Latest">Data2!$ES$19</definedName>
    <definedName name="A126244522K">Data2!$GU$1:$GU$10,Data2!$GU$11:$GU$19</definedName>
    <definedName name="A126244522K_Data">Data2!$GU$11:$GU$19</definedName>
    <definedName name="A126244522K_Latest">Data2!$GU$19</definedName>
    <definedName name="A126244526V">Data1!$IC$1:$IC$10,Data1!$IC$11:$IC$19</definedName>
    <definedName name="A126244526V_Data">Data1!$IC$11:$IC$19</definedName>
    <definedName name="A126244526V_Latest">Data1!$IC$19</definedName>
    <definedName name="A126244530K">Data2!$CQ$1:$CQ$10,Data2!$CQ$11:$CQ$19</definedName>
    <definedName name="A126244530K_Data">Data2!$CQ$11:$CQ$19</definedName>
    <definedName name="A126244530K_Latest">Data2!$CQ$19</definedName>
    <definedName name="A126244534V">Data1!$BW$1:$BW$10,Data1!$BW$11:$BW$19</definedName>
    <definedName name="A126244534V_Data">Data1!$BW$11:$BW$19</definedName>
    <definedName name="A126244534V_Latest">Data1!$BW$19</definedName>
    <definedName name="A126244538C">Data1!$EZ$1:$EZ$10,Data1!$EZ$11:$EZ$19</definedName>
    <definedName name="A126244538C_Data">Data1!$EZ$11:$EZ$19</definedName>
    <definedName name="A126244538C_Latest">Data1!$EZ$19</definedName>
    <definedName name="A126244542V">Data1!$GA$1:$GA$10,Data1!$GA$11:$GA$19</definedName>
    <definedName name="A126244542V_Data">Data1!$GA$11:$GA$19</definedName>
    <definedName name="A126244542V_Latest">Data1!$GA$19</definedName>
    <definedName name="A126244546C">Data2!$FT$1:$FT$10,Data2!$FT$11:$FT$19</definedName>
    <definedName name="A126244546C_Data">Data2!$FT$11:$FT$19</definedName>
    <definedName name="A126244546C_Latest">Data2!$FT$19</definedName>
    <definedName name="A126244550V">Data2!$HV$1:$HV$10,Data2!$HV$11:$HV$19</definedName>
    <definedName name="A126244550V_Data">Data2!$HV$11:$HV$19</definedName>
    <definedName name="A126244550V_Latest">Data2!$HV$19</definedName>
    <definedName name="A126244554C">Data1!$U$1:$U$10,Data1!$U$11:$U$19</definedName>
    <definedName name="A126244554C_Data">Data1!$U$11:$U$19</definedName>
    <definedName name="A126244554C_Latest">Data1!$U$19</definedName>
    <definedName name="A126244558L">Data1!$HB$1:$HB$10,Data1!$HB$11:$HB$19</definedName>
    <definedName name="A126244558L_Data">Data1!$HB$11:$HB$19</definedName>
    <definedName name="A126244558L_Latest">Data1!$HB$19</definedName>
    <definedName name="A126244562C">Data2!$AO$1:$AO$10,Data2!$AO$11:$AO$19</definedName>
    <definedName name="A126244562C_Data">Data2!$AO$11:$AO$19</definedName>
    <definedName name="A126244562C_Latest">Data2!$AO$19</definedName>
    <definedName name="A126244566L">Data1!$AV$1:$AV$10,Data1!$AV$11:$AV$19</definedName>
    <definedName name="A126244566L_Data">Data1!$AV$11:$AV$19</definedName>
    <definedName name="A126244566L_Latest">Data1!$AV$19</definedName>
    <definedName name="A126244570C">Data1!$CX$1:$CX$10,Data1!$CX$11:$CX$19</definedName>
    <definedName name="A126244570C_Data">Data1!$CX$11:$CX$19</definedName>
    <definedName name="A126244570C_Latest">Data1!$CX$19</definedName>
    <definedName name="A126244574L">Data1!$DY$1:$DY$10,Data1!$DY$11:$DY$19</definedName>
    <definedName name="A126244574L_Data">Data1!$DY$11:$DY$19</definedName>
    <definedName name="A126244574L_Latest">Data1!$DY$19</definedName>
    <definedName name="A126244578W">Data2!$N$1:$N$10,Data2!$N$11:$N$19</definedName>
    <definedName name="A126244578W_Data">Data2!$N$11:$N$19</definedName>
    <definedName name="A126244578W_Latest">Data2!$N$19</definedName>
    <definedName name="A126244582L">Data2!$BP$1:$BP$10,Data2!$BP$11:$BP$19</definedName>
    <definedName name="A126244582L_Data">Data2!$BP$11:$BP$19</definedName>
    <definedName name="A126244582L_Latest">Data2!$BP$19</definedName>
    <definedName name="A126244586W">Data2!$CZ$1:$CZ$10,Data2!$CZ$11:$CZ$19</definedName>
    <definedName name="A126244586W_Data">Data2!$CZ$11:$CZ$19</definedName>
    <definedName name="A126244586W_Latest">Data2!$CZ$19</definedName>
    <definedName name="A126244590L">Data2!$EA$1:$EA$10,Data2!$EA$11:$EA$19</definedName>
    <definedName name="A126244590L_Data">Data2!$EA$11:$EA$19</definedName>
    <definedName name="A126244590L_Latest">Data2!$EA$19</definedName>
    <definedName name="A126244594W">Data2!$GC$1:$GC$10,Data2!$GC$11:$GC$19</definedName>
    <definedName name="A126244594W_Data">Data2!$GC$11:$GC$19</definedName>
    <definedName name="A126244594W_Latest">Data2!$GC$19</definedName>
    <definedName name="A126244598F">Data1!$HK$1:$HK$10,Data1!$HK$11:$HK$19</definedName>
    <definedName name="A126244598F_Data">Data1!$HK$11:$HK$19</definedName>
    <definedName name="A126244598F_Latest">Data1!$HK$19</definedName>
    <definedName name="A126244602K">Data2!$BY$1:$BY$10,Data2!$BY$11:$BY$19</definedName>
    <definedName name="A126244602K_Data">Data2!$BY$11:$BY$19</definedName>
    <definedName name="A126244602K_Latest">Data2!$BY$19</definedName>
    <definedName name="A126244606V">Data1!$BE$1:$BE$10,Data1!$BE$11:$BE$19</definedName>
    <definedName name="A126244606V_Data">Data1!$BE$11:$BE$19</definedName>
    <definedName name="A126244606V_Latest">Data1!$BE$19</definedName>
    <definedName name="A126244610K">Data1!$EH$1:$EH$10,Data1!$EH$11:$EH$19</definedName>
    <definedName name="A126244610K_Data">Data1!$EH$11:$EH$19</definedName>
    <definedName name="A126244610K_Latest">Data1!$EH$19</definedName>
    <definedName name="A126244614V">Data1!$FI$1:$FI$10,Data1!$FI$11:$FI$19</definedName>
    <definedName name="A126244614V_Data">Data1!$FI$11:$FI$19</definedName>
    <definedName name="A126244614V_Latest">Data1!$FI$19</definedName>
    <definedName name="A126244618C">Data2!$FB$1:$FB$10,Data2!$FB$11:$FB$19</definedName>
    <definedName name="A126244618C_Data">Data2!$FB$11:$FB$19</definedName>
    <definedName name="A126244618C_Latest">Data2!$FB$19</definedName>
    <definedName name="A126244622V">Data2!$HD$1:$HD$10,Data2!$HD$11:$HD$19</definedName>
    <definedName name="A126244622V_Data">Data2!$HD$11:$HD$19</definedName>
    <definedName name="A126244622V_Latest">Data2!$HD$19</definedName>
    <definedName name="A126244626C">Data1!$C$1:$C$10,Data1!$C$11:$C$19</definedName>
    <definedName name="A126244626C_Data">Data1!$C$11:$C$19</definedName>
    <definedName name="A126244626C_Latest">Data1!$C$19</definedName>
    <definedName name="A126244630V">Data1!$GJ$1:$GJ$10,Data1!$GJ$11:$GJ$19</definedName>
    <definedName name="A126244630V_Data">Data1!$GJ$11:$GJ$19</definedName>
    <definedName name="A126244630V_Latest">Data1!$GJ$19</definedName>
    <definedName name="A126244634C">Data2!$W$1:$W$10,Data2!$W$11:$W$19</definedName>
    <definedName name="A126244634C_Data">Data2!$W$11:$W$19</definedName>
    <definedName name="A126244634C_Latest">Data2!$W$19</definedName>
    <definedName name="A126244638L">Data1!$AD$1:$AD$10,Data1!$AD$11:$AD$19</definedName>
    <definedName name="A126244638L_Data">Data1!$AD$11:$AD$19</definedName>
    <definedName name="A126244638L_Latest">Data1!$AD$19</definedName>
    <definedName name="A126244642C">Data1!$CF$1:$CF$10,Data1!$CF$11:$CF$19</definedName>
    <definedName name="A126244642C_Data">Data1!$CF$11:$CF$19</definedName>
    <definedName name="A126244642C_Latest">Data1!$CF$19</definedName>
    <definedName name="A126244646L">Data1!$DG$1:$DG$10,Data1!$DG$11:$DG$19</definedName>
    <definedName name="A126244646L_Data">Data1!$DG$11:$DG$19</definedName>
    <definedName name="A126244646L_Latest">Data1!$DG$19</definedName>
    <definedName name="A126244650C">Data1!$IL$1:$IL$10,Data1!$IL$11:$IL$19</definedName>
    <definedName name="A126244650C_Data">Data1!$IL$11:$IL$19</definedName>
    <definedName name="A126244650C_Latest">Data1!$IL$19</definedName>
    <definedName name="A126244654L">Data2!$AX$1:$AX$10,Data2!$AX$11:$AX$19</definedName>
    <definedName name="A126244654L_Data">Data2!$AX$11:$AX$19</definedName>
    <definedName name="A126244654L_Latest">Data2!$AX$19</definedName>
    <definedName name="A126244658W">Data2!$DF$1:$DF$10,Data2!$DF$11:$DF$19</definedName>
    <definedName name="A126244658W_Data">Data2!$DF$11:$DF$19</definedName>
    <definedName name="A126244658W_Latest">Data2!$DF$19</definedName>
    <definedName name="A126244662L">Data2!$EG$1:$EG$10,Data2!$EG$11:$EG$19</definedName>
    <definedName name="A126244662L_Data">Data2!$EG$11:$EG$19</definedName>
    <definedName name="A126244662L_Latest">Data2!$EG$19</definedName>
    <definedName name="A126244666W">Data2!$GI$1:$GI$10,Data2!$GI$11:$GI$19</definedName>
    <definedName name="A126244666W_Data">Data2!$GI$11:$GI$19</definedName>
    <definedName name="A126244666W_Latest">Data2!$GI$19</definedName>
    <definedName name="A126244670L">Data1!$HQ$1:$HQ$10,Data1!$HQ$11:$HQ$19</definedName>
    <definedName name="A126244670L_Data">Data1!$HQ$11:$HQ$19</definedName>
    <definedName name="A126244670L_Latest">Data1!$HQ$19</definedName>
    <definedName name="A126244674W">Data2!$CE$1:$CE$10,Data2!$CE$11:$CE$19</definedName>
    <definedName name="A126244674W_Data">Data2!$CE$11:$CE$19</definedName>
    <definedName name="A126244674W_Latest">Data2!$CE$19</definedName>
    <definedName name="A126244678F">Data1!$BK$1:$BK$10,Data1!$BK$11:$BK$19</definedName>
    <definedName name="A126244678F_Data">Data1!$BK$11:$BK$19</definedName>
    <definedName name="A126244678F_Latest">Data1!$BK$19</definedName>
    <definedName name="A126244682W">Data1!$EN$1:$EN$10,Data1!$EN$11:$EN$19</definedName>
    <definedName name="A126244682W_Data">Data1!$EN$11:$EN$19</definedName>
    <definedName name="A126244682W_Latest">Data1!$EN$19</definedName>
    <definedName name="A126244686F">Data1!$FO$1:$FO$10,Data1!$FO$11:$FO$19</definedName>
    <definedName name="A126244686F_Data">Data1!$FO$11:$FO$19</definedName>
    <definedName name="A126244686F_Latest">Data1!$FO$19</definedName>
    <definedName name="A126244690W">Data2!$FH$1:$FH$10,Data2!$FH$11:$FH$19</definedName>
    <definedName name="A126244690W_Data">Data2!$FH$11:$FH$19</definedName>
    <definedName name="A126244690W_Latest">Data2!$FH$19</definedName>
    <definedName name="A126244694F">Data2!$HJ$1:$HJ$10,Data2!$HJ$11:$HJ$19</definedName>
    <definedName name="A126244694F_Data">Data2!$HJ$11:$HJ$19</definedName>
    <definedName name="A126244694F_Latest">Data2!$HJ$19</definedName>
    <definedName name="A126244698R">Data1!$I$1:$I$10,Data1!$I$11:$I$19</definedName>
    <definedName name="A126244698R_Data">Data1!$I$11:$I$19</definedName>
    <definedName name="A126244698R_Latest">Data1!$I$19</definedName>
    <definedName name="A126244702V">Data1!$GP$1:$GP$10,Data1!$GP$11:$GP$19</definedName>
    <definedName name="A126244702V_Data">Data1!$GP$11:$GP$19</definedName>
    <definedName name="A126244702V_Latest">Data1!$GP$19</definedName>
    <definedName name="A126244706C">Data2!$AC$1:$AC$10,Data2!$AC$11:$AC$19</definedName>
    <definedName name="A126244706C_Data">Data2!$AC$11:$AC$19</definedName>
    <definedName name="A126244706C_Latest">Data2!$AC$19</definedName>
    <definedName name="A126244710V">Data1!$AJ$1:$AJ$10,Data1!$AJ$11:$AJ$19</definedName>
    <definedName name="A126244710V_Data">Data1!$AJ$11:$AJ$19</definedName>
    <definedName name="A126244710V_Latest">Data1!$AJ$19</definedName>
    <definedName name="A126244714C">Data1!$CL$1:$CL$10,Data1!$CL$11:$CL$19</definedName>
    <definedName name="A126244714C_Data">Data1!$CL$11:$CL$19</definedName>
    <definedName name="A126244714C_Latest">Data1!$CL$19</definedName>
    <definedName name="A126244718L">Data1!$DM$1:$DM$10,Data1!$DM$11:$DM$19</definedName>
    <definedName name="A126244718L_Data">Data1!$DM$11:$DM$19</definedName>
    <definedName name="A126244718L_Latest">Data1!$DM$19</definedName>
    <definedName name="A126244722C">Data2!$B$1:$B$10,Data2!$B$11:$B$19</definedName>
    <definedName name="A126244722C_Data">Data2!$B$11:$B$19</definedName>
    <definedName name="A126244722C_Latest">Data2!$B$19</definedName>
    <definedName name="A126244726L">Data2!$BD$1:$BD$10,Data2!$BD$11:$BD$19</definedName>
    <definedName name="A126244726L_Data">Data2!$BD$11:$BD$19</definedName>
    <definedName name="A126244726L_Latest">Data2!$BD$19</definedName>
    <definedName name="A126244730C">Data2!$DL$1:$DL$10,Data2!$DL$11:$DL$19</definedName>
    <definedName name="A126244730C_Data">Data2!$DL$11:$DL$19</definedName>
    <definedName name="A126244730C_Latest">Data2!$DL$19</definedName>
    <definedName name="A126244734L">Data2!$EM$1:$EM$10,Data2!$EM$11:$EM$19</definedName>
    <definedName name="A126244734L_Data">Data2!$EM$11:$EM$19</definedName>
    <definedName name="A126244734L_Latest">Data2!$EM$19</definedName>
    <definedName name="A126244738W">Data2!$GO$1:$GO$10,Data2!$GO$11:$GO$19</definedName>
    <definedName name="A126244738W_Data">Data2!$GO$11:$GO$19</definedName>
    <definedName name="A126244738W_Latest">Data2!$GO$19</definedName>
    <definedName name="A126244742L">Data1!$HW$1:$HW$10,Data1!$HW$11:$HW$19</definedName>
    <definedName name="A126244742L_Data">Data1!$HW$11:$HW$19</definedName>
    <definedName name="A126244742L_Latest">Data1!$HW$19</definedName>
    <definedName name="A126244746W">Data2!$CK$1:$CK$10,Data2!$CK$11:$CK$19</definedName>
    <definedName name="A126244746W_Data">Data2!$CK$11:$CK$19</definedName>
    <definedName name="A126244746W_Latest">Data2!$CK$19</definedName>
    <definedName name="A126244750L">Data1!$BQ$1:$BQ$10,Data1!$BQ$11:$BQ$19</definedName>
    <definedName name="A126244750L_Data">Data1!$BQ$11:$BQ$19</definedName>
    <definedName name="A126244750L_Latest">Data1!$BQ$19</definedName>
    <definedName name="A126244754W">Data1!$ET$1:$ET$10,Data1!$ET$11:$ET$19</definedName>
    <definedName name="A126244754W_Data">Data1!$ET$11:$ET$19</definedName>
    <definedName name="A126244754W_Latest">Data1!$ET$19</definedName>
    <definedName name="A126244758F">Data1!$FU$1:$FU$10,Data1!$FU$11:$FU$19</definedName>
    <definedName name="A126244758F_Data">Data1!$FU$11:$FU$19</definedName>
    <definedName name="A126244758F_Latest">Data1!$FU$19</definedName>
    <definedName name="A126244762W">Data2!$FN$1:$FN$10,Data2!$FN$11:$FN$19</definedName>
    <definedName name="A126244762W_Data">Data2!$FN$11:$FN$19</definedName>
    <definedName name="A126244762W_Latest">Data2!$FN$19</definedName>
    <definedName name="A126244766F">Data2!$HP$1:$HP$10,Data2!$HP$11:$HP$19</definedName>
    <definedName name="A126244766F_Data">Data2!$HP$11:$HP$19</definedName>
    <definedName name="A126244766F_Latest">Data2!$HP$19</definedName>
    <definedName name="A126244770W">Data1!$O$1:$O$10,Data1!$O$11:$O$19</definedName>
    <definedName name="A126244770W_Data">Data1!$O$11:$O$19</definedName>
    <definedName name="A126244770W_Latest">Data1!$O$19</definedName>
    <definedName name="A126244774F">Data1!$GV$1:$GV$10,Data1!$GV$11:$GV$19</definedName>
    <definedName name="A126244774F_Data">Data1!$GV$11:$GV$19</definedName>
    <definedName name="A126244774F_Latest">Data1!$GV$19</definedName>
    <definedName name="A126244778R">Data2!$AI$1:$AI$10,Data2!$AI$11:$AI$19</definedName>
    <definedName name="A126244778R_Data">Data2!$AI$11:$AI$19</definedName>
    <definedName name="A126244778R_Latest">Data2!$AI$19</definedName>
    <definedName name="A126244782F">Data1!$AP$1:$AP$10,Data1!$AP$11:$AP$19</definedName>
    <definedName name="A126244782F_Data">Data1!$AP$11:$AP$19</definedName>
    <definedName name="A126244782F_Latest">Data1!$AP$19</definedName>
    <definedName name="A126244786R">Data1!$CR$1:$CR$10,Data1!$CR$11:$CR$19</definedName>
    <definedName name="A126244786R_Data">Data1!$CR$11:$CR$19</definedName>
    <definedName name="A126244786R_Latest">Data1!$CR$19</definedName>
    <definedName name="A126244790F">Data1!$DS$1:$DS$10,Data1!$DS$11:$DS$19</definedName>
    <definedName name="A126244790F_Data">Data1!$DS$11:$DS$19</definedName>
    <definedName name="A126244790F_Latest">Data1!$DS$19</definedName>
    <definedName name="A126244794R">Data2!$H$1:$H$10,Data2!$H$11:$H$19</definedName>
    <definedName name="A126244794R_Data">Data2!$H$11:$H$19</definedName>
    <definedName name="A126244794R_Latest">Data2!$H$19</definedName>
    <definedName name="A126244798X">Data2!$BJ$1:$BJ$10,Data2!$BJ$11:$BJ$19</definedName>
    <definedName name="A126244798X_Data">Data2!$BJ$11:$BJ$19</definedName>
    <definedName name="A126244798X_Latest">Data2!$BJ$19</definedName>
    <definedName name="A126244874R">Data2!$DO$1:$DO$10,Data2!$DO$11:$DO$19</definedName>
    <definedName name="A126244874R_Data">Data2!$DO$11:$DO$19</definedName>
    <definedName name="A126244874R_Latest">Data2!$DO$19</definedName>
    <definedName name="A126244878X">Data2!$EP$1:$EP$10,Data2!$EP$11:$EP$19</definedName>
    <definedName name="A126244878X_Data">Data2!$EP$11:$EP$19</definedName>
    <definedName name="A126244878X_Latest">Data2!$EP$19</definedName>
    <definedName name="A126244882R">Data2!$GR$1:$GR$10,Data2!$GR$11:$GR$19</definedName>
    <definedName name="A126244882R_Data">Data2!$GR$11:$GR$19</definedName>
    <definedName name="A126244882R_Latest">Data2!$GR$19</definedName>
    <definedName name="A126244886X">Data1!$HZ$1:$HZ$10,Data1!$HZ$11:$HZ$19</definedName>
    <definedName name="A126244886X_Data">Data1!$HZ$11:$HZ$19</definedName>
    <definedName name="A126244886X_Latest">Data1!$HZ$19</definedName>
    <definedName name="A126244890R">Data2!$CN$1:$CN$10,Data2!$CN$11:$CN$19</definedName>
    <definedName name="A126244890R_Data">Data2!$CN$11:$CN$19</definedName>
    <definedName name="A126244890R_Latest">Data2!$CN$19</definedName>
    <definedName name="A126244894X">Data1!$BT$1:$BT$10,Data1!$BT$11:$BT$19</definedName>
    <definedName name="A126244894X_Data">Data1!$BT$11:$BT$19</definedName>
    <definedName name="A126244894X_Latest">Data1!$BT$19</definedName>
    <definedName name="A126244898J">Data1!$EW$1:$EW$10,Data1!$EW$11:$EW$19</definedName>
    <definedName name="A126244898J_Data">Data1!$EW$11:$EW$19</definedName>
    <definedName name="A126244898J_Latest">Data1!$EW$19</definedName>
    <definedName name="A126244902L">Data1!$FX$1:$FX$10,Data1!$FX$11:$FX$19</definedName>
    <definedName name="A126244902L_Data">Data1!$FX$11:$FX$19</definedName>
    <definedName name="A126244902L_Latest">Data1!$FX$19</definedName>
    <definedName name="A126244906W">Data2!$FQ$1:$FQ$10,Data2!$FQ$11:$FQ$19</definedName>
    <definedName name="A126244906W_Data">Data2!$FQ$11:$FQ$19</definedName>
    <definedName name="A126244906W_Latest">Data2!$FQ$19</definedName>
    <definedName name="A126244910L">Data2!$HS$1:$HS$10,Data2!$HS$11:$HS$19</definedName>
    <definedName name="A126244910L_Data">Data2!$HS$11:$HS$19</definedName>
    <definedName name="A126244910L_Latest">Data2!$HS$19</definedName>
    <definedName name="A126244914W">Data1!$R$1:$R$10,Data1!$R$11:$R$19</definedName>
    <definedName name="A126244914W_Data">Data1!$R$11:$R$19</definedName>
    <definedName name="A126244914W_Latest">Data1!$R$19</definedName>
    <definedName name="A126244918F">Data1!$GY$1:$GY$10,Data1!$GY$11:$GY$19</definedName>
    <definedName name="A126244918F_Data">Data1!$GY$11:$GY$19</definedName>
    <definedName name="A126244918F_Latest">Data1!$GY$19</definedName>
    <definedName name="A126244922W">Data2!$AL$1:$AL$10,Data2!$AL$11:$AL$19</definedName>
    <definedName name="A126244922W_Data">Data2!$AL$11:$AL$19</definedName>
    <definedName name="A126244922W_Latest">Data2!$AL$19</definedName>
    <definedName name="A126244926F">Data1!$AS$1:$AS$10,Data1!$AS$11:$AS$19</definedName>
    <definedName name="A126244926F_Data">Data1!$AS$11:$AS$19</definedName>
    <definedName name="A126244926F_Latest">Data1!$AS$19</definedName>
    <definedName name="A126244930W">Data1!$CU$1:$CU$10,Data1!$CU$11:$CU$19</definedName>
    <definedName name="A126244930W_Data">Data1!$CU$11:$CU$19</definedName>
    <definedName name="A126244930W_Latest">Data1!$CU$19</definedName>
    <definedName name="A126244934F">Data1!$DV$1:$DV$10,Data1!$DV$11:$DV$19</definedName>
    <definedName name="A126244934F_Data">Data1!$DV$11:$DV$19</definedName>
    <definedName name="A126244934F_Latest">Data1!$DV$19</definedName>
    <definedName name="A126244938R">Data2!$K$1:$K$10,Data2!$K$11:$K$19</definedName>
    <definedName name="A126244938R_Data">Data2!$K$11:$K$19</definedName>
    <definedName name="A126244938R_Latest">Data2!$K$19</definedName>
    <definedName name="A126244942F">Data2!$BM$1:$BM$10,Data2!$BM$11:$BM$19</definedName>
    <definedName name="A126244942F_Data">Data2!$BM$11:$BM$19</definedName>
    <definedName name="A126244942F_Latest">Data2!$BM$19</definedName>
    <definedName name="A126244946R">Data2!$DX$1:$DX$10,Data2!$DX$11:$DX$19</definedName>
    <definedName name="A126244946R_Data">Data2!$DX$11:$DX$19</definedName>
    <definedName name="A126244946R_Latest">Data2!$DX$19</definedName>
    <definedName name="A126244950F">Data2!$EY$1:$EY$10,Data2!$EY$11:$EY$19</definedName>
    <definedName name="A126244950F_Data">Data2!$EY$11:$EY$19</definedName>
    <definedName name="A126244950F_Latest">Data2!$EY$19</definedName>
    <definedName name="A126244954R">Data2!$HA$1:$HA$10,Data2!$HA$11:$HA$19</definedName>
    <definedName name="A126244954R_Data">Data2!$HA$11:$HA$19</definedName>
    <definedName name="A126244954R_Latest">Data2!$HA$19</definedName>
    <definedName name="A126244958X">Data1!$II$1:$II$10,Data1!$II$11:$II$19</definedName>
    <definedName name="A126244958X_Data">Data1!$II$11:$II$19</definedName>
    <definedName name="A126244958X_Latest">Data1!$II$19</definedName>
    <definedName name="A126244962R">Data2!$CW$1:$CW$10,Data2!$CW$11:$CW$19</definedName>
    <definedName name="A126244962R_Data">Data2!$CW$11:$CW$19</definedName>
    <definedName name="A126244962R_Latest">Data2!$CW$19</definedName>
    <definedName name="A126244966X">Data1!$CC$1:$CC$10,Data1!$CC$11:$CC$19</definedName>
    <definedName name="A126244966X_Data">Data1!$CC$11:$CC$19</definedName>
    <definedName name="A126244966X_Latest">Data1!$CC$19</definedName>
    <definedName name="A126244970R">Data1!$FF$1:$FF$10,Data1!$FF$11:$FF$19</definedName>
    <definedName name="A126244970R_Data">Data1!$FF$11:$FF$19</definedName>
    <definedName name="A126244970R_Latest">Data1!$FF$19</definedName>
    <definedName name="A126244974X">Data1!$GG$1:$GG$10,Data1!$GG$11:$GG$19</definedName>
    <definedName name="A126244974X_Data">Data1!$GG$11:$GG$19</definedName>
    <definedName name="A126244974X_Latest">Data1!$GG$19</definedName>
    <definedName name="A126244978J">Data2!$FZ$1:$FZ$10,Data2!$FZ$11:$FZ$19</definedName>
    <definedName name="A126244978J_Data">Data2!$FZ$11:$FZ$19</definedName>
    <definedName name="A126244978J_Latest">Data2!$FZ$19</definedName>
    <definedName name="A126244982X">Data2!$IB$1:$IB$10,Data2!$IB$11:$IB$19</definedName>
    <definedName name="A126244982X_Data">Data2!$IB$11:$IB$19</definedName>
    <definedName name="A126244982X_Latest">Data2!$IB$19</definedName>
    <definedName name="A126244986J">Data1!$AA$1:$AA$10,Data1!$AA$11:$AA$19</definedName>
    <definedName name="A126244986J_Data">Data1!$AA$11:$AA$19</definedName>
    <definedName name="A126244986J_Latest">Data1!$AA$19</definedName>
    <definedName name="A126244990X">Data1!$HH$1:$HH$10,Data1!$HH$11:$HH$19</definedName>
    <definedName name="A126244990X_Data">Data1!$HH$11:$HH$19</definedName>
    <definedName name="A126244990X_Latest">Data1!$HH$19</definedName>
    <definedName name="A126244994J">Data2!$AU$1:$AU$10,Data2!$AU$11:$AU$19</definedName>
    <definedName name="A126244994J_Data">Data2!$AU$11:$AU$19</definedName>
    <definedName name="A126244994J_Latest">Data2!$AU$19</definedName>
    <definedName name="A126244998T">Data1!$BB$1:$BB$10,Data1!$BB$11:$BB$19</definedName>
    <definedName name="A126244998T_Data">Data1!$BB$11:$BB$19</definedName>
    <definedName name="A126244998T_Latest">Data1!$BB$19</definedName>
    <definedName name="A126245002X">Data1!$DD$1:$DD$10,Data1!$DD$11:$DD$19</definedName>
    <definedName name="A126245002X_Data">Data1!$DD$11:$DD$19</definedName>
    <definedName name="A126245002X_Latest">Data1!$DD$19</definedName>
    <definedName name="A126245006J">Data1!$EE$1:$EE$10,Data1!$EE$11:$EE$19</definedName>
    <definedName name="A126245006J_Data">Data1!$EE$11:$EE$19</definedName>
    <definedName name="A126245006J_Latest">Data1!$EE$19</definedName>
    <definedName name="A126245010X">Data2!$T$1:$T$10,Data2!$T$11:$T$19</definedName>
    <definedName name="A126245010X_Data">Data2!$T$11:$T$19</definedName>
    <definedName name="A126245010X_Latest">Data2!$T$19</definedName>
    <definedName name="A126245014J">Data2!$BV$1:$BV$10,Data2!$BV$11:$BV$19</definedName>
    <definedName name="A126245014J_Data">Data2!$BV$11:$BV$19</definedName>
    <definedName name="A126245014J_Latest">Data2!$BV$19</definedName>
    <definedName name="A126245018T">Data2!$DC$1:$DC$10,Data2!$DC$11:$DC$19</definedName>
    <definedName name="A126245018T_Data">Data2!$DC$11:$DC$19</definedName>
    <definedName name="A126245018T_Latest">Data2!$DC$19</definedName>
    <definedName name="A126245022J">Data2!$ED$1:$ED$10,Data2!$ED$11:$ED$19</definedName>
    <definedName name="A126245022J_Data">Data2!$ED$11:$ED$19</definedName>
    <definedName name="A126245022J_Latest">Data2!$ED$19</definedName>
    <definedName name="A126245026T">Data2!$GF$1:$GF$10,Data2!$GF$11:$GF$19</definedName>
    <definedName name="A126245026T_Data">Data2!$GF$11:$GF$19</definedName>
    <definedName name="A126245026T_Latest">Data2!$GF$19</definedName>
    <definedName name="A126245030J">Data1!$HN$1:$HN$10,Data1!$HN$11:$HN$19</definedName>
    <definedName name="A126245030J_Data">Data1!$HN$11:$HN$19</definedName>
    <definedName name="A126245030J_Latest">Data1!$HN$19</definedName>
    <definedName name="A126245034T">Data2!$CB$1:$CB$10,Data2!$CB$11:$CB$19</definedName>
    <definedName name="A126245034T_Data">Data2!$CB$11:$CB$19</definedName>
    <definedName name="A126245034T_Latest">Data2!$CB$19</definedName>
    <definedName name="A126245038A">Data1!$BH$1:$BH$10,Data1!$BH$11:$BH$19</definedName>
    <definedName name="A126245038A_Data">Data1!$BH$11:$BH$19</definedName>
    <definedName name="A126245038A_Latest">Data1!$BH$19</definedName>
    <definedName name="A126245042T">Data1!$EK$1:$EK$10,Data1!$EK$11:$EK$19</definedName>
    <definedName name="A126245042T_Data">Data1!$EK$11:$EK$19</definedName>
    <definedName name="A126245042T_Latest">Data1!$EK$19</definedName>
    <definedName name="A126245046A">Data1!$FL$1:$FL$10,Data1!$FL$11:$FL$19</definedName>
    <definedName name="A126245046A_Data">Data1!$FL$11:$FL$19</definedName>
    <definedName name="A126245046A_Latest">Data1!$FL$19</definedName>
    <definedName name="A126245050T">Data2!$FE$1:$FE$10,Data2!$FE$11:$FE$19</definedName>
    <definedName name="A126245050T_Data">Data2!$FE$11:$FE$19</definedName>
    <definedName name="A126245050T_Latest">Data2!$FE$19</definedName>
    <definedName name="A126245054A">Data2!$HG$1:$HG$10,Data2!$HG$11:$HG$19</definedName>
    <definedName name="A126245054A_Data">Data2!$HG$11:$HG$19</definedName>
    <definedName name="A126245054A_Latest">Data2!$HG$19</definedName>
    <definedName name="A126245058K">Data1!$F$1:$F$10,Data1!$F$11:$F$19</definedName>
    <definedName name="A126245058K_Data">Data1!$F$11:$F$19</definedName>
    <definedName name="A126245058K_Latest">Data1!$F$19</definedName>
    <definedName name="A126245062A">Data1!$GM$1:$GM$10,Data1!$GM$11:$GM$19</definedName>
    <definedName name="A126245062A_Data">Data1!$GM$11:$GM$19</definedName>
    <definedName name="A126245062A_Latest">Data1!$GM$19</definedName>
    <definedName name="A126245066K">Data2!$Z$1:$Z$10,Data2!$Z$11:$Z$19</definedName>
    <definedName name="A126245066K_Data">Data2!$Z$11:$Z$19</definedName>
    <definedName name="A126245066K_Latest">Data2!$Z$19</definedName>
    <definedName name="A126245070A">Data1!$AG$1:$AG$10,Data1!$AG$11:$AG$19</definedName>
    <definedName name="A126245070A_Data">Data1!$AG$11:$AG$19</definedName>
    <definedName name="A126245070A_Latest">Data1!$AG$19</definedName>
    <definedName name="A126245074K">Data1!$CI$1:$CI$10,Data1!$CI$11:$CI$19</definedName>
    <definedName name="A126245074K_Data">Data1!$CI$11:$CI$19</definedName>
    <definedName name="A126245074K_Latest">Data1!$CI$19</definedName>
    <definedName name="A126245078V">Data1!$DJ$1:$DJ$10,Data1!$DJ$11:$DJ$19</definedName>
    <definedName name="A126245078V_Data">Data1!$DJ$11:$DJ$19</definedName>
    <definedName name="A126245078V_Latest">Data1!$DJ$19</definedName>
    <definedName name="A126245082K">Data1!$IO$1:$IO$10,Data1!$IO$11:$IO$19</definedName>
    <definedName name="A126245082K_Data">Data1!$IO$11:$IO$19</definedName>
    <definedName name="A126245082K_Latest">Data1!$IO$19</definedName>
    <definedName name="A126245086V">Data2!$BA$1:$BA$10,Data2!$BA$11:$BA$19</definedName>
    <definedName name="A126245086V_Data">Data2!$BA$11:$BA$19</definedName>
    <definedName name="A126245086V_Latest">Data2!$BA$19</definedName>
    <definedName name="A126245162K">Data2!$DI$1:$DI$10,Data2!$DI$11:$DI$19</definedName>
    <definedName name="A126245162K_Data">Data2!$DI$11:$DI$19</definedName>
    <definedName name="A126245162K_Latest">Data2!$DI$19</definedName>
    <definedName name="A126245166V">Data2!$EJ$1:$EJ$10,Data2!$EJ$11:$EJ$19</definedName>
    <definedName name="A126245166V_Data">Data2!$EJ$11:$EJ$19</definedName>
    <definedName name="A126245166V_Latest">Data2!$EJ$19</definedName>
    <definedName name="A126245170K">Data2!$GL$1:$GL$10,Data2!$GL$11:$GL$19</definedName>
    <definedName name="A126245170K_Data">Data2!$GL$11:$GL$19</definedName>
    <definedName name="A126245170K_Latest">Data2!$GL$19</definedName>
    <definedName name="A126245174V">Data1!$HT$1:$HT$10,Data1!$HT$11:$HT$19</definedName>
    <definedName name="A126245174V_Data">Data1!$HT$11:$HT$19</definedName>
    <definedName name="A126245174V_Latest">Data1!$HT$19</definedName>
    <definedName name="A126245178C">Data2!$CH$1:$CH$10,Data2!$CH$11:$CH$19</definedName>
    <definedName name="A126245178C_Data">Data2!$CH$11:$CH$19</definedName>
    <definedName name="A126245178C_Latest">Data2!$CH$19</definedName>
    <definedName name="A126245182V">Data1!$BN$1:$BN$10,Data1!$BN$11:$BN$19</definedName>
    <definedName name="A126245182V_Data">Data1!$BN$11:$BN$19</definedName>
    <definedName name="A126245182V_Latest">Data1!$BN$19</definedName>
    <definedName name="A126245186C">Data1!$EQ$1:$EQ$10,Data1!$EQ$11:$EQ$19</definedName>
    <definedName name="A126245186C_Data">Data1!$EQ$11:$EQ$19</definedName>
    <definedName name="A126245186C_Latest">Data1!$EQ$19</definedName>
    <definedName name="A126245190V">Data1!$FR$1:$FR$10,Data1!$FR$11:$FR$19</definedName>
    <definedName name="A126245190V_Data">Data1!$FR$11:$FR$19</definedName>
    <definedName name="A126245190V_Latest">Data1!$FR$19</definedName>
    <definedName name="A126245194C">Data2!$FK$1:$FK$10,Data2!$FK$11:$FK$19</definedName>
    <definedName name="A126245194C_Data">Data2!$FK$11:$FK$19</definedName>
    <definedName name="A126245194C_Latest">Data2!$FK$19</definedName>
    <definedName name="A126245198L">Data2!$HM$1:$HM$10,Data2!$HM$11:$HM$19</definedName>
    <definedName name="A126245198L_Data">Data2!$HM$11:$HM$19</definedName>
    <definedName name="A126245198L_Latest">Data2!$HM$19</definedName>
    <definedName name="A126245202T">Data1!$L$1:$L$10,Data1!$L$11:$L$19</definedName>
    <definedName name="A126245202T_Data">Data1!$L$11:$L$19</definedName>
    <definedName name="A126245202T_Latest">Data1!$L$19</definedName>
    <definedName name="A126245206A">Data1!$GS$1:$GS$10,Data1!$GS$11:$GS$19</definedName>
    <definedName name="A126245206A_Data">Data1!$GS$11:$GS$19</definedName>
    <definedName name="A126245206A_Latest">Data1!$GS$19</definedName>
    <definedName name="A126245210T">Data2!$AF$1:$AF$10,Data2!$AF$11:$AF$19</definedName>
    <definedName name="A126245210T_Data">Data2!$AF$11:$AF$19</definedName>
    <definedName name="A126245210T_Latest">Data2!$AF$19</definedName>
    <definedName name="A126245214A">Data1!$AM$1:$AM$10,Data1!$AM$11:$AM$19</definedName>
    <definedName name="A126245214A_Data">Data1!$AM$11:$AM$19</definedName>
    <definedName name="A126245214A_Latest">Data1!$AM$19</definedName>
    <definedName name="A126245218K">Data1!$CO$1:$CO$10,Data1!$CO$11:$CO$19</definedName>
    <definedName name="A126245218K_Data">Data1!$CO$11:$CO$19</definedName>
    <definedName name="A126245218K_Latest">Data1!$CO$19</definedName>
    <definedName name="A126245222A">Data1!$DP$1:$DP$10,Data1!$DP$11:$DP$19</definedName>
    <definedName name="A126245222A_Data">Data1!$DP$11:$DP$19</definedName>
    <definedName name="A126245222A_Latest">Data1!$DP$19</definedName>
    <definedName name="A126245226K">Data2!$E$1:$E$10,Data2!$E$11:$E$19</definedName>
    <definedName name="A126245226K_Data">Data2!$E$11:$E$19</definedName>
    <definedName name="A126245226K_Latest">Data2!$E$19</definedName>
    <definedName name="A126245230A">Data2!$BG$1:$BG$10,Data2!$BG$11:$BG$19</definedName>
    <definedName name="A126245230A_Data">Data2!$BG$11:$BG$19</definedName>
    <definedName name="A126245230A_Latest">Data2!$BG$19</definedName>
    <definedName name="A126245234K">Data2!$DU$1:$DU$10,Data2!$DU$11:$DU$19</definedName>
    <definedName name="A126245234K_Data">Data2!$DU$11:$DU$19</definedName>
    <definedName name="A126245234K_Latest">Data2!$DU$19</definedName>
    <definedName name="A126245238V">Data2!$EV$1:$EV$10,Data2!$EV$11:$EV$19</definedName>
    <definedName name="A126245238V_Data">Data2!$EV$11:$EV$19</definedName>
    <definedName name="A126245238V_Latest">Data2!$EV$19</definedName>
    <definedName name="A126245242K">Data2!$GX$1:$GX$10,Data2!$GX$11:$GX$19</definedName>
    <definedName name="A126245242K_Data">Data2!$GX$11:$GX$19</definedName>
    <definedName name="A126245242K_Latest">Data2!$GX$19</definedName>
    <definedName name="A126245246V">Data1!$IF$1:$IF$10,Data1!$IF$11:$IF$19</definedName>
    <definedName name="A126245246V_Data">Data1!$IF$11:$IF$19</definedName>
    <definedName name="A126245246V_Latest">Data1!$IF$19</definedName>
    <definedName name="A126245250K">Data2!$CT$1:$CT$10,Data2!$CT$11:$CT$19</definedName>
    <definedName name="A126245250K_Data">Data2!$CT$11:$CT$19</definedName>
    <definedName name="A126245250K_Latest">Data2!$CT$19</definedName>
    <definedName name="A126245254V">Data1!$BZ$1:$BZ$10,Data1!$BZ$11:$BZ$19</definedName>
    <definedName name="A126245254V_Data">Data1!$BZ$11:$BZ$19</definedName>
    <definedName name="A126245254V_Latest">Data1!$BZ$19</definedName>
    <definedName name="A126245258C">Data1!$FC$1:$FC$10,Data1!$FC$11:$FC$19</definedName>
    <definedName name="A126245258C_Data">Data1!$FC$11:$FC$19</definedName>
    <definedName name="A126245258C_Latest">Data1!$FC$19</definedName>
    <definedName name="A126245262V">Data1!$GD$1:$GD$10,Data1!$GD$11:$GD$19</definedName>
    <definedName name="A126245262V_Data">Data1!$GD$11:$GD$19</definedName>
    <definedName name="A126245262V_Latest">Data1!$GD$19</definedName>
    <definedName name="A126245266C">Data2!$FW$1:$FW$10,Data2!$FW$11:$FW$19</definedName>
    <definedName name="A126245266C_Data">Data2!$FW$11:$FW$19</definedName>
    <definedName name="A126245266C_Latest">Data2!$FW$19</definedName>
    <definedName name="A126245270V">Data2!$HY$1:$HY$10,Data2!$HY$11:$HY$19</definedName>
    <definedName name="A126245270V_Data">Data2!$HY$11:$HY$19</definedName>
    <definedName name="A126245270V_Latest">Data2!$HY$19</definedName>
    <definedName name="A126245274C">Data1!$X$1:$X$10,Data1!$X$11:$X$19</definedName>
    <definedName name="A126245274C_Data">Data1!$X$11:$X$19</definedName>
    <definedName name="A126245274C_Latest">Data1!$X$19</definedName>
    <definedName name="A126245278L">Data1!$HE$1:$HE$10,Data1!$HE$11:$HE$19</definedName>
    <definedName name="A126245278L_Data">Data1!$HE$11:$HE$19</definedName>
    <definedName name="A126245278L_Latest">Data1!$HE$19</definedName>
    <definedName name="A126245282C">Data2!$AR$1:$AR$10,Data2!$AR$11:$AR$19</definedName>
    <definedName name="A126245282C_Data">Data2!$AR$11:$AR$19</definedName>
    <definedName name="A126245282C_Latest">Data2!$AR$19</definedName>
    <definedName name="A126245286L">Data1!$AY$1:$AY$10,Data1!$AY$11:$AY$19</definedName>
    <definedName name="A126245286L_Data">Data1!$AY$11:$AY$19</definedName>
    <definedName name="A126245286L_Latest">Data1!$AY$19</definedName>
    <definedName name="A126245290C">Data1!$DA$1:$DA$10,Data1!$DA$11:$DA$19</definedName>
    <definedName name="A126245290C_Data">Data1!$DA$11:$DA$19</definedName>
    <definedName name="A126245290C_Latest">Data1!$DA$19</definedName>
    <definedName name="A126245294L">Data1!$EB$1:$EB$10,Data1!$EB$11:$EB$19</definedName>
    <definedName name="A126245294L_Data">Data1!$EB$11:$EB$19</definedName>
    <definedName name="A126245294L_Latest">Data1!$EB$19</definedName>
    <definedName name="A126245298W">Data2!$Q$1:$Q$10,Data2!$Q$11:$Q$19</definedName>
    <definedName name="A126245298W_Data">Data2!$Q$11:$Q$19</definedName>
    <definedName name="A126245298W_Latest">Data2!$Q$19</definedName>
    <definedName name="A126245302A">Data2!$BS$1:$BS$10,Data2!$BS$11:$BS$19</definedName>
    <definedName name="A126245302A_Data">Data2!$BS$11:$BS$19</definedName>
    <definedName name="A126245302A_Latest">Data2!$BS$19</definedName>
    <definedName name="A126245306K">Data18!$J$1:$J$10,Data18!$J$11:$J$19</definedName>
    <definedName name="A126245306K_Data">Data18!$J$11:$J$19</definedName>
    <definedName name="A126245306K_Latest">Data18!$J$19</definedName>
    <definedName name="A126245310A">Data18!$AK$1:$AK$10,Data18!$AK$11:$AK$19</definedName>
    <definedName name="A126245310A_Data">Data18!$AK$11:$AK$19</definedName>
    <definedName name="A126245310A_Latest">Data18!$AK$19</definedName>
    <definedName name="A126245314K">Data18!$CM$1:$CM$10,Data18!$CM$11:$CM$19</definedName>
    <definedName name="A126245314K_Data">Data18!$CM$11:$CM$19</definedName>
    <definedName name="A126245314K_Latest">Data18!$CM$19</definedName>
    <definedName name="A126245318V">Data17!$DU$1:$DU$10,Data17!$DU$11:$DU$19</definedName>
    <definedName name="A126245318V_Data">Data17!$DU$11:$DU$19</definedName>
    <definedName name="A126245318V_Latest">Data17!$DU$19</definedName>
    <definedName name="A126245322K">Data17!$HY$1:$HY$10,Data17!$HY$11:$HY$19</definedName>
    <definedName name="A126245322K_Data">Data17!$HY$11:$HY$19</definedName>
    <definedName name="A126245322K_Latest">Data17!$HY$19</definedName>
    <definedName name="A126245326V">Data16!$HE$1:$HE$10,Data16!$HE$11:$HE$19</definedName>
    <definedName name="A126245326V_Data">Data16!$HE$11:$HE$19</definedName>
    <definedName name="A126245326V_Latest">Data16!$HE$19</definedName>
    <definedName name="A126245330K">Data17!$AR$1:$AR$10,Data17!$AR$11:$AR$19</definedName>
    <definedName name="A126245330K_Data">Data17!$AR$11:$AR$19</definedName>
    <definedName name="A126245330K_Latest">Data17!$AR$19</definedName>
    <definedName name="A126245334V">Data17!$BS$1:$BS$10,Data17!$BS$11:$BS$19</definedName>
    <definedName name="A126245334V_Data">Data17!$BS$11:$BS$19</definedName>
    <definedName name="A126245334V_Latest">Data17!$BS$19</definedName>
    <definedName name="A126245338C">Data18!$BL$1:$BL$10,Data18!$BL$11:$BL$19</definedName>
    <definedName name="A126245338C_Data">Data18!$BL$11:$BL$19</definedName>
    <definedName name="A126245338C_Latest">Data18!$BL$19</definedName>
    <definedName name="A126245342V">Data18!$DN$1:$DN$10,Data18!$DN$11:$DN$19</definedName>
    <definedName name="A126245342V_Data">Data18!$DN$11:$DN$19</definedName>
    <definedName name="A126245342V_Latest">Data18!$DN$19</definedName>
    <definedName name="A126245346C">Data16!$FC$1:$FC$10,Data16!$FC$11:$FC$19</definedName>
    <definedName name="A126245346C_Data">Data16!$FC$11:$FC$19</definedName>
    <definedName name="A126245346C_Latest">Data16!$FC$19</definedName>
    <definedName name="A126245350V">Data17!$CT$1:$CT$10,Data17!$CT$11:$CT$19</definedName>
    <definedName name="A126245350V_Data">Data17!$CT$11:$CT$19</definedName>
    <definedName name="A126245350V_Latest">Data17!$CT$19</definedName>
    <definedName name="A126245354C">Data17!$FW$1:$FW$10,Data17!$FW$11:$FW$19</definedName>
    <definedName name="A126245354C_Data">Data17!$FW$11:$FW$19</definedName>
    <definedName name="A126245354C_Latest">Data17!$FW$19</definedName>
    <definedName name="A126245358L">Data16!$GD$1:$GD$10,Data16!$GD$11:$GD$19</definedName>
    <definedName name="A126245358L_Data">Data16!$GD$11:$GD$19</definedName>
    <definedName name="A126245358L_Latest">Data16!$GD$19</definedName>
    <definedName name="A126245362C">Data16!$IF$1:$IF$10,Data16!$IF$11:$IF$19</definedName>
    <definedName name="A126245362C_Data">Data16!$IF$11:$IF$19</definedName>
    <definedName name="A126245362C_Latest">Data16!$IF$19</definedName>
    <definedName name="A126245366L">Data17!$Q$1:$Q$10,Data17!$Q$11:$Q$19</definedName>
    <definedName name="A126245366L_Data">Data17!$Q$11:$Q$19</definedName>
    <definedName name="A126245366L_Latest">Data17!$Q$19</definedName>
    <definedName name="A126245370C">Data17!$EV$1:$EV$10,Data17!$EV$11:$EV$19</definedName>
    <definedName name="A126245370C_Data">Data17!$EV$11:$EV$19</definedName>
    <definedName name="A126245370C_Latest">Data17!$EV$19</definedName>
    <definedName name="A126245374L">Data17!$GX$1:$GX$10,Data17!$GX$11:$GX$19</definedName>
    <definedName name="A126245374L_Data">Data17!$GX$11:$GX$19</definedName>
    <definedName name="A126245374L_Latest">Data17!$GX$19</definedName>
    <definedName name="A126245378W">Data17!$IH$1:$IH$10,Data17!$IH$11:$IH$19</definedName>
    <definedName name="A126245378W_Data">Data17!$IH$11:$IH$19</definedName>
    <definedName name="A126245378W_Latest">Data17!$IH$19</definedName>
    <definedName name="A126245382L">Data18!$S$1:$S$10,Data18!$S$11:$S$19</definedName>
    <definedName name="A126245382L_Data">Data18!$S$11:$S$19</definedName>
    <definedName name="A126245382L_Latest">Data18!$S$19</definedName>
    <definedName name="A126245386W">Data18!$BU$1:$BU$10,Data18!$BU$11:$BU$19</definedName>
    <definedName name="A126245386W_Data">Data18!$BU$11:$BU$19</definedName>
    <definedName name="A126245386W_Latest">Data18!$BU$19</definedName>
    <definedName name="A126245390L">Data17!$DC$1:$DC$10,Data17!$DC$11:$DC$19</definedName>
    <definedName name="A126245390L_Data">Data17!$DC$11:$DC$19</definedName>
    <definedName name="A126245390L_Latest">Data17!$DC$19</definedName>
    <definedName name="A126245394W">Data17!$HG$1:$HG$10,Data17!$HG$11:$HG$19</definedName>
    <definedName name="A126245394W_Data">Data17!$HG$11:$HG$19</definedName>
    <definedName name="A126245394W_Latest">Data17!$HG$19</definedName>
    <definedName name="A126245398F">Data16!$GM$1:$GM$10,Data16!$GM$11:$GM$19</definedName>
    <definedName name="A126245398F_Data">Data16!$GM$11:$GM$19</definedName>
    <definedName name="A126245398F_Latest">Data16!$GM$19</definedName>
    <definedName name="A126245402K">Data17!$Z$1:$Z$10,Data17!$Z$11:$Z$19</definedName>
    <definedName name="A126245402K_Data">Data17!$Z$11:$Z$19</definedName>
    <definedName name="A126245402K_Latest">Data17!$Z$19</definedName>
    <definedName name="A126245406V">Data17!$BA$1:$BA$10,Data17!$BA$11:$BA$19</definedName>
    <definedName name="A126245406V_Data">Data17!$BA$11:$BA$19</definedName>
    <definedName name="A126245406V_Latest">Data17!$BA$19</definedName>
    <definedName name="A126245410K">Data18!$AT$1:$AT$10,Data18!$AT$11:$AT$19</definedName>
    <definedName name="A126245410K_Data">Data18!$AT$11:$AT$19</definedName>
    <definedName name="A126245410K_Latest">Data18!$AT$19</definedName>
    <definedName name="A126245414V">Data18!$CV$1:$CV$10,Data18!$CV$11:$CV$19</definedName>
    <definedName name="A126245414V_Data">Data18!$CV$11:$CV$19</definedName>
    <definedName name="A126245414V_Latest">Data18!$CV$19</definedName>
    <definedName name="A126245418C">Data16!$EK$1:$EK$10,Data16!$EK$11:$EK$19</definedName>
    <definedName name="A126245418C_Data">Data16!$EK$11:$EK$19</definedName>
    <definedName name="A126245418C_Latest">Data16!$EK$19</definedName>
    <definedName name="A126245422V">Data17!$CB$1:$CB$10,Data17!$CB$11:$CB$19</definedName>
    <definedName name="A126245422V_Data">Data17!$CB$11:$CB$19</definedName>
    <definedName name="A126245422V_Latest">Data17!$CB$19</definedName>
    <definedName name="A126245426C">Data17!$FE$1:$FE$10,Data17!$FE$11:$FE$19</definedName>
    <definedName name="A126245426C_Data">Data17!$FE$11:$FE$19</definedName>
    <definedName name="A126245426C_Latest">Data17!$FE$19</definedName>
    <definedName name="A126245430V">Data16!$FL$1:$FL$10,Data16!$FL$11:$FL$19</definedName>
    <definedName name="A126245430V_Data">Data16!$FL$11:$FL$19</definedName>
    <definedName name="A126245430V_Latest">Data16!$FL$19</definedName>
    <definedName name="A126245434C">Data16!$HN$1:$HN$10,Data16!$HN$11:$HN$19</definedName>
    <definedName name="A126245434C_Data">Data16!$HN$11:$HN$19</definedName>
    <definedName name="A126245434C_Latest">Data16!$HN$19</definedName>
    <definedName name="A126245438L">Data16!$IO$1:$IO$10,Data16!$IO$11:$IO$19</definedName>
    <definedName name="A126245438L_Data">Data16!$IO$11:$IO$19</definedName>
    <definedName name="A126245438L_Latest">Data16!$IO$19</definedName>
    <definedName name="A126245442C">Data17!$ED$1:$ED$10,Data17!$ED$11:$ED$19</definedName>
    <definedName name="A126245442C_Data">Data17!$ED$11:$ED$19</definedName>
    <definedName name="A126245442C_Latest">Data17!$ED$19</definedName>
    <definedName name="A126245446L">Data17!$GF$1:$GF$10,Data17!$GF$11:$GF$19</definedName>
    <definedName name="A126245446L_Data">Data17!$GF$11:$GF$19</definedName>
    <definedName name="A126245446L_Latest">Data17!$GF$19</definedName>
    <definedName name="A126245450C">Data17!$IN$1:$IN$10,Data17!$IN$11:$IN$19</definedName>
    <definedName name="A126245450C_Data">Data17!$IN$11:$IN$19</definedName>
    <definedName name="A126245450C_Latest">Data17!$IN$19</definedName>
    <definedName name="A126245454L">Data18!$Y$1:$Y$10,Data18!$Y$11:$Y$19</definedName>
    <definedName name="A126245454L_Data">Data18!$Y$11:$Y$19</definedName>
    <definedName name="A126245454L_Latest">Data18!$Y$19</definedName>
    <definedName name="A126245458W">Data18!$CA$1:$CA$10,Data18!$CA$11:$CA$19</definedName>
    <definedName name="A126245458W_Data">Data18!$CA$11:$CA$19</definedName>
    <definedName name="A126245458W_Latest">Data18!$CA$19</definedName>
    <definedName name="A126245462L">Data17!$DI$1:$DI$10,Data17!$DI$11:$DI$19</definedName>
    <definedName name="A126245462L_Data">Data17!$DI$11:$DI$19</definedName>
    <definedName name="A126245462L_Latest">Data17!$DI$19</definedName>
    <definedName name="A126245466W">Data17!$HM$1:$HM$10,Data17!$HM$11:$HM$19</definedName>
    <definedName name="A126245466W_Data">Data17!$HM$11:$HM$19</definedName>
    <definedName name="A126245466W_Latest">Data17!$HM$19</definedName>
    <definedName name="A126245470L">Data16!$GS$1:$GS$10,Data16!$GS$11:$GS$19</definedName>
    <definedName name="A126245470L_Data">Data16!$GS$11:$GS$19</definedName>
    <definedName name="A126245470L_Latest">Data16!$GS$19</definedName>
    <definedName name="A126245474W">Data17!$AF$1:$AF$10,Data17!$AF$11:$AF$19</definedName>
    <definedName name="A126245474W_Data">Data17!$AF$11:$AF$19</definedName>
    <definedName name="A126245474W_Latest">Data17!$AF$19</definedName>
    <definedName name="A126245478F">Data17!$BG$1:$BG$10,Data17!$BG$11:$BG$19</definedName>
    <definedName name="A126245478F_Data">Data17!$BG$11:$BG$19</definedName>
    <definedName name="A126245478F_Latest">Data17!$BG$19</definedName>
    <definedName name="A126245482W">Data18!$AZ$1:$AZ$10,Data18!$AZ$11:$AZ$19</definedName>
    <definedName name="A126245482W_Data">Data18!$AZ$11:$AZ$19</definedName>
    <definedName name="A126245482W_Latest">Data18!$AZ$19</definedName>
    <definedName name="A126245486F">Data18!$DB$1:$DB$10,Data18!$DB$11:$DB$19</definedName>
    <definedName name="A126245486F_Data">Data18!$DB$11:$DB$19</definedName>
    <definedName name="A126245486F_Latest">Data18!$DB$19</definedName>
    <definedName name="A126245490W">Data16!$EQ$1:$EQ$10,Data16!$EQ$11:$EQ$19</definedName>
    <definedName name="A126245490W_Data">Data16!$EQ$11:$EQ$19</definedName>
    <definedName name="A126245490W_Latest">Data16!$EQ$19</definedName>
    <definedName name="A126245494F">Data17!$CH$1:$CH$10,Data17!$CH$11:$CH$19</definedName>
    <definedName name="A126245494F_Data">Data17!$CH$11:$CH$19</definedName>
    <definedName name="A126245494F_Latest">Data17!$CH$19</definedName>
    <definedName name="A126245498R">Data17!$FK$1:$FK$10,Data17!$FK$11:$FK$19</definedName>
    <definedName name="A126245498R_Data">Data17!$FK$11:$FK$19</definedName>
    <definedName name="A126245498R_Latest">Data17!$FK$19</definedName>
    <definedName name="A126245502V">Data16!$FR$1:$FR$10,Data16!$FR$11:$FR$19</definedName>
    <definedName name="A126245502V_Data">Data16!$FR$11:$FR$19</definedName>
    <definedName name="A126245502V_Latest">Data16!$FR$19</definedName>
    <definedName name="A126245506C">Data16!$HT$1:$HT$10,Data16!$HT$11:$HT$19</definedName>
    <definedName name="A126245506C_Data">Data16!$HT$11:$HT$19</definedName>
    <definedName name="A126245506C_Latest">Data16!$HT$19</definedName>
    <definedName name="A126245510V">Data17!$E$1:$E$10,Data17!$E$11:$E$19</definedName>
    <definedName name="A126245510V_Data">Data17!$E$11:$E$19</definedName>
    <definedName name="A126245510V_Latest">Data17!$E$19</definedName>
    <definedName name="A126245514C">Data17!$EJ$1:$EJ$10,Data17!$EJ$11:$EJ$19</definedName>
    <definedName name="A126245514C_Data">Data17!$EJ$11:$EJ$19</definedName>
    <definedName name="A126245514C_Latest">Data17!$EJ$19</definedName>
    <definedName name="A126245518L">Data17!$GL$1:$GL$10,Data17!$GL$11:$GL$19</definedName>
    <definedName name="A126245518L_Data">Data17!$GL$11:$GL$19</definedName>
    <definedName name="A126245518L_Latest">Data17!$GL$19</definedName>
    <definedName name="A126245522C">Data18!$D$1:$D$10,Data18!$D$11:$D$19</definedName>
    <definedName name="A126245522C_Data">Data18!$D$11:$D$19</definedName>
    <definedName name="A126245522C_Latest">Data18!$D$19</definedName>
    <definedName name="A126245526L">Data18!$AE$1:$AE$10,Data18!$AE$11:$AE$19</definedName>
    <definedName name="A126245526L_Data">Data18!$AE$11:$AE$19</definedName>
    <definedName name="A126245526L_Latest">Data18!$AE$19</definedName>
    <definedName name="A126245530C">Data18!$CG$1:$CG$10,Data18!$CG$11:$CG$19</definedName>
    <definedName name="A126245530C_Data">Data18!$CG$11:$CG$19</definedName>
    <definedName name="A126245530C_Latest">Data18!$CG$19</definedName>
    <definedName name="A126245534L">Data17!$DO$1:$DO$10,Data17!$DO$11:$DO$19</definedName>
    <definedName name="A126245534L_Data">Data17!$DO$11:$DO$19</definedName>
    <definedName name="A126245534L_Latest">Data17!$DO$19</definedName>
    <definedName name="A126245538W">Data17!$HS$1:$HS$10,Data17!$HS$11:$HS$19</definedName>
    <definedName name="A126245538W_Data">Data17!$HS$11:$HS$19</definedName>
    <definedName name="A126245538W_Latest">Data17!$HS$19</definedName>
    <definedName name="A126245542L">Data16!$GY$1:$GY$10,Data16!$GY$11:$GY$19</definedName>
    <definedName name="A126245542L_Data">Data16!$GY$11:$GY$19</definedName>
    <definedName name="A126245542L_Latest">Data16!$GY$19</definedName>
    <definedName name="A126245546W">Data17!$AL$1:$AL$10,Data17!$AL$11:$AL$19</definedName>
    <definedName name="A126245546W_Data">Data17!$AL$11:$AL$19</definedName>
    <definedName name="A126245546W_Latest">Data17!$AL$19</definedName>
    <definedName name="A126245550L">Data17!$BM$1:$BM$10,Data17!$BM$11:$BM$19</definedName>
    <definedName name="A126245550L_Data">Data17!$BM$11:$BM$19</definedName>
    <definedName name="A126245550L_Latest">Data17!$BM$19</definedName>
    <definedName name="A126245554W">Data18!$BF$1:$BF$10,Data18!$BF$11:$BF$19</definedName>
    <definedName name="A126245554W_Data">Data18!$BF$11:$BF$19</definedName>
    <definedName name="A126245554W_Latest">Data18!$BF$19</definedName>
    <definedName name="A126245558F">Data18!$DH$1:$DH$10,Data18!$DH$11:$DH$19</definedName>
    <definedName name="A126245558F_Data">Data18!$DH$11:$DH$19</definedName>
    <definedName name="A126245558F_Latest">Data18!$DH$19</definedName>
    <definedName name="A126245562W">Data16!$EW$1:$EW$10,Data16!$EW$11:$EW$19</definedName>
    <definedName name="A126245562W_Data">Data16!$EW$11:$EW$19</definedName>
    <definedName name="A126245562W_Latest">Data16!$EW$19</definedName>
    <definedName name="A126245566F">Data17!$CN$1:$CN$10,Data17!$CN$11:$CN$19</definedName>
    <definedName name="A126245566F_Data">Data17!$CN$11:$CN$19</definedName>
    <definedName name="A126245566F_Latest">Data17!$CN$19</definedName>
    <definedName name="A126245570W">Data17!$FQ$1:$FQ$10,Data17!$FQ$11:$FQ$19</definedName>
    <definedName name="A126245570W_Data">Data17!$FQ$11:$FQ$19</definedName>
    <definedName name="A126245570W_Latest">Data17!$FQ$19</definedName>
    <definedName name="A126245574F">Data16!$FX$1:$FX$10,Data16!$FX$11:$FX$19</definedName>
    <definedName name="A126245574F_Data">Data16!$FX$11:$FX$19</definedName>
    <definedName name="A126245574F_Latest">Data16!$FX$19</definedName>
    <definedName name="A126245578R">Data16!$HZ$1:$HZ$10,Data16!$HZ$11:$HZ$19</definedName>
    <definedName name="A126245578R_Data">Data16!$HZ$11:$HZ$19</definedName>
    <definedName name="A126245578R_Latest">Data16!$HZ$19</definedName>
    <definedName name="A126245582F">Data17!$K$1:$K$10,Data17!$K$11:$K$19</definedName>
    <definedName name="A126245582F_Data">Data17!$K$11:$K$19</definedName>
    <definedName name="A126245582F_Latest">Data17!$K$19</definedName>
    <definedName name="A126245586R">Data17!$EP$1:$EP$10,Data17!$EP$11:$EP$19</definedName>
    <definedName name="A126245586R_Data">Data17!$EP$11:$EP$19</definedName>
    <definedName name="A126245586R_Latest">Data17!$EP$19</definedName>
    <definedName name="A126245590F">Data17!$GR$1:$GR$10,Data17!$GR$11:$GR$19</definedName>
    <definedName name="A126245590F_Data">Data17!$GR$11:$GR$19</definedName>
    <definedName name="A126245590F_Latest">Data17!$GR$19</definedName>
    <definedName name="A126245666R">Data18!$G$1:$G$10,Data18!$G$11:$G$19</definedName>
    <definedName name="A126245666R_Data">Data18!$G$11:$G$19</definedName>
    <definedName name="A126245666R_Latest">Data18!$G$19</definedName>
    <definedName name="A126245670F">Data18!$AH$1:$AH$10,Data18!$AH$11:$AH$19</definedName>
    <definedName name="A126245670F_Data">Data18!$AH$11:$AH$19</definedName>
    <definedName name="A126245670F_Latest">Data18!$AH$19</definedName>
    <definedName name="A126245674R">Data18!$CJ$1:$CJ$10,Data18!$CJ$11:$CJ$19</definedName>
    <definedName name="A126245674R_Data">Data18!$CJ$11:$CJ$19</definedName>
    <definedName name="A126245674R_Latest">Data18!$CJ$19</definedName>
    <definedName name="A126245678X">Data17!$DR$1:$DR$10,Data17!$DR$11:$DR$19</definedName>
    <definedName name="A126245678X_Data">Data17!$DR$11:$DR$19</definedName>
    <definedName name="A126245678X_Latest">Data17!$DR$19</definedName>
    <definedName name="A126245682R">Data17!$HV$1:$HV$10,Data17!$HV$11:$HV$19</definedName>
    <definedName name="A126245682R_Data">Data17!$HV$11:$HV$19</definedName>
    <definedName name="A126245682R_Latest">Data17!$HV$19</definedName>
    <definedName name="A126245686X">Data16!$HB$1:$HB$10,Data16!$HB$11:$HB$19</definedName>
    <definedName name="A126245686X_Data">Data16!$HB$11:$HB$19</definedName>
    <definedName name="A126245686X_Latest">Data16!$HB$19</definedName>
    <definedName name="A126245690R">Data17!$AO$1:$AO$10,Data17!$AO$11:$AO$19</definedName>
    <definedName name="A126245690R_Data">Data17!$AO$11:$AO$19</definedName>
    <definedName name="A126245690R_Latest">Data17!$AO$19</definedName>
    <definedName name="A126245694X">Data17!$BP$1:$BP$10,Data17!$BP$11:$BP$19</definedName>
    <definedName name="A126245694X_Data">Data17!$BP$11:$BP$19</definedName>
    <definedName name="A126245694X_Latest">Data17!$BP$19</definedName>
    <definedName name="A126245698J">Data18!$BI$1:$BI$10,Data18!$BI$11:$BI$19</definedName>
    <definedName name="A126245698J_Data">Data18!$BI$11:$BI$19</definedName>
    <definedName name="A126245698J_Latest">Data18!$BI$19</definedName>
    <definedName name="A126245702L">Data18!$DK$1:$DK$10,Data18!$DK$11:$DK$19</definedName>
    <definedName name="A126245702L_Data">Data18!$DK$11:$DK$19</definedName>
    <definedName name="A126245702L_Latest">Data18!$DK$19</definedName>
    <definedName name="A126245706W">Data16!$EZ$1:$EZ$10,Data16!$EZ$11:$EZ$19</definedName>
    <definedName name="A126245706W_Data">Data16!$EZ$11:$EZ$19</definedName>
    <definedName name="A126245706W_Latest">Data16!$EZ$19</definedName>
    <definedName name="A126245710L">Data17!$CQ$1:$CQ$10,Data17!$CQ$11:$CQ$19</definedName>
    <definedName name="A126245710L_Data">Data17!$CQ$11:$CQ$19</definedName>
    <definedName name="A126245710L_Latest">Data17!$CQ$19</definedName>
    <definedName name="A126245714W">Data17!$FT$1:$FT$10,Data17!$FT$11:$FT$19</definedName>
    <definedName name="A126245714W_Data">Data17!$FT$11:$FT$19</definedName>
    <definedName name="A126245714W_Latest">Data17!$FT$19</definedName>
    <definedName name="A126245718F">Data16!$GA$1:$GA$10,Data16!$GA$11:$GA$19</definedName>
    <definedName name="A126245718F_Data">Data16!$GA$11:$GA$19</definedName>
    <definedName name="A126245718F_Latest">Data16!$GA$19</definedName>
    <definedName name="A126245722W">Data16!$IC$1:$IC$10,Data16!$IC$11:$IC$19</definedName>
    <definedName name="A126245722W_Data">Data16!$IC$11:$IC$19</definedName>
    <definedName name="A126245722W_Latest">Data16!$IC$19</definedName>
    <definedName name="A126245726F">Data17!$N$1:$N$10,Data17!$N$11:$N$19</definedName>
    <definedName name="A126245726F_Data">Data17!$N$11:$N$19</definedName>
    <definedName name="A126245726F_Latest">Data17!$N$19</definedName>
    <definedName name="A126245730W">Data17!$ES$1:$ES$10,Data17!$ES$11:$ES$19</definedName>
    <definedName name="A126245730W_Data">Data17!$ES$11:$ES$19</definedName>
    <definedName name="A126245730W_Latest">Data17!$ES$19</definedName>
    <definedName name="A126245734F">Data17!$GU$1:$GU$10,Data17!$GU$11:$GU$19</definedName>
    <definedName name="A126245734F_Data">Data17!$GU$11:$GU$19</definedName>
    <definedName name="A126245734F_Latest">Data17!$GU$19</definedName>
    <definedName name="A126245738R">Data18!$P$1:$P$10,Data18!$P$11:$P$19</definedName>
    <definedName name="A126245738R_Data">Data18!$P$11:$P$19</definedName>
    <definedName name="A126245738R_Latest">Data18!$P$19</definedName>
    <definedName name="A126245742F">Data18!$AQ$1:$AQ$10,Data18!$AQ$11:$AQ$19</definedName>
    <definedName name="A126245742F_Data">Data18!$AQ$11:$AQ$19</definedName>
    <definedName name="A126245742F_Latest">Data18!$AQ$19</definedName>
    <definedName name="A126245746R">Data18!$CS$1:$CS$10,Data18!$CS$11:$CS$19</definedName>
    <definedName name="A126245746R_Data">Data18!$CS$11:$CS$19</definedName>
    <definedName name="A126245746R_Latest">Data18!$CS$19</definedName>
    <definedName name="A126245750F">Data17!$EA$1:$EA$10,Data17!$EA$11:$EA$19</definedName>
    <definedName name="A126245750F_Data">Data17!$EA$11:$EA$19</definedName>
    <definedName name="A126245750F_Latest">Data17!$EA$19</definedName>
    <definedName name="A126245754R">Data17!$IE$1:$IE$10,Data17!$IE$11:$IE$19</definedName>
    <definedName name="A126245754R_Data">Data17!$IE$11:$IE$19</definedName>
    <definedName name="A126245754R_Latest">Data17!$IE$19</definedName>
    <definedName name="A126245758X">Data16!$HK$1:$HK$10,Data16!$HK$11:$HK$19</definedName>
    <definedName name="A126245758X_Data">Data16!$HK$11:$HK$19</definedName>
    <definedName name="A126245758X_Latest">Data16!$HK$19</definedName>
    <definedName name="A126245762R">Data17!$AX$1:$AX$10,Data17!$AX$11:$AX$19</definedName>
    <definedName name="A126245762R_Data">Data17!$AX$11:$AX$19</definedName>
    <definedName name="A126245762R_Latest">Data17!$AX$19</definedName>
    <definedName name="A126245766X">Data17!$BY$1:$BY$10,Data17!$BY$11:$BY$19</definedName>
    <definedName name="A126245766X_Data">Data17!$BY$11:$BY$19</definedName>
    <definedName name="A126245766X_Latest">Data17!$BY$19</definedName>
    <definedName name="A126245770R">Data18!$BR$1:$BR$10,Data18!$BR$11:$BR$19</definedName>
    <definedName name="A126245770R_Data">Data18!$BR$11:$BR$19</definedName>
    <definedName name="A126245770R_Latest">Data18!$BR$19</definedName>
    <definedName name="A126245774X">Data18!$DT$1:$DT$10,Data18!$DT$11:$DT$19</definedName>
    <definedName name="A126245774X_Data">Data18!$DT$11:$DT$19</definedName>
    <definedName name="A126245774X_Latest">Data18!$DT$19</definedName>
    <definedName name="A126245778J">Data16!$FI$1:$FI$10,Data16!$FI$11:$FI$19</definedName>
    <definedName name="A126245778J_Data">Data16!$FI$11:$FI$19</definedName>
    <definedName name="A126245778J_Latest">Data16!$FI$19</definedName>
    <definedName name="A126245782X">Data17!$CZ$1:$CZ$10,Data17!$CZ$11:$CZ$19</definedName>
    <definedName name="A126245782X_Data">Data17!$CZ$11:$CZ$19</definedName>
    <definedName name="A126245782X_Latest">Data17!$CZ$19</definedName>
    <definedName name="A126245786J">Data17!$GC$1:$GC$10,Data17!$GC$11:$GC$19</definedName>
    <definedName name="A126245786J_Data">Data17!$GC$11:$GC$19</definedName>
    <definedName name="A126245786J_Latest">Data17!$GC$19</definedName>
    <definedName name="A126245790X">Data16!$GJ$1:$GJ$10,Data16!$GJ$11:$GJ$19</definedName>
    <definedName name="A126245790X_Data">Data16!$GJ$11:$GJ$19</definedName>
    <definedName name="A126245790X_Latest">Data16!$GJ$19</definedName>
    <definedName name="A126245794J">Data16!$IL$1:$IL$10,Data16!$IL$11:$IL$19</definedName>
    <definedName name="A126245794J_Data">Data16!$IL$11:$IL$19</definedName>
    <definedName name="A126245794J_Latest">Data16!$IL$19</definedName>
    <definedName name="A126245798T">Data17!$W$1:$W$10,Data17!$W$11:$W$19</definedName>
    <definedName name="A126245798T_Data">Data17!$W$11:$W$19</definedName>
    <definedName name="A126245798T_Latest">Data17!$W$19</definedName>
    <definedName name="A126245802W">Data17!$FB$1:$FB$10,Data17!$FB$11:$FB$19</definedName>
    <definedName name="A126245802W_Data">Data17!$FB$11:$FB$19</definedName>
    <definedName name="A126245802W_Latest">Data17!$FB$19</definedName>
    <definedName name="A126245806F">Data17!$HD$1:$HD$10,Data17!$HD$11:$HD$19</definedName>
    <definedName name="A126245806F_Data">Data17!$HD$11:$HD$19</definedName>
    <definedName name="A126245806F_Latest">Data17!$HD$19</definedName>
    <definedName name="A126245810W">Data17!$IK$1:$IK$10,Data17!$IK$11:$IK$19</definedName>
    <definedName name="A126245810W_Data">Data17!$IK$11:$IK$19</definedName>
    <definedName name="A126245810W_Latest">Data17!$IK$19</definedName>
    <definedName name="A126245814F">Data18!$V$1:$V$10,Data18!$V$11:$V$19</definedName>
    <definedName name="A126245814F_Data">Data18!$V$11:$V$19</definedName>
    <definedName name="A126245814F_Latest">Data18!$V$19</definedName>
    <definedName name="A126245818R">Data18!$BX$1:$BX$10,Data18!$BX$11:$BX$19</definedName>
    <definedName name="A126245818R_Data">Data18!$BX$11:$BX$19</definedName>
    <definedName name="A126245818R_Latest">Data18!$BX$19</definedName>
    <definedName name="A126245822F">Data17!$DF$1:$DF$10,Data17!$DF$11:$DF$19</definedName>
    <definedName name="A126245822F_Data">Data17!$DF$11:$DF$19</definedName>
    <definedName name="A126245822F_Latest">Data17!$DF$19</definedName>
    <definedName name="A126245826R">Data17!$HJ$1:$HJ$10,Data17!$HJ$11:$HJ$19</definedName>
    <definedName name="A126245826R_Data">Data17!$HJ$11:$HJ$19</definedName>
    <definedName name="A126245826R_Latest">Data17!$HJ$19</definedName>
    <definedName name="A126245830F">Data16!$GP$1:$GP$10,Data16!$GP$11:$GP$19</definedName>
    <definedName name="A126245830F_Data">Data16!$GP$11:$GP$19</definedName>
    <definedName name="A126245830F_Latest">Data16!$GP$19</definedName>
    <definedName name="A126245834R">Data17!$AC$1:$AC$10,Data17!$AC$11:$AC$19</definedName>
    <definedName name="A126245834R_Data">Data17!$AC$11:$AC$19</definedName>
    <definedName name="A126245834R_Latest">Data17!$AC$19</definedName>
    <definedName name="A126245838X">Data17!$BD$1:$BD$10,Data17!$BD$11:$BD$19</definedName>
    <definedName name="A126245838X_Data">Data17!$BD$11:$BD$19</definedName>
    <definedName name="A126245838X_Latest">Data17!$BD$19</definedName>
    <definedName name="A126245842R">Data18!$AW$1:$AW$10,Data18!$AW$11:$AW$19</definedName>
    <definedName name="A126245842R_Data">Data18!$AW$11:$AW$19</definedName>
    <definedName name="A126245842R_Latest">Data18!$AW$19</definedName>
    <definedName name="A126245846X">Data18!$CY$1:$CY$10,Data18!$CY$11:$CY$19</definedName>
    <definedName name="A126245846X_Data">Data18!$CY$11:$CY$19</definedName>
    <definedName name="A126245846X_Latest">Data18!$CY$19</definedName>
    <definedName name="A126245850R">Data16!$EN$1:$EN$10,Data16!$EN$11:$EN$19</definedName>
    <definedName name="A126245850R_Data">Data16!$EN$11:$EN$19</definedName>
    <definedName name="A126245850R_Latest">Data16!$EN$19</definedName>
    <definedName name="A126245854X">Data17!$CE$1:$CE$10,Data17!$CE$11:$CE$19</definedName>
    <definedName name="A126245854X_Data">Data17!$CE$11:$CE$19</definedName>
    <definedName name="A126245854X_Latest">Data17!$CE$19</definedName>
    <definedName name="A126245858J">Data17!$FH$1:$FH$10,Data17!$FH$11:$FH$19</definedName>
    <definedName name="A126245858J_Data">Data17!$FH$11:$FH$19</definedName>
    <definedName name="A126245858J_Latest">Data17!$FH$19</definedName>
    <definedName name="A126245862X">Data16!$FO$1:$FO$10,Data16!$FO$11:$FO$19</definedName>
    <definedName name="A126245862X_Data">Data16!$FO$11:$FO$19</definedName>
    <definedName name="A126245862X_Latest">Data16!$FO$19</definedName>
    <definedName name="A126245866J">Data16!$HQ$1:$HQ$10,Data16!$HQ$11:$HQ$19</definedName>
    <definedName name="A126245866J_Data">Data16!$HQ$11:$HQ$19</definedName>
    <definedName name="A126245866J_Latest">Data16!$HQ$19</definedName>
    <definedName name="A126245870X">Data17!$B$1:$B$10,Data17!$B$11:$B$19</definedName>
    <definedName name="A126245870X_Data">Data17!$B$11:$B$19</definedName>
    <definedName name="A126245870X_Latest">Data17!$B$19</definedName>
    <definedName name="A126245874J">Data17!$EG$1:$EG$10,Data17!$EG$11:$EG$19</definedName>
    <definedName name="A126245874J_Data">Data17!$EG$11:$EG$19</definedName>
    <definedName name="A126245874J_Latest">Data17!$EG$19</definedName>
    <definedName name="A126245878T">Data17!$GI$1:$GI$10,Data17!$GI$11:$GI$19</definedName>
    <definedName name="A126245878T_Data">Data17!$GI$11:$GI$19</definedName>
    <definedName name="A126245878T_Latest">Data17!$GI$19</definedName>
    <definedName name="A126245954J">Data17!$IQ$1:$IQ$10,Data17!$IQ$11:$IQ$19</definedName>
    <definedName name="A126245954J_Data">Data17!$IQ$11:$IQ$19</definedName>
    <definedName name="A126245954J_Latest">Data17!$IQ$19</definedName>
    <definedName name="A126245958T">Data18!$AB$1:$AB$10,Data18!$AB$11:$AB$19</definedName>
    <definedName name="A126245958T_Data">Data18!$AB$11:$AB$19</definedName>
    <definedName name="A126245958T_Latest">Data18!$AB$19</definedName>
    <definedName name="A126245962J">Data18!$CD$1:$CD$10,Data18!$CD$11:$CD$19</definedName>
    <definedName name="A126245962J_Data">Data18!$CD$11:$CD$19</definedName>
    <definedName name="A126245962J_Latest">Data18!$CD$19</definedName>
    <definedName name="A126245966T">Data17!$DL$1:$DL$10,Data17!$DL$11:$DL$19</definedName>
    <definedName name="A126245966T_Data">Data17!$DL$11:$DL$19</definedName>
    <definedName name="A126245966T_Latest">Data17!$DL$19</definedName>
    <definedName name="A126245970J">Data17!$HP$1:$HP$10,Data17!$HP$11:$HP$19</definedName>
    <definedName name="A126245970J_Data">Data17!$HP$11:$HP$19</definedName>
    <definedName name="A126245970J_Latest">Data17!$HP$19</definedName>
    <definedName name="A126245974T">Data16!$GV$1:$GV$10,Data16!$GV$11:$GV$19</definedName>
    <definedName name="A126245974T_Data">Data16!$GV$11:$GV$19</definedName>
    <definedName name="A126245974T_Latest">Data16!$GV$19</definedName>
    <definedName name="A126245978A">Data17!$AI$1:$AI$10,Data17!$AI$11:$AI$19</definedName>
    <definedName name="A126245978A_Data">Data17!$AI$11:$AI$19</definedName>
    <definedName name="A126245978A_Latest">Data17!$AI$19</definedName>
    <definedName name="A126245982T">Data17!$BJ$1:$BJ$10,Data17!$BJ$11:$BJ$19</definedName>
    <definedName name="A126245982T_Data">Data17!$BJ$11:$BJ$19</definedName>
    <definedName name="A126245982T_Latest">Data17!$BJ$19</definedName>
    <definedName name="A126245986A">Data18!$BC$1:$BC$10,Data18!$BC$11:$BC$19</definedName>
    <definedName name="A126245986A_Data">Data18!$BC$11:$BC$19</definedName>
    <definedName name="A126245986A_Latest">Data18!$BC$19</definedName>
    <definedName name="A126245990T">Data18!$DE$1:$DE$10,Data18!$DE$11:$DE$19</definedName>
    <definedName name="A126245990T_Data">Data18!$DE$11:$DE$19</definedName>
    <definedName name="A126245990T_Latest">Data18!$DE$19</definedName>
    <definedName name="A126245994A">Data16!$ET$1:$ET$10,Data16!$ET$11:$ET$19</definedName>
    <definedName name="A126245994A_Data">Data16!$ET$11:$ET$19</definedName>
    <definedName name="A126245994A_Latest">Data16!$ET$19</definedName>
    <definedName name="A126245998K">Data17!$CK$1:$CK$10,Data17!$CK$11:$CK$19</definedName>
    <definedName name="A126245998K_Data">Data17!$CK$11:$CK$19</definedName>
    <definedName name="A126245998K_Latest">Data17!$CK$19</definedName>
    <definedName name="A126246002T">Data17!$FN$1:$FN$10,Data17!$FN$11:$FN$19</definedName>
    <definedName name="A126246002T_Data">Data17!$FN$11:$FN$19</definedName>
    <definedName name="A126246002T_Latest">Data17!$FN$19</definedName>
    <definedName name="A126246006A">Data16!$FU$1:$FU$10,Data16!$FU$11:$FU$19</definedName>
    <definedName name="A126246006A_Data">Data16!$FU$11:$FU$19</definedName>
    <definedName name="A126246006A_Latest">Data16!$FU$19</definedName>
    <definedName name="A126246010T">Data16!$HW$1:$HW$10,Data16!$HW$11:$HW$19</definedName>
    <definedName name="A126246010T_Data">Data16!$HW$11:$HW$19</definedName>
    <definedName name="A126246010T_Latest">Data16!$HW$19</definedName>
    <definedName name="A126246014A">Data17!$H$1:$H$10,Data17!$H$11:$H$19</definedName>
    <definedName name="A126246014A_Data">Data17!$H$11:$H$19</definedName>
    <definedName name="A126246014A_Latest">Data17!$H$19</definedName>
    <definedName name="A126246018K">Data17!$EM$1:$EM$10,Data17!$EM$11:$EM$19</definedName>
    <definedName name="A126246018K_Data">Data17!$EM$11:$EM$19</definedName>
    <definedName name="A126246018K_Latest">Data17!$EM$19</definedName>
    <definedName name="A126246022A">Data17!$GO$1:$GO$10,Data17!$GO$11:$GO$19</definedName>
    <definedName name="A126246022A_Data">Data17!$GO$11:$GO$19</definedName>
    <definedName name="A126246022A_Latest">Data17!$GO$19</definedName>
    <definedName name="A126246026K">Data18!$M$1:$M$10,Data18!$M$11:$M$19</definedName>
    <definedName name="A126246026K_Data">Data18!$M$11:$M$19</definedName>
    <definedName name="A126246026K_Latest">Data18!$M$19</definedName>
    <definedName name="A126246030A">Data18!$AN$1:$AN$10,Data18!$AN$11:$AN$19</definedName>
    <definedName name="A126246030A_Data">Data18!$AN$11:$AN$19</definedName>
    <definedName name="A126246030A_Latest">Data18!$AN$19</definedName>
    <definedName name="A126246034K">Data18!$CP$1:$CP$10,Data18!$CP$11:$CP$19</definedName>
    <definedName name="A126246034K_Data">Data18!$CP$11:$CP$19</definedName>
    <definedName name="A126246034K_Latest">Data18!$CP$19</definedName>
    <definedName name="A126246038V">Data17!$DX$1:$DX$10,Data17!$DX$11:$DX$19</definedName>
    <definedName name="A126246038V_Data">Data17!$DX$11:$DX$19</definedName>
    <definedName name="A126246038V_Latest">Data17!$DX$19</definedName>
    <definedName name="A126246042K">Data17!$IB$1:$IB$10,Data17!$IB$11:$IB$19</definedName>
    <definedName name="A126246042K_Data">Data17!$IB$11:$IB$19</definedName>
    <definedName name="A126246042K_Latest">Data17!$IB$19</definedName>
    <definedName name="A126246046V">Data16!$HH$1:$HH$10,Data16!$HH$11:$HH$19</definedName>
    <definedName name="A126246046V_Data">Data16!$HH$11:$HH$19</definedName>
    <definedName name="A126246046V_Latest">Data16!$HH$19</definedName>
    <definedName name="A126246050K">Data17!$AU$1:$AU$10,Data17!$AU$11:$AU$19</definedName>
    <definedName name="A126246050K_Data">Data17!$AU$11:$AU$19</definedName>
    <definedName name="A126246050K_Latest">Data17!$AU$19</definedName>
    <definedName name="A126246054V">Data17!$BV$1:$BV$10,Data17!$BV$11:$BV$19</definedName>
    <definedName name="A126246054V_Data">Data17!$BV$11:$BV$19</definedName>
    <definedName name="A126246054V_Latest">Data17!$BV$19</definedName>
    <definedName name="A126246058C">Data18!$BO$1:$BO$10,Data18!$BO$11:$BO$19</definedName>
    <definedName name="A126246058C_Data">Data18!$BO$11:$BO$19</definedName>
    <definedName name="A126246058C_Latest">Data18!$BO$19</definedName>
    <definedName name="A126246062V">Data18!$DQ$1:$DQ$10,Data18!$DQ$11:$DQ$19</definedName>
    <definedName name="A126246062V_Data">Data18!$DQ$11:$DQ$19</definedName>
    <definedName name="A126246062V_Latest">Data18!$DQ$19</definedName>
    <definedName name="A126246066C">Data16!$FF$1:$FF$10,Data16!$FF$11:$FF$19</definedName>
    <definedName name="A126246066C_Data">Data16!$FF$11:$FF$19</definedName>
    <definedName name="A126246066C_Latest">Data16!$FF$19</definedName>
    <definedName name="A126246070V">Data17!$CW$1:$CW$10,Data17!$CW$11:$CW$19</definedName>
    <definedName name="A126246070V_Data">Data17!$CW$11:$CW$19</definedName>
    <definedName name="A126246070V_Latest">Data17!$CW$19</definedName>
    <definedName name="A126246074C">Data17!$FZ$1:$FZ$10,Data17!$FZ$11:$FZ$19</definedName>
    <definedName name="A126246074C_Data">Data17!$FZ$11:$FZ$19</definedName>
    <definedName name="A126246074C_Latest">Data17!$FZ$19</definedName>
    <definedName name="A126246078L">Data16!$GG$1:$GG$10,Data16!$GG$11:$GG$19</definedName>
    <definedName name="A126246078L_Data">Data16!$GG$11:$GG$19</definedName>
    <definedName name="A126246078L_Latest">Data16!$GG$19</definedName>
    <definedName name="A126246082C">Data16!$II$1:$II$10,Data16!$II$11:$II$19</definedName>
    <definedName name="A126246082C_Data">Data16!$II$11:$II$19</definedName>
    <definedName name="A126246082C_Latest">Data16!$II$19</definedName>
    <definedName name="A126246086L">Data17!$T$1:$T$10,Data17!$T$11:$T$19</definedName>
    <definedName name="A126246086L_Data">Data17!$T$11:$T$19</definedName>
    <definedName name="A126246086L_Latest">Data17!$T$19</definedName>
    <definedName name="A126246090C">Data17!$EY$1:$EY$10,Data17!$EY$11:$EY$19</definedName>
    <definedName name="A126246090C_Data">Data17!$EY$11:$EY$19</definedName>
    <definedName name="A126246090C_Latest">Data17!$EY$19</definedName>
    <definedName name="A126246094L">Data17!$HA$1:$HA$10,Data17!$HA$11:$HA$19</definedName>
    <definedName name="A126246094L_Data">Data17!$HA$11:$HA$19</definedName>
    <definedName name="A126246094L_Latest">Data17!$HA$19</definedName>
    <definedName name="A126246098W">Data6!$CP$1:$CP$10,Data6!$CP$11:$CP$19</definedName>
    <definedName name="A126246098W_Data">Data6!$CP$11:$CP$19</definedName>
    <definedName name="A126246098W_Latest">Data6!$CP$19</definedName>
    <definedName name="A126246102A">Data6!$DQ$1:$DQ$10,Data6!$DQ$11:$DQ$19</definedName>
    <definedName name="A126246102A_Data">Data6!$DQ$11:$DQ$19</definedName>
    <definedName name="A126246102A_Latest">Data6!$DQ$19</definedName>
    <definedName name="A126246106K">Data6!$FS$1:$FS$10,Data6!$FS$11:$FS$19</definedName>
    <definedName name="A126246106K_Data">Data6!$FS$11:$FS$19</definedName>
    <definedName name="A126246106K_Latest">Data6!$FS$19</definedName>
    <definedName name="A126246110A">Data5!$HA$1:$HA$10,Data5!$HA$11:$HA$19</definedName>
    <definedName name="A126246110A_Data">Data5!$HA$11:$HA$19</definedName>
    <definedName name="A126246110A_Latest">Data5!$HA$19</definedName>
    <definedName name="A126246114K">Data6!$BO$1:$BO$10,Data6!$BO$11:$BO$19</definedName>
    <definedName name="A126246114K_Data">Data6!$BO$11:$BO$19</definedName>
    <definedName name="A126246114K_Latest">Data6!$BO$19</definedName>
    <definedName name="A126246118V">Data5!$AU$1:$AU$10,Data5!$AU$11:$AU$19</definedName>
    <definedName name="A126246118V_Data">Data5!$AU$11:$AU$19</definedName>
    <definedName name="A126246118V_Latest">Data5!$AU$19</definedName>
    <definedName name="A126246122K">Data5!$DX$1:$DX$10,Data5!$DX$11:$DX$19</definedName>
    <definedName name="A126246122K_Data">Data5!$DX$11:$DX$19</definedName>
    <definedName name="A126246122K_Latest">Data5!$DX$19</definedName>
    <definedName name="A126246126V">Data5!$EY$1:$EY$10,Data5!$EY$11:$EY$19</definedName>
    <definedName name="A126246126V_Data">Data5!$EY$11:$EY$19</definedName>
    <definedName name="A126246126V_Latest">Data5!$EY$19</definedName>
    <definedName name="A126246130K">Data6!$ER$1:$ER$10,Data6!$ER$11:$ER$19</definedName>
    <definedName name="A126246130K_Data">Data6!$ER$11:$ER$19</definedName>
    <definedName name="A126246130K_Latest">Data6!$ER$19</definedName>
    <definedName name="A126246134V">Data6!$GT$1:$GT$10,Data6!$GT$11:$GT$19</definedName>
    <definedName name="A126246134V_Data">Data6!$GT$11:$GT$19</definedName>
    <definedName name="A126246134V_Latest">Data6!$GT$19</definedName>
    <definedName name="A126246138C">Data4!$II$1:$II$10,Data4!$II$11:$II$19</definedName>
    <definedName name="A126246138C_Data">Data4!$II$11:$II$19</definedName>
    <definedName name="A126246138C_Latest">Data4!$II$19</definedName>
    <definedName name="A126246142V">Data5!$FZ$1:$FZ$10,Data5!$FZ$11:$FZ$19</definedName>
    <definedName name="A126246142V_Data">Data5!$FZ$11:$FZ$19</definedName>
    <definedName name="A126246142V_Latest">Data5!$FZ$19</definedName>
    <definedName name="A126246146C">Data6!$M$1:$M$10,Data6!$M$11:$M$19</definedName>
    <definedName name="A126246146C_Data">Data6!$M$11:$M$19</definedName>
    <definedName name="A126246146C_Latest">Data6!$M$19</definedName>
    <definedName name="A126246150V">Data5!$T$1:$T$10,Data5!$T$11:$T$19</definedName>
    <definedName name="A126246150V_Data">Data5!$T$11:$T$19</definedName>
    <definedName name="A126246150V_Latest">Data5!$T$19</definedName>
    <definedName name="A126246154C">Data5!$BV$1:$BV$10,Data5!$BV$11:$BV$19</definedName>
    <definedName name="A126246154C_Data">Data5!$BV$11:$BV$19</definedName>
    <definedName name="A126246154C_Latest">Data5!$BV$19</definedName>
    <definedName name="A126246158L">Data5!$CW$1:$CW$10,Data5!$CW$11:$CW$19</definedName>
    <definedName name="A126246158L_Data">Data5!$CW$11:$CW$19</definedName>
    <definedName name="A126246158L_Latest">Data5!$CW$19</definedName>
    <definedName name="A126246162C">Data5!$IB$1:$IB$10,Data5!$IB$11:$IB$19</definedName>
    <definedName name="A126246162C_Data">Data5!$IB$11:$IB$19</definedName>
    <definedName name="A126246162C_Latest">Data5!$IB$19</definedName>
    <definedName name="A126246166L">Data6!$AN$1:$AN$10,Data6!$AN$11:$AN$19</definedName>
    <definedName name="A126246166L_Data">Data6!$AN$11:$AN$19</definedName>
    <definedName name="A126246166L_Latest">Data6!$AN$19</definedName>
    <definedName name="A126246170C">Data6!$BX$1:$BX$10,Data6!$BX$11:$BX$19</definedName>
    <definedName name="A126246170C_Data">Data6!$BX$11:$BX$19</definedName>
    <definedName name="A126246170C_Latest">Data6!$BX$19</definedName>
    <definedName name="A126246174L">Data6!$CY$1:$CY$10,Data6!$CY$11:$CY$19</definedName>
    <definedName name="A126246174L_Data">Data6!$CY$11:$CY$19</definedName>
    <definedName name="A126246174L_Latest">Data6!$CY$19</definedName>
    <definedName name="A126246178W">Data6!$FA$1:$FA$10,Data6!$FA$11:$FA$19</definedName>
    <definedName name="A126246178W_Data">Data6!$FA$11:$FA$19</definedName>
    <definedName name="A126246178W_Latest">Data6!$FA$19</definedName>
    <definedName name="A126246182L">Data5!$GI$1:$GI$10,Data5!$GI$11:$GI$19</definedName>
    <definedName name="A126246182L_Data">Data5!$GI$11:$GI$19</definedName>
    <definedName name="A126246182L_Latest">Data5!$GI$19</definedName>
    <definedName name="A126246186W">Data6!$AW$1:$AW$10,Data6!$AW$11:$AW$19</definedName>
    <definedName name="A126246186W_Data">Data6!$AW$11:$AW$19</definedName>
    <definedName name="A126246186W_Latest">Data6!$AW$19</definedName>
    <definedName name="A126246190L">Data5!$AC$1:$AC$10,Data5!$AC$11:$AC$19</definedName>
    <definedName name="A126246190L_Data">Data5!$AC$11:$AC$19</definedName>
    <definedName name="A126246190L_Latest">Data5!$AC$19</definedName>
    <definedName name="A126246194W">Data5!$DF$1:$DF$10,Data5!$DF$11:$DF$19</definedName>
    <definedName name="A126246194W_Data">Data5!$DF$11:$DF$19</definedName>
    <definedName name="A126246194W_Latest">Data5!$DF$19</definedName>
    <definedName name="A126246198F">Data5!$EG$1:$EG$10,Data5!$EG$11:$EG$19</definedName>
    <definedName name="A126246198F_Data">Data5!$EG$11:$EG$19</definedName>
    <definedName name="A126246198F_Latest">Data5!$EG$19</definedName>
    <definedName name="A126246202K">Data6!$DZ$1:$DZ$10,Data6!$DZ$11:$DZ$19</definedName>
    <definedName name="A126246202K_Data">Data6!$DZ$11:$DZ$19</definedName>
    <definedName name="A126246202K_Latest">Data6!$DZ$19</definedName>
    <definedName name="A126246206V">Data6!$GB$1:$GB$10,Data6!$GB$11:$GB$19</definedName>
    <definedName name="A126246206V_Data">Data6!$GB$11:$GB$19</definedName>
    <definedName name="A126246206V_Latest">Data6!$GB$19</definedName>
    <definedName name="A126246210K">Data4!$HQ$1:$HQ$10,Data4!$HQ$11:$HQ$19</definedName>
    <definedName name="A126246210K_Data">Data4!$HQ$11:$HQ$19</definedName>
    <definedName name="A126246210K_Latest">Data4!$HQ$19</definedName>
    <definedName name="A126246214V">Data5!$FH$1:$FH$10,Data5!$FH$11:$FH$19</definedName>
    <definedName name="A126246214V_Data">Data5!$FH$11:$FH$19</definedName>
    <definedName name="A126246214V_Latest">Data5!$FH$19</definedName>
    <definedName name="A126246218C">Data5!$IK$1:$IK$10,Data5!$IK$11:$IK$19</definedName>
    <definedName name="A126246218C_Data">Data5!$IK$11:$IK$19</definedName>
    <definedName name="A126246218C_Latest">Data5!$IK$19</definedName>
    <definedName name="A126246222V">Data5!$B$1:$B$10,Data5!$B$11:$B$19</definedName>
    <definedName name="A126246222V_Data">Data5!$B$11:$B$19</definedName>
    <definedName name="A126246222V_Latest">Data5!$B$19</definedName>
    <definedName name="A126246226C">Data5!$BD$1:$BD$10,Data5!$BD$11:$BD$19</definedName>
    <definedName name="A126246226C_Data">Data5!$BD$11:$BD$19</definedName>
    <definedName name="A126246226C_Latest">Data5!$BD$19</definedName>
    <definedName name="A126246230V">Data5!$CE$1:$CE$10,Data5!$CE$11:$CE$19</definedName>
    <definedName name="A126246230V_Data">Data5!$CE$11:$CE$19</definedName>
    <definedName name="A126246230V_Latest">Data5!$CE$19</definedName>
    <definedName name="A126246234C">Data5!$HJ$1:$HJ$10,Data5!$HJ$11:$HJ$19</definedName>
    <definedName name="A126246234C_Data">Data5!$HJ$11:$HJ$19</definedName>
    <definedName name="A126246234C_Latest">Data5!$HJ$19</definedName>
    <definedName name="A126246238L">Data6!$V$1:$V$10,Data6!$V$11:$V$19</definedName>
    <definedName name="A126246238L_Data">Data6!$V$11:$V$19</definedName>
    <definedName name="A126246238L_Latest">Data6!$V$19</definedName>
    <definedName name="A126246242C">Data6!$CD$1:$CD$10,Data6!$CD$11:$CD$19</definedName>
    <definedName name="A126246242C_Data">Data6!$CD$11:$CD$19</definedName>
    <definedName name="A126246242C_Latest">Data6!$CD$19</definedName>
    <definedName name="A126246246L">Data6!$DE$1:$DE$10,Data6!$DE$11:$DE$19</definedName>
    <definedName name="A126246246L_Data">Data6!$DE$11:$DE$19</definedName>
    <definedName name="A126246246L_Latest">Data6!$DE$19</definedName>
    <definedName name="A126246250C">Data6!$FG$1:$FG$10,Data6!$FG$11:$FG$19</definedName>
    <definedName name="A126246250C_Data">Data6!$FG$11:$FG$19</definedName>
    <definedName name="A126246250C_Latest">Data6!$FG$19</definedName>
    <definedName name="A126246254L">Data5!$GO$1:$GO$10,Data5!$GO$11:$GO$19</definedName>
    <definedName name="A126246254L_Data">Data5!$GO$11:$GO$19</definedName>
    <definedName name="A126246254L_Latest">Data5!$GO$19</definedName>
    <definedName name="A126246258W">Data6!$BC$1:$BC$10,Data6!$BC$11:$BC$19</definedName>
    <definedName name="A126246258W_Data">Data6!$BC$11:$BC$19</definedName>
    <definedName name="A126246258W_Latest">Data6!$BC$19</definedName>
    <definedName name="A126246262L">Data5!$AI$1:$AI$10,Data5!$AI$11:$AI$19</definedName>
    <definedName name="A126246262L_Data">Data5!$AI$11:$AI$19</definedName>
    <definedName name="A126246262L_Latest">Data5!$AI$19</definedName>
    <definedName name="A126246266W">Data5!$DL$1:$DL$10,Data5!$DL$11:$DL$19</definedName>
    <definedName name="A126246266W_Data">Data5!$DL$11:$DL$19</definedName>
    <definedName name="A126246266W_Latest">Data5!$DL$19</definedName>
    <definedName name="A126246270L">Data5!$EM$1:$EM$10,Data5!$EM$11:$EM$19</definedName>
    <definedName name="A126246270L_Data">Data5!$EM$11:$EM$19</definedName>
    <definedName name="A126246270L_Latest">Data5!$EM$19</definedName>
    <definedName name="A126246274W">Data6!$EF$1:$EF$10,Data6!$EF$11:$EF$19</definedName>
    <definedName name="A126246274W_Data">Data6!$EF$11:$EF$19</definedName>
    <definedName name="A126246274W_Latest">Data6!$EF$19</definedName>
    <definedName name="A126246278F">Data6!$GH$1:$GH$10,Data6!$GH$11:$GH$19</definedName>
    <definedName name="A126246278F_Data">Data6!$GH$11:$GH$19</definedName>
    <definedName name="A126246278F_Latest">Data6!$GH$19</definedName>
    <definedName name="A126246282W">Data4!$HW$1:$HW$10,Data4!$HW$11:$HW$19</definedName>
    <definedName name="A126246282W_Data">Data4!$HW$11:$HW$19</definedName>
    <definedName name="A126246282W_Latest">Data4!$HW$19</definedName>
    <definedName name="A126246286F">Data5!$FN$1:$FN$10,Data5!$FN$11:$FN$19</definedName>
    <definedName name="A126246286F_Data">Data5!$FN$11:$FN$19</definedName>
    <definedName name="A126246286F_Latest">Data5!$FN$19</definedName>
    <definedName name="A126246290W">Data5!$IQ$1:$IQ$10,Data5!$IQ$11:$IQ$19</definedName>
    <definedName name="A126246290W_Data">Data5!$IQ$11:$IQ$19</definedName>
    <definedName name="A126246290W_Latest">Data5!$IQ$19</definedName>
    <definedName name="A126246294F">Data5!$H$1:$H$10,Data5!$H$11:$H$19</definedName>
    <definedName name="A126246294F_Data">Data5!$H$11:$H$19</definedName>
    <definedName name="A126246294F_Latest">Data5!$H$19</definedName>
    <definedName name="A126246298R">Data5!$BJ$1:$BJ$10,Data5!$BJ$11:$BJ$19</definedName>
    <definedName name="A126246298R_Data">Data5!$BJ$11:$BJ$19</definedName>
    <definedName name="A126246298R_Latest">Data5!$BJ$19</definedName>
    <definedName name="A126246302V">Data5!$CK$1:$CK$10,Data5!$CK$11:$CK$19</definedName>
    <definedName name="A126246302V_Data">Data5!$CK$11:$CK$19</definedName>
    <definedName name="A126246302V_Latest">Data5!$CK$19</definedName>
    <definedName name="A126246306C">Data5!$HP$1:$HP$10,Data5!$HP$11:$HP$19</definedName>
    <definedName name="A126246306C_Data">Data5!$HP$11:$HP$19</definedName>
    <definedName name="A126246306C_Latest">Data5!$HP$19</definedName>
    <definedName name="A126246310V">Data6!$AB$1:$AB$10,Data6!$AB$11:$AB$19</definedName>
    <definedName name="A126246310V_Data">Data6!$AB$11:$AB$19</definedName>
    <definedName name="A126246310V_Latest">Data6!$AB$19</definedName>
    <definedName name="A126246314C">Data6!$CJ$1:$CJ$10,Data6!$CJ$11:$CJ$19</definedName>
    <definedName name="A126246314C_Data">Data6!$CJ$11:$CJ$19</definedName>
    <definedName name="A126246314C_Latest">Data6!$CJ$19</definedName>
    <definedName name="A126246318L">Data6!$DK$1:$DK$10,Data6!$DK$11:$DK$19</definedName>
    <definedName name="A126246318L_Data">Data6!$DK$11:$DK$19</definedName>
    <definedName name="A126246318L_Latest">Data6!$DK$19</definedName>
    <definedName name="A126246322C">Data6!$FM$1:$FM$10,Data6!$FM$11:$FM$19</definedName>
    <definedName name="A126246322C_Data">Data6!$FM$11:$FM$19</definedName>
    <definedName name="A126246322C_Latest">Data6!$FM$19</definedName>
    <definedName name="A126246326L">Data5!$GU$1:$GU$10,Data5!$GU$11:$GU$19</definedName>
    <definedName name="A126246326L_Data">Data5!$GU$11:$GU$19</definedName>
    <definedName name="A126246326L_Latest">Data5!$GU$19</definedName>
    <definedName name="A126246330C">Data6!$BI$1:$BI$10,Data6!$BI$11:$BI$19</definedName>
    <definedName name="A126246330C_Data">Data6!$BI$11:$BI$19</definedName>
    <definedName name="A126246330C_Latest">Data6!$BI$19</definedName>
    <definedName name="A126246334L">Data5!$AO$1:$AO$10,Data5!$AO$11:$AO$19</definedName>
    <definedName name="A126246334L_Data">Data5!$AO$11:$AO$19</definedName>
    <definedName name="A126246334L_Latest">Data5!$AO$19</definedName>
    <definedName name="A126246338W">Data5!$DR$1:$DR$10,Data5!$DR$11:$DR$19</definedName>
    <definedName name="A126246338W_Data">Data5!$DR$11:$DR$19</definedName>
    <definedName name="A126246338W_Latest">Data5!$DR$19</definedName>
    <definedName name="A126246342L">Data5!$ES$1:$ES$10,Data5!$ES$11:$ES$19</definedName>
    <definedName name="A126246342L_Data">Data5!$ES$11:$ES$19</definedName>
    <definedName name="A126246342L_Latest">Data5!$ES$19</definedName>
    <definedName name="A126246346W">Data6!$EL$1:$EL$10,Data6!$EL$11:$EL$19</definedName>
    <definedName name="A126246346W_Data">Data6!$EL$11:$EL$19</definedName>
    <definedName name="A126246346W_Latest">Data6!$EL$19</definedName>
    <definedName name="A126246350L">Data6!$GN$1:$GN$10,Data6!$GN$11:$GN$19</definedName>
    <definedName name="A126246350L_Data">Data6!$GN$11:$GN$19</definedName>
    <definedName name="A126246350L_Latest">Data6!$GN$19</definedName>
    <definedName name="A126246354W">Data4!$IC$1:$IC$10,Data4!$IC$11:$IC$19</definedName>
    <definedName name="A126246354W_Data">Data4!$IC$11:$IC$19</definedName>
    <definedName name="A126246354W_Latest">Data4!$IC$19</definedName>
    <definedName name="A126246358F">Data5!$FT$1:$FT$10,Data5!$FT$11:$FT$19</definedName>
    <definedName name="A126246358F_Data">Data5!$FT$11:$FT$19</definedName>
    <definedName name="A126246358F_Latest">Data5!$FT$19</definedName>
    <definedName name="A126246362W">Data6!$G$1:$G$10,Data6!$G$11:$G$19</definedName>
    <definedName name="A126246362W_Data">Data6!$G$11:$G$19</definedName>
    <definedName name="A126246362W_Latest">Data6!$G$19</definedName>
    <definedName name="A126246366F">Data5!$N$1:$N$10,Data5!$N$11:$N$19</definedName>
    <definedName name="A126246366F_Data">Data5!$N$11:$N$19</definedName>
    <definedName name="A126246366F_Latest">Data5!$N$19</definedName>
    <definedName name="A126246370W">Data5!$BP$1:$BP$10,Data5!$BP$11:$BP$19</definedName>
    <definedName name="A126246370W_Data">Data5!$BP$11:$BP$19</definedName>
    <definedName name="A126246370W_Latest">Data5!$BP$19</definedName>
    <definedName name="A126246374F">Data5!$CQ$1:$CQ$10,Data5!$CQ$11:$CQ$19</definedName>
    <definedName name="A126246374F_Data">Data5!$CQ$11:$CQ$19</definedName>
    <definedName name="A126246374F_Latest">Data5!$CQ$19</definedName>
    <definedName name="A126246378R">Data5!$HV$1:$HV$10,Data5!$HV$11:$HV$19</definedName>
    <definedName name="A126246378R_Data">Data5!$HV$11:$HV$19</definedName>
    <definedName name="A126246378R_Latest">Data5!$HV$19</definedName>
    <definedName name="A126246382F">Data6!$AH$1:$AH$10,Data6!$AH$11:$AH$19</definedName>
    <definedName name="A126246382F_Data">Data6!$AH$11:$AH$19</definedName>
    <definedName name="A126246382F_Latest">Data6!$AH$19</definedName>
    <definedName name="A126246458R">Data6!$CM$1:$CM$10,Data6!$CM$11:$CM$19</definedName>
    <definedName name="A126246458R_Data">Data6!$CM$11:$CM$19</definedName>
    <definedName name="A126246458R_Latest">Data6!$CM$19</definedName>
    <definedName name="A126246462F">Data6!$DN$1:$DN$10,Data6!$DN$11:$DN$19</definedName>
    <definedName name="A126246462F_Data">Data6!$DN$11:$DN$19</definedName>
    <definedName name="A126246462F_Latest">Data6!$DN$19</definedName>
    <definedName name="A126246466R">Data6!$FP$1:$FP$10,Data6!$FP$11:$FP$19</definedName>
    <definedName name="A126246466R_Data">Data6!$FP$11:$FP$19</definedName>
    <definedName name="A126246466R_Latest">Data6!$FP$19</definedName>
    <definedName name="A126246470F">Data5!$GX$1:$GX$10,Data5!$GX$11:$GX$19</definedName>
    <definedName name="A126246470F_Data">Data5!$GX$11:$GX$19</definedName>
    <definedName name="A126246470F_Latest">Data5!$GX$19</definedName>
    <definedName name="A126246474R">Data6!$BL$1:$BL$10,Data6!$BL$11:$BL$19</definedName>
    <definedName name="A126246474R_Data">Data6!$BL$11:$BL$19</definedName>
    <definedName name="A126246474R_Latest">Data6!$BL$19</definedName>
    <definedName name="A126246478X">Data5!$AR$1:$AR$10,Data5!$AR$11:$AR$19</definedName>
    <definedName name="A126246478X_Data">Data5!$AR$11:$AR$19</definedName>
    <definedName name="A126246478X_Latest">Data5!$AR$19</definedName>
    <definedName name="A126246482R">Data5!$DU$1:$DU$10,Data5!$DU$11:$DU$19</definedName>
    <definedName name="A126246482R_Data">Data5!$DU$11:$DU$19</definedName>
    <definedName name="A126246482R_Latest">Data5!$DU$19</definedName>
    <definedName name="A126246486X">Data5!$EV$1:$EV$10,Data5!$EV$11:$EV$19</definedName>
    <definedName name="A126246486X_Data">Data5!$EV$11:$EV$19</definedName>
    <definedName name="A126246486X_Latest">Data5!$EV$19</definedName>
    <definedName name="A126246490R">Data6!$EO$1:$EO$10,Data6!$EO$11:$EO$19</definedName>
    <definedName name="A126246490R_Data">Data6!$EO$11:$EO$19</definedName>
    <definedName name="A126246490R_Latest">Data6!$EO$19</definedName>
    <definedName name="A126246494X">Data6!$GQ$1:$GQ$10,Data6!$GQ$11:$GQ$19</definedName>
    <definedName name="A126246494X_Data">Data6!$GQ$11:$GQ$19</definedName>
    <definedName name="A126246494X_Latest">Data6!$GQ$19</definedName>
    <definedName name="A126246498J">Data4!$IF$1:$IF$10,Data4!$IF$11:$IF$19</definedName>
    <definedName name="A126246498J_Data">Data4!$IF$11:$IF$19</definedName>
    <definedName name="A126246498J_Latest">Data4!$IF$19</definedName>
    <definedName name="A126246502L">Data5!$FW$1:$FW$10,Data5!$FW$11:$FW$19</definedName>
    <definedName name="A126246502L_Data">Data5!$FW$11:$FW$19</definedName>
    <definedName name="A126246502L_Latest">Data5!$FW$19</definedName>
    <definedName name="A126246506W">Data6!$J$1:$J$10,Data6!$J$11:$J$19</definedName>
    <definedName name="A126246506W_Data">Data6!$J$11:$J$19</definedName>
    <definedName name="A126246506W_Latest">Data6!$J$19</definedName>
    <definedName name="A126246510L">Data5!$Q$1:$Q$10,Data5!$Q$11:$Q$19</definedName>
    <definedName name="A126246510L_Data">Data5!$Q$11:$Q$19</definedName>
    <definedName name="A126246510L_Latest">Data5!$Q$19</definedName>
    <definedName name="A126246514W">Data5!$BS$1:$BS$10,Data5!$BS$11:$BS$19</definedName>
    <definedName name="A126246514W_Data">Data5!$BS$11:$BS$19</definedName>
    <definedName name="A126246514W_Latest">Data5!$BS$19</definedName>
    <definedName name="A126246518F">Data5!$CT$1:$CT$10,Data5!$CT$11:$CT$19</definedName>
    <definedName name="A126246518F_Data">Data5!$CT$11:$CT$19</definedName>
    <definedName name="A126246518F_Latest">Data5!$CT$19</definedName>
    <definedName name="A126246522W">Data5!$HY$1:$HY$10,Data5!$HY$11:$HY$19</definedName>
    <definedName name="A126246522W_Data">Data5!$HY$11:$HY$19</definedName>
    <definedName name="A126246522W_Latest">Data5!$HY$19</definedName>
    <definedName name="A126246526F">Data6!$AK$1:$AK$10,Data6!$AK$11:$AK$19</definedName>
    <definedName name="A126246526F_Data">Data6!$AK$11:$AK$19</definedName>
    <definedName name="A126246526F_Latest">Data6!$AK$19</definedName>
    <definedName name="A126246530W">Data6!$CV$1:$CV$10,Data6!$CV$11:$CV$19</definedName>
    <definedName name="A126246530W_Data">Data6!$CV$11:$CV$19</definedName>
    <definedName name="A126246530W_Latest">Data6!$CV$19</definedName>
    <definedName name="A126246534F">Data6!$DW$1:$DW$10,Data6!$DW$11:$DW$19</definedName>
    <definedName name="A126246534F_Data">Data6!$DW$11:$DW$19</definedName>
    <definedName name="A126246534F_Latest">Data6!$DW$19</definedName>
    <definedName name="A126246538R">Data6!$FY$1:$FY$10,Data6!$FY$11:$FY$19</definedName>
    <definedName name="A126246538R_Data">Data6!$FY$11:$FY$19</definedName>
    <definedName name="A126246538R_Latest">Data6!$FY$19</definedName>
    <definedName name="A126246542F">Data5!$HG$1:$HG$10,Data5!$HG$11:$HG$19</definedName>
    <definedName name="A126246542F_Data">Data5!$HG$11:$HG$19</definedName>
    <definedName name="A126246542F_Latest">Data5!$HG$19</definedName>
    <definedName name="A126246546R">Data6!$BU$1:$BU$10,Data6!$BU$11:$BU$19</definedName>
    <definedName name="A126246546R_Data">Data6!$BU$11:$BU$19</definedName>
    <definedName name="A126246546R_Latest">Data6!$BU$19</definedName>
    <definedName name="A126246550F">Data5!$BA$1:$BA$10,Data5!$BA$11:$BA$19</definedName>
    <definedName name="A126246550F_Data">Data5!$BA$11:$BA$19</definedName>
    <definedName name="A126246550F_Latest">Data5!$BA$19</definedName>
    <definedName name="A126246554R">Data5!$ED$1:$ED$10,Data5!$ED$11:$ED$19</definedName>
    <definedName name="A126246554R_Data">Data5!$ED$11:$ED$19</definedName>
    <definedName name="A126246554R_Latest">Data5!$ED$19</definedName>
    <definedName name="A126246558X">Data5!$FE$1:$FE$10,Data5!$FE$11:$FE$19</definedName>
    <definedName name="A126246558X_Data">Data5!$FE$11:$FE$19</definedName>
    <definedName name="A126246558X_Latest">Data5!$FE$19</definedName>
    <definedName name="A126246562R">Data6!$EX$1:$EX$10,Data6!$EX$11:$EX$19</definedName>
    <definedName name="A126246562R_Data">Data6!$EX$11:$EX$19</definedName>
    <definedName name="A126246562R_Latest">Data6!$EX$19</definedName>
    <definedName name="A126246566X">Data6!$GZ$1:$GZ$10,Data6!$GZ$11:$GZ$19</definedName>
    <definedName name="A126246566X_Data">Data6!$GZ$11:$GZ$19</definedName>
    <definedName name="A126246566X_Latest">Data6!$GZ$19</definedName>
    <definedName name="A126246570R">Data4!$IO$1:$IO$10,Data4!$IO$11:$IO$19</definedName>
    <definedName name="A126246570R_Data">Data4!$IO$11:$IO$19</definedName>
    <definedName name="A126246570R_Latest">Data4!$IO$19</definedName>
    <definedName name="A126246574X">Data5!$GF$1:$GF$10,Data5!$GF$11:$GF$19</definedName>
    <definedName name="A126246574X_Data">Data5!$GF$11:$GF$19</definedName>
    <definedName name="A126246574X_Latest">Data5!$GF$19</definedName>
    <definedName name="A126246578J">Data6!$S$1:$S$10,Data6!$S$11:$S$19</definedName>
    <definedName name="A126246578J_Data">Data6!$S$11:$S$19</definedName>
    <definedName name="A126246578J_Latest">Data6!$S$19</definedName>
    <definedName name="A126246582X">Data5!$Z$1:$Z$10,Data5!$Z$11:$Z$19</definedName>
    <definedName name="A126246582X_Data">Data5!$Z$11:$Z$19</definedName>
    <definedName name="A126246582X_Latest">Data5!$Z$19</definedName>
    <definedName name="A126246586J">Data5!$CB$1:$CB$10,Data5!$CB$11:$CB$19</definedName>
    <definedName name="A126246586J_Data">Data5!$CB$11:$CB$19</definedName>
    <definedName name="A126246586J_Latest">Data5!$CB$19</definedName>
    <definedName name="A126246590X">Data5!$DC$1:$DC$10,Data5!$DC$11:$DC$19</definedName>
    <definedName name="A126246590X_Data">Data5!$DC$11:$DC$19</definedName>
    <definedName name="A126246590X_Latest">Data5!$DC$19</definedName>
    <definedName name="A126246594J">Data5!$IH$1:$IH$10,Data5!$IH$11:$IH$19</definedName>
    <definedName name="A126246594J_Data">Data5!$IH$11:$IH$19</definedName>
    <definedName name="A126246594J_Latest">Data5!$IH$19</definedName>
    <definedName name="A126246598T">Data6!$AT$1:$AT$10,Data6!$AT$11:$AT$19</definedName>
    <definedName name="A126246598T_Data">Data6!$AT$11:$AT$19</definedName>
    <definedName name="A126246598T_Latest">Data6!$AT$19</definedName>
    <definedName name="A126246602W">Data6!$CA$1:$CA$10,Data6!$CA$11:$CA$19</definedName>
    <definedName name="A126246602W_Data">Data6!$CA$11:$CA$19</definedName>
    <definedName name="A126246602W_Latest">Data6!$CA$19</definedName>
    <definedName name="A126246606F">Data6!$DB$1:$DB$10,Data6!$DB$11:$DB$19</definedName>
    <definedName name="A126246606F_Data">Data6!$DB$11:$DB$19</definedName>
    <definedName name="A126246606F_Latest">Data6!$DB$19</definedName>
    <definedName name="A126246610W">Data6!$FD$1:$FD$10,Data6!$FD$11:$FD$19</definedName>
    <definedName name="A126246610W_Data">Data6!$FD$11:$FD$19</definedName>
    <definedName name="A126246610W_Latest">Data6!$FD$19</definedName>
    <definedName name="A126246614F">Data5!$GL$1:$GL$10,Data5!$GL$11:$GL$19</definedName>
    <definedName name="A126246614F_Data">Data5!$GL$11:$GL$19</definedName>
    <definedName name="A126246614F_Latest">Data5!$GL$19</definedName>
    <definedName name="A126246618R">Data6!$AZ$1:$AZ$10,Data6!$AZ$11:$AZ$19</definedName>
    <definedName name="A126246618R_Data">Data6!$AZ$11:$AZ$19</definedName>
    <definedName name="A126246618R_Latest">Data6!$AZ$19</definedName>
    <definedName name="A126246622F">Data5!$AF$1:$AF$10,Data5!$AF$11:$AF$19</definedName>
    <definedName name="A126246622F_Data">Data5!$AF$11:$AF$19</definedName>
    <definedName name="A126246622F_Latest">Data5!$AF$19</definedName>
    <definedName name="A126246626R">Data5!$DI$1:$DI$10,Data5!$DI$11:$DI$19</definedName>
    <definedName name="A126246626R_Data">Data5!$DI$11:$DI$19</definedName>
    <definedName name="A126246626R_Latest">Data5!$DI$19</definedName>
    <definedName name="A126246630F">Data5!$EJ$1:$EJ$10,Data5!$EJ$11:$EJ$19</definedName>
    <definedName name="A126246630F_Data">Data5!$EJ$11:$EJ$19</definedName>
    <definedName name="A126246630F_Latest">Data5!$EJ$19</definedName>
    <definedName name="A126246634R">Data6!$EC$1:$EC$10,Data6!$EC$11:$EC$19</definedName>
    <definedName name="A126246634R_Data">Data6!$EC$11:$EC$19</definedName>
    <definedName name="A126246634R_Latest">Data6!$EC$19</definedName>
    <definedName name="A126246638X">Data6!$GE$1:$GE$10,Data6!$GE$11:$GE$19</definedName>
    <definedName name="A126246638X_Data">Data6!$GE$11:$GE$19</definedName>
    <definedName name="A126246638X_Latest">Data6!$GE$19</definedName>
    <definedName name="A126246642R">Data4!$HT$1:$HT$10,Data4!$HT$11:$HT$19</definedName>
    <definedName name="A126246642R_Data">Data4!$HT$11:$HT$19</definedName>
    <definedName name="A126246642R_Latest">Data4!$HT$19</definedName>
    <definedName name="A126246646X">Data5!$FK$1:$FK$10,Data5!$FK$11:$FK$19</definedName>
    <definedName name="A126246646X_Data">Data5!$FK$11:$FK$19</definedName>
    <definedName name="A126246646X_Latest">Data5!$FK$19</definedName>
    <definedName name="A126246650R">Data5!$IN$1:$IN$10,Data5!$IN$11:$IN$19</definedName>
    <definedName name="A126246650R_Data">Data5!$IN$11:$IN$19</definedName>
    <definedName name="A126246650R_Latest">Data5!$IN$19</definedName>
    <definedName name="A126246654X">Data5!$E$1:$E$10,Data5!$E$11:$E$19</definedName>
    <definedName name="A126246654X_Data">Data5!$E$11:$E$19</definedName>
    <definedName name="A126246654X_Latest">Data5!$E$19</definedName>
    <definedName name="A126246658J">Data5!$BG$1:$BG$10,Data5!$BG$11:$BG$19</definedName>
    <definedName name="A126246658J_Data">Data5!$BG$11:$BG$19</definedName>
    <definedName name="A126246658J_Latest">Data5!$BG$19</definedName>
    <definedName name="A126246662X">Data5!$CH$1:$CH$10,Data5!$CH$11:$CH$19</definedName>
    <definedName name="A126246662X_Data">Data5!$CH$11:$CH$19</definedName>
    <definedName name="A126246662X_Latest">Data5!$CH$19</definedName>
    <definedName name="A126246666J">Data5!$HM$1:$HM$10,Data5!$HM$11:$HM$19</definedName>
    <definedName name="A126246666J_Data">Data5!$HM$11:$HM$19</definedName>
    <definedName name="A126246666J_Latest">Data5!$HM$19</definedName>
    <definedName name="A126246670X">Data6!$Y$1:$Y$10,Data6!$Y$11:$Y$19</definedName>
    <definedName name="A126246670X_Data">Data6!$Y$11:$Y$19</definedName>
    <definedName name="A126246670X_Latest">Data6!$Y$19</definedName>
    <definedName name="A126246746J">Data6!$CG$1:$CG$10,Data6!$CG$11:$CG$19</definedName>
    <definedName name="A126246746J_Data">Data6!$CG$11:$CG$19</definedName>
    <definedName name="A126246746J_Latest">Data6!$CG$19</definedName>
    <definedName name="A126246750X">Data6!$DH$1:$DH$10,Data6!$DH$11:$DH$19</definedName>
    <definedName name="A126246750X_Data">Data6!$DH$11:$DH$19</definedName>
    <definedName name="A126246750X_Latest">Data6!$DH$19</definedName>
    <definedName name="A126246754J">Data6!$FJ$1:$FJ$10,Data6!$FJ$11:$FJ$19</definedName>
    <definedName name="A126246754J_Data">Data6!$FJ$11:$FJ$19</definedName>
    <definedName name="A126246754J_Latest">Data6!$FJ$19</definedName>
    <definedName name="A126246758T">Data5!$GR$1:$GR$10,Data5!$GR$11:$GR$19</definedName>
    <definedName name="A126246758T_Data">Data5!$GR$11:$GR$19</definedName>
    <definedName name="A126246758T_Latest">Data5!$GR$19</definedName>
    <definedName name="A126246762J">Data6!$BF$1:$BF$10,Data6!$BF$11:$BF$19</definedName>
    <definedName name="A126246762J_Data">Data6!$BF$11:$BF$19</definedName>
    <definedName name="A126246762J_Latest">Data6!$BF$19</definedName>
    <definedName name="A126246766T">Data5!$AL$1:$AL$10,Data5!$AL$11:$AL$19</definedName>
    <definedName name="A126246766T_Data">Data5!$AL$11:$AL$19</definedName>
    <definedName name="A126246766T_Latest">Data5!$AL$19</definedName>
    <definedName name="A126246770J">Data5!$DO$1:$DO$10,Data5!$DO$11:$DO$19</definedName>
    <definedName name="A126246770J_Data">Data5!$DO$11:$DO$19</definedName>
    <definedName name="A126246770J_Latest">Data5!$DO$19</definedName>
    <definedName name="A126246774T">Data5!$EP$1:$EP$10,Data5!$EP$11:$EP$19</definedName>
    <definedName name="A126246774T_Data">Data5!$EP$11:$EP$19</definedName>
    <definedName name="A126246774T_Latest">Data5!$EP$19</definedName>
    <definedName name="A126246778A">Data6!$EI$1:$EI$10,Data6!$EI$11:$EI$19</definedName>
    <definedName name="A126246778A_Data">Data6!$EI$11:$EI$19</definedName>
    <definedName name="A126246778A_Latest">Data6!$EI$19</definedName>
    <definedName name="A126246782T">Data6!$GK$1:$GK$10,Data6!$GK$11:$GK$19</definedName>
    <definedName name="A126246782T_Data">Data6!$GK$11:$GK$19</definedName>
    <definedName name="A126246782T_Latest">Data6!$GK$19</definedName>
    <definedName name="A126246786A">Data4!$HZ$1:$HZ$10,Data4!$HZ$11:$HZ$19</definedName>
    <definedName name="A126246786A_Data">Data4!$HZ$11:$HZ$19</definedName>
    <definedName name="A126246786A_Latest">Data4!$HZ$19</definedName>
    <definedName name="A126246790T">Data5!$FQ$1:$FQ$10,Data5!$FQ$11:$FQ$19</definedName>
    <definedName name="A126246790T_Data">Data5!$FQ$11:$FQ$19</definedName>
    <definedName name="A126246790T_Latest">Data5!$FQ$19</definedName>
    <definedName name="A126246794A">Data6!$D$1:$D$10,Data6!$D$11:$D$19</definedName>
    <definedName name="A126246794A_Data">Data6!$D$11:$D$19</definedName>
    <definedName name="A126246794A_Latest">Data6!$D$19</definedName>
    <definedName name="A126246798K">Data5!$K$1:$K$10,Data5!$K$11:$K$19</definedName>
    <definedName name="A126246798K_Data">Data5!$K$11:$K$19</definedName>
    <definedName name="A126246798K_Latest">Data5!$K$19</definedName>
    <definedName name="A126246802R">Data5!$BM$1:$BM$10,Data5!$BM$11:$BM$19</definedName>
    <definedName name="A126246802R_Data">Data5!$BM$11:$BM$19</definedName>
    <definedName name="A126246802R_Latest">Data5!$BM$19</definedName>
    <definedName name="A126246806X">Data5!$CN$1:$CN$10,Data5!$CN$11:$CN$19</definedName>
    <definedName name="A126246806X_Data">Data5!$CN$11:$CN$19</definedName>
    <definedName name="A126246806X_Latest">Data5!$CN$19</definedName>
    <definedName name="A126246810R">Data5!$HS$1:$HS$10,Data5!$HS$11:$HS$19</definedName>
    <definedName name="A126246810R_Data">Data5!$HS$11:$HS$19</definedName>
    <definedName name="A126246810R_Latest">Data5!$HS$19</definedName>
    <definedName name="A126246814X">Data6!$AE$1:$AE$10,Data6!$AE$11:$AE$19</definedName>
    <definedName name="A126246814X_Data">Data6!$AE$11:$AE$19</definedName>
    <definedName name="A126246814X_Latest">Data6!$AE$19</definedName>
    <definedName name="A126246818J">Data6!$CS$1:$CS$10,Data6!$CS$11:$CS$19</definedName>
    <definedName name="A126246818J_Data">Data6!$CS$11:$CS$19</definedName>
    <definedName name="A126246818J_Latest">Data6!$CS$19</definedName>
    <definedName name="A126246822X">Data6!$DT$1:$DT$10,Data6!$DT$11:$DT$19</definedName>
    <definedName name="A126246822X_Data">Data6!$DT$11:$DT$19</definedName>
    <definedName name="A126246822X_Latest">Data6!$DT$19</definedName>
    <definedName name="A126246826J">Data6!$FV$1:$FV$10,Data6!$FV$11:$FV$19</definedName>
    <definedName name="A126246826J_Data">Data6!$FV$11:$FV$19</definedName>
    <definedName name="A126246826J_Latest">Data6!$FV$19</definedName>
    <definedName name="A126246830X">Data5!$HD$1:$HD$10,Data5!$HD$11:$HD$19</definedName>
    <definedName name="A126246830X_Data">Data5!$HD$11:$HD$19</definedName>
    <definedName name="A126246830X_Latest">Data5!$HD$19</definedName>
    <definedName name="A126246834J">Data6!$BR$1:$BR$10,Data6!$BR$11:$BR$19</definedName>
    <definedName name="A126246834J_Data">Data6!$BR$11:$BR$19</definedName>
    <definedName name="A126246834J_Latest">Data6!$BR$19</definedName>
    <definedName name="A126246838T">Data5!$AX$1:$AX$10,Data5!$AX$11:$AX$19</definedName>
    <definedName name="A126246838T_Data">Data5!$AX$11:$AX$19</definedName>
    <definedName name="A126246838T_Latest">Data5!$AX$19</definedName>
    <definedName name="A126246842J">Data5!$EA$1:$EA$10,Data5!$EA$11:$EA$19</definedName>
    <definedName name="A126246842J_Data">Data5!$EA$11:$EA$19</definedName>
    <definedName name="A126246842J_Latest">Data5!$EA$19</definedName>
    <definedName name="A126246846T">Data5!$FB$1:$FB$10,Data5!$FB$11:$FB$19</definedName>
    <definedName name="A126246846T_Data">Data5!$FB$11:$FB$19</definedName>
    <definedName name="A126246846T_Latest">Data5!$FB$19</definedName>
    <definedName name="A126246850J">Data6!$EU$1:$EU$10,Data6!$EU$11:$EU$19</definedName>
    <definedName name="A126246850J_Data">Data6!$EU$11:$EU$19</definedName>
    <definedName name="A126246850J_Latest">Data6!$EU$19</definedName>
    <definedName name="A126246854T">Data6!$GW$1:$GW$10,Data6!$GW$11:$GW$19</definedName>
    <definedName name="A126246854T_Data">Data6!$GW$11:$GW$19</definedName>
    <definedName name="A126246854T_Latest">Data6!$GW$19</definedName>
    <definedName name="A126246858A">Data4!$IL$1:$IL$10,Data4!$IL$11:$IL$19</definedName>
    <definedName name="A126246858A_Data">Data4!$IL$11:$IL$19</definedName>
    <definedName name="A126246858A_Latest">Data4!$IL$19</definedName>
    <definedName name="A126246862T">Data5!$GC$1:$GC$10,Data5!$GC$11:$GC$19</definedName>
    <definedName name="A126246862T_Data">Data5!$GC$11:$GC$19</definedName>
    <definedName name="A126246862T_Latest">Data5!$GC$19</definedName>
    <definedName name="A126246866A">Data6!$P$1:$P$10,Data6!$P$11:$P$19</definedName>
    <definedName name="A126246866A_Data">Data6!$P$11:$P$19</definedName>
    <definedName name="A126246866A_Latest">Data6!$P$19</definedName>
    <definedName name="A126246870T">Data5!$W$1:$W$10,Data5!$W$11:$W$19</definedName>
    <definedName name="A126246870T_Data">Data5!$W$11:$W$19</definedName>
    <definedName name="A126246870T_Latest">Data5!$W$19</definedName>
    <definedName name="A126246874A">Data5!$BY$1:$BY$10,Data5!$BY$11:$BY$19</definedName>
    <definedName name="A126246874A_Data">Data5!$BY$11:$BY$19</definedName>
    <definedName name="A126246874A_Latest">Data5!$BY$19</definedName>
    <definedName name="A126246878K">Data5!$CZ$1:$CZ$10,Data5!$CZ$11:$CZ$19</definedName>
    <definedName name="A126246878K_Data">Data5!$CZ$11:$CZ$19</definedName>
    <definedName name="A126246878K_Latest">Data5!$CZ$19</definedName>
    <definedName name="A126246882A">Data5!$IE$1:$IE$10,Data5!$IE$11:$IE$19</definedName>
    <definedName name="A126246882A_Data">Data5!$IE$11:$IE$19</definedName>
    <definedName name="A126246882A_Latest">Data5!$IE$19</definedName>
    <definedName name="A126246886K">Data6!$AQ$1:$AQ$10,Data6!$AQ$11:$AQ$19</definedName>
    <definedName name="A126246886K_Data">Data6!$AQ$11:$AQ$19</definedName>
    <definedName name="A126246886K_Latest">Data6!$AQ$19</definedName>
    <definedName name="A126246890A">Data12!$AZ$1:$AZ$10,Data12!$AZ$11:$AZ$19</definedName>
    <definedName name="A126246890A_Data">Data12!$AZ$11:$AZ$19</definedName>
    <definedName name="A126246890A_Latest">Data12!$AZ$19</definedName>
    <definedName name="A126246894K">Data12!$CA$1:$CA$10,Data12!$CA$11:$CA$19</definedName>
    <definedName name="A126246894K_Data">Data12!$CA$11:$CA$19</definedName>
    <definedName name="A126246894K_Latest">Data12!$CA$19</definedName>
    <definedName name="A126246898V">Data12!$EC$1:$EC$10,Data12!$EC$11:$EC$19</definedName>
    <definedName name="A126246898V_Data">Data12!$EC$11:$EC$19</definedName>
    <definedName name="A126246898V_Latest">Data12!$EC$19</definedName>
    <definedName name="A126246902X">Data11!$FK$1:$FK$10,Data11!$FK$11:$FK$19</definedName>
    <definedName name="A126246902X_Data">Data11!$FK$11:$FK$19</definedName>
    <definedName name="A126246902X_Latest">Data11!$FK$19</definedName>
    <definedName name="A126246906J">Data12!$Y$1:$Y$10,Data12!$Y$11:$Y$19</definedName>
    <definedName name="A126246906J_Data">Data12!$Y$11:$Y$19</definedName>
    <definedName name="A126246906J_Latest">Data12!$Y$19</definedName>
    <definedName name="A126246910X">Data11!$E$1:$E$10,Data11!$E$11:$E$19</definedName>
    <definedName name="A126246910X_Data">Data11!$E$11:$E$19</definedName>
    <definedName name="A126246910X_Latest">Data11!$E$19</definedName>
    <definedName name="A126246914J">Data11!$CH$1:$CH$10,Data11!$CH$11:$CH$19</definedName>
    <definedName name="A126246914J_Data">Data11!$CH$11:$CH$19</definedName>
    <definedName name="A126246914J_Latest">Data11!$CH$19</definedName>
    <definedName name="A126246918T">Data11!$DI$1:$DI$10,Data11!$DI$11:$DI$19</definedName>
    <definedName name="A126246918T_Data">Data11!$DI$11:$DI$19</definedName>
    <definedName name="A126246918T_Latest">Data11!$DI$19</definedName>
    <definedName name="A126246922J">Data12!$DB$1:$DB$10,Data12!$DB$11:$DB$19</definedName>
    <definedName name="A126246922J_Data">Data12!$DB$11:$DB$19</definedName>
    <definedName name="A126246922J_Latest">Data12!$DB$19</definedName>
    <definedName name="A126246926T">Data12!$FD$1:$FD$10,Data12!$FD$11:$FD$19</definedName>
    <definedName name="A126246926T_Data">Data12!$FD$11:$FD$19</definedName>
    <definedName name="A126246926T_Latest">Data12!$FD$19</definedName>
    <definedName name="A126246930J">Data10!$GS$1:$GS$10,Data10!$GS$11:$GS$19</definedName>
    <definedName name="A126246930J_Data">Data10!$GS$11:$GS$19</definedName>
    <definedName name="A126246930J_Latest">Data10!$GS$19</definedName>
    <definedName name="A126246934T">Data11!$EJ$1:$EJ$10,Data11!$EJ$11:$EJ$19</definedName>
    <definedName name="A126246934T_Data">Data11!$EJ$11:$EJ$19</definedName>
    <definedName name="A126246934T_Latest">Data11!$EJ$19</definedName>
    <definedName name="A126246938A">Data11!$HM$1:$HM$10,Data11!$HM$11:$HM$19</definedName>
    <definedName name="A126246938A_Data">Data11!$HM$11:$HM$19</definedName>
    <definedName name="A126246938A_Latest">Data11!$HM$19</definedName>
    <definedName name="A126246942T">Data10!$HT$1:$HT$10,Data10!$HT$11:$HT$19</definedName>
    <definedName name="A126246942T_Data">Data10!$HT$11:$HT$19</definedName>
    <definedName name="A126246942T_Latest">Data10!$HT$19</definedName>
    <definedName name="A126246946A">Data11!$AF$1:$AF$10,Data11!$AF$11:$AF$19</definedName>
    <definedName name="A126246946A_Data">Data11!$AF$11:$AF$19</definedName>
    <definedName name="A126246946A_Latest">Data11!$AF$19</definedName>
    <definedName name="A126246950T">Data11!$BG$1:$BG$10,Data11!$BG$11:$BG$19</definedName>
    <definedName name="A126246950T_Data">Data11!$BG$11:$BG$19</definedName>
    <definedName name="A126246950T_Latest">Data11!$BG$19</definedName>
    <definedName name="A126246954A">Data11!$GL$1:$GL$10,Data11!$GL$11:$GL$19</definedName>
    <definedName name="A126246954A_Data">Data11!$GL$11:$GL$19</definedName>
    <definedName name="A126246954A_Latest">Data11!$GL$19</definedName>
    <definedName name="A126246958K">Data11!$IN$1:$IN$10,Data11!$IN$11:$IN$19</definedName>
    <definedName name="A126246958K_Data">Data11!$IN$11:$IN$19</definedName>
    <definedName name="A126246958K_Latest">Data11!$IN$19</definedName>
    <definedName name="A126246962A">Data12!$AH$1:$AH$10,Data12!$AH$11:$AH$19</definedName>
    <definedName name="A126246962A_Data">Data12!$AH$11:$AH$19</definedName>
    <definedName name="A126246962A_Latest">Data12!$AH$19</definedName>
    <definedName name="A126246966K">Data12!$BI$1:$BI$10,Data12!$BI$11:$BI$19</definedName>
    <definedName name="A126246966K_Data">Data12!$BI$11:$BI$19</definedName>
    <definedName name="A126246966K_Latest">Data12!$BI$19</definedName>
    <definedName name="A126246970A">Data12!$DK$1:$DK$10,Data12!$DK$11:$DK$19</definedName>
    <definedName name="A126246970A_Data">Data12!$DK$11:$DK$19</definedName>
    <definedName name="A126246970A_Latest">Data12!$DK$19</definedName>
    <definedName name="A126246974K">Data11!$ES$1:$ES$10,Data11!$ES$11:$ES$19</definedName>
    <definedName name="A126246974K_Data">Data11!$ES$11:$ES$19</definedName>
    <definedName name="A126246974K_Latest">Data11!$ES$19</definedName>
    <definedName name="A126246978V">Data12!$G$1:$G$10,Data12!$G$11:$G$19</definedName>
    <definedName name="A126246978V_Data">Data12!$G$11:$G$19</definedName>
    <definedName name="A126246978V_Latest">Data12!$G$19</definedName>
    <definedName name="A126246982K">Data10!$IC$1:$IC$10,Data10!$IC$11:$IC$19</definedName>
    <definedName name="A126246982K_Data">Data10!$IC$11:$IC$19</definedName>
    <definedName name="A126246982K_Latest">Data10!$IC$19</definedName>
    <definedName name="A126246986V">Data11!$BP$1:$BP$10,Data11!$BP$11:$BP$19</definedName>
    <definedName name="A126246986V_Data">Data11!$BP$11:$BP$19</definedName>
    <definedName name="A126246986V_Latest">Data11!$BP$19</definedName>
    <definedName name="A126246990K">Data11!$CQ$1:$CQ$10,Data11!$CQ$11:$CQ$19</definedName>
    <definedName name="A126246990K_Data">Data11!$CQ$11:$CQ$19</definedName>
    <definedName name="A126246990K_Latest">Data11!$CQ$19</definedName>
    <definedName name="A126246994V">Data12!$CJ$1:$CJ$10,Data12!$CJ$11:$CJ$19</definedName>
    <definedName name="A126246994V_Data">Data12!$CJ$11:$CJ$19</definedName>
    <definedName name="A126246994V_Latest">Data12!$CJ$19</definedName>
    <definedName name="A126246998C">Data12!$EL$1:$EL$10,Data12!$EL$11:$EL$19</definedName>
    <definedName name="A126246998C_Data">Data12!$EL$11:$EL$19</definedName>
    <definedName name="A126246998C_Latest">Data12!$EL$19</definedName>
    <definedName name="A126247002K">Data10!$GA$1:$GA$10,Data10!$GA$11:$GA$19</definedName>
    <definedName name="A126247002K_Data">Data10!$GA$11:$GA$19</definedName>
    <definedName name="A126247002K_Latest">Data10!$GA$19</definedName>
    <definedName name="A126247006V">Data11!$DR$1:$DR$10,Data11!$DR$11:$DR$19</definedName>
    <definedName name="A126247006V_Data">Data11!$DR$11:$DR$19</definedName>
    <definedName name="A126247006V_Latest">Data11!$DR$19</definedName>
    <definedName name="A126247010K">Data11!$GU$1:$GU$10,Data11!$GU$11:$GU$19</definedName>
    <definedName name="A126247010K_Data">Data11!$GU$11:$GU$19</definedName>
    <definedName name="A126247010K_Latest">Data11!$GU$19</definedName>
    <definedName name="A126247014V">Data10!$HB$1:$HB$10,Data10!$HB$11:$HB$19</definedName>
    <definedName name="A126247014V_Data">Data10!$HB$11:$HB$19</definedName>
    <definedName name="A126247014V_Latest">Data10!$HB$19</definedName>
    <definedName name="A126247018C">Data11!$N$1:$N$10,Data11!$N$11:$N$19</definedName>
    <definedName name="A126247018C_Data">Data11!$N$11:$N$19</definedName>
    <definedName name="A126247018C_Latest">Data11!$N$19</definedName>
    <definedName name="A126247022V">Data11!$AO$1:$AO$10,Data11!$AO$11:$AO$19</definedName>
    <definedName name="A126247022V_Data">Data11!$AO$11:$AO$19</definedName>
    <definedName name="A126247022V_Latest">Data11!$AO$19</definedName>
    <definedName name="A126247026C">Data11!$FT$1:$FT$10,Data11!$FT$11:$FT$19</definedName>
    <definedName name="A126247026C_Data">Data11!$FT$11:$FT$19</definedName>
    <definedName name="A126247026C_Latest">Data11!$FT$19</definedName>
    <definedName name="A126247030V">Data11!$HV$1:$HV$10,Data11!$HV$11:$HV$19</definedName>
    <definedName name="A126247030V_Data">Data11!$HV$11:$HV$19</definedName>
    <definedName name="A126247030V_Latest">Data11!$HV$19</definedName>
    <definedName name="A126247034C">Data12!$AN$1:$AN$10,Data12!$AN$11:$AN$19</definedName>
    <definedName name="A126247034C_Data">Data12!$AN$11:$AN$19</definedName>
    <definedName name="A126247034C_Latest">Data12!$AN$19</definedName>
    <definedName name="A126247038L">Data12!$BO$1:$BO$10,Data12!$BO$11:$BO$19</definedName>
    <definedName name="A126247038L_Data">Data12!$BO$11:$BO$19</definedName>
    <definedName name="A126247038L_Latest">Data12!$BO$19</definedName>
    <definedName name="A126247042C">Data12!$DQ$1:$DQ$10,Data12!$DQ$11:$DQ$19</definedName>
    <definedName name="A126247042C_Data">Data12!$DQ$11:$DQ$19</definedName>
    <definedName name="A126247042C_Latest">Data12!$DQ$19</definedName>
    <definedName name="A126247046L">Data11!$EY$1:$EY$10,Data11!$EY$11:$EY$19</definedName>
    <definedName name="A126247046L_Data">Data11!$EY$11:$EY$19</definedName>
    <definedName name="A126247046L_Latest">Data11!$EY$19</definedName>
    <definedName name="A126247050C">Data12!$M$1:$M$10,Data12!$M$11:$M$19</definedName>
    <definedName name="A126247050C_Data">Data12!$M$11:$M$19</definedName>
    <definedName name="A126247050C_Latest">Data12!$M$19</definedName>
    <definedName name="A126247054L">Data10!$II$1:$II$10,Data10!$II$11:$II$19</definedName>
    <definedName name="A126247054L_Data">Data10!$II$11:$II$19</definedName>
    <definedName name="A126247054L_Latest">Data10!$II$19</definedName>
    <definedName name="A126247058W">Data11!$BV$1:$BV$10,Data11!$BV$11:$BV$19</definedName>
    <definedName name="A126247058W_Data">Data11!$BV$11:$BV$19</definedName>
    <definedName name="A126247058W_Latest">Data11!$BV$19</definedName>
    <definedName name="A126247062L">Data11!$CW$1:$CW$10,Data11!$CW$11:$CW$19</definedName>
    <definedName name="A126247062L_Data">Data11!$CW$11:$CW$19</definedName>
    <definedName name="A126247062L_Latest">Data11!$CW$19</definedName>
    <definedName name="A126247066W">Data12!$CP$1:$CP$10,Data12!$CP$11:$CP$19</definedName>
    <definedName name="A126247066W_Data">Data12!$CP$11:$CP$19</definedName>
    <definedName name="A126247066W_Latest">Data12!$CP$19</definedName>
    <definedName name="A126247070L">Data12!$ER$1:$ER$10,Data12!$ER$11:$ER$19</definedName>
    <definedName name="A126247070L_Data">Data12!$ER$11:$ER$19</definedName>
    <definedName name="A126247070L_Latest">Data12!$ER$19</definedName>
    <definedName name="A126247074W">Data10!$GG$1:$GG$10,Data10!$GG$11:$GG$19</definedName>
    <definedName name="A126247074W_Data">Data10!$GG$11:$GG$19</definedName>
    <definedName name="A126247074W_Latest">Data10!$GG$19</definedName>
    <definedName name="A126247078F">Data11!$DX$1:$DX$10,Data11!$DX$11:$DX$19</definedName>
    <definedName name="A126247078F_Data">Data11!$DX$11:$DX$19</definedName>
    <definedName name="A126247078F_Latest">Data11!$DX$19</definedName>
    <definedName name="A126247082W">Data11!$HA$1:$HA$10,Data11!$HA$11:$HA$19</definedName>
    <definedName name="A126247082W_Data">Data11!$HA$11:$HA$19</definedName>
    <definedName name="A126247082W_Latest">Data11!$HA$19</definedName>
    <definedName name="A126247086F">Data10!$HH$1:$HH$10,Data10!$HH$11:$HH$19</definedName>
    <definedName name="A126247086F_Data">Data10!$HH$11:$HH$19</definedName>
    <definedName name="A126247086F_Latest">Data10!$HH$19</definedName>
    <definedName name="A126247090W">Data11!$T$1:$T$10,Data11!$T$11:$T$19</definedName>
    <definedName name="A126247090W_Data">Data11!$T$11:$T$19</definedName>
    <definedName name="A126247090W_Latest">Data11!$T$19</definedName>
    <definedName name="A126247094F">Data11!$AU$1:$AU$10,Data11!$AU$11:$AU$19</definedName>
    <definedName name="A126247094F_Data">Data11!$AU$11:$AU$19</definedName>
    <definedName name="A126247094F_Latest">Data11!$AU$19</definedName>
    <definedName name="A126247098R">Data11!$FZ$1:$FZ$10,Data11!$FZ$11:$FZ$19</definedName>
    <definedName name="A126247098R_Data">Data11!$FZ$11:$FZ$19</definedName>
    <definedName name="A126247098R_Latest">Data11!$FZ$19</definedName>
    <definedName name="A126247102V">Data11!$IB$1:$IB$10,Data11!$IB$11:$IB$19</definedName>
    <definedName name="A126247102V_Data">Data11!$IB$11:$IB$19</definedName>
    <definedName name="A126247102V_Latest">Data11!$IB$19</definedName>
    <definedName name="A126247106C">Data12!$AT$1:$AT$10,Data12!$AT$11:$AT$19</definedName>
    <definedName name="A126247106C_Data">Data12!$AT$11:$AT$19</definedName>
    <definedName name="A126247106C_Latest">Data12!$AT$19</definedName>
    <definedName name="A126247110V">Data12!$BU$1:$BU$10,Data12!$BU$11:$BU$19</definedName>
    <definedName name="A126247110V_Data">Data12!$BU$11:$BU$19</definedName>
    <definedName name="A126247110V_Latest">Data12!$BU$19</definedName>
    <definedName name="A126247114C">Data12!$DW$1:$DW$10,Data12!$DW$11:$DW$19</definedName>
    <definedName name="A126247114C_Data">Data12!$DW$11:$DW$19</definedName>
    <definedName name="A126247114C_Latest">Data12!$DW$19</definedName>
    <definedName name="A126247118L">Data11!$FE$1:$FE$10,Data11!$FE$11:$FE$19</definedName>
    <definedName name="A126247118L_Data">Data11!$FE$11:$FE$19</definedName>
    <definedName name="A126247118L_Latest">Data11!$FE$19</definedName>
    <definedName name="A126247122C">Data12!$S$1:$S$10,Data12!$S$11:$S$19</definedName>
    <definedName name="A126247122C_Data">Data12!$S$11:$S$19</definedName>
    <definedName name="A126247122C_Latest">Data12!$S$19</definedName>
    <definedName name="A126247126L">Data10!$IO$1:$IO$10,Data10!$IO$11:$IO$19</definedName>
    <definedName name="A126247126L_Data">Data10!$IO$11:$IO$19</definedName>
    <definedName name="A126247126L_Latest">Data10!$IO$19</definedName>
    <definedName name="A126247130C">Data11!$CB$1:$CB$10,Data11!$CB$11:$CB$19</definedName>
    <definedName name="A126247130C_Data">Data11!$CB$11:$CB$19</definedName>
    <definedName name="A126247130C_Latest">Data11!$CB$19</definedName>
    <definedName name="A126247134L">Data11!$DC$1:$DC$10,Data11!$DC$11:$DC$19</definedName>
    <definedName name="A126247134L_Data">Data11!$DC$11:$DC$19</definedName>
    <definedName name="A126247134L_Latest">Data11!$DC$19</definedName>
    <definedName name="A126247138W">Data12!$CV$1:$CV$10,Data12!$CV$11:$CV$19</definedName>
    <definedName name="A126247138W_Data">Data12!$CV$11:$CV$19</definedName>
    <definedName name="A126247138W_Latest">Data12!$CV$19</definedName>
    <definedName name="A126247142L">Data12!$EX$1:$EX$10,Data12!$EX$11:$EX$19</definedName>
    <definedName name="A126247142L_Data">Data12!$EX$11:$EX$19</definedName>
    <definedName name="A126247142L_Latest">Data12!$EX$19</definedName>
    <definedName name="A126247146W">Data10!$GM$1:$GM$10,Data10!$GM$11:$GM$19</definedName>
    <definedName name="A126247146W_Data">Data10!$GM$11:$GM$19</definedName>
    <definedName name="A126247146W_Latest">Data10!$GM$19</definedName>
    <definedName name="A126247150L">Data11!$ED$1:$ED$10,Data11!$ED$11:$ED$19</definedName>
    <definedName name="A126247150L_Data">Data11!$ED$11:$ED$19</definedName>
    <definedName name="A126247150L_Latest">Data11!$ED$19</definedName>
    <definedName name="A126247154W">Data11!$HG$1:$HG$10,Data11!$HG$11:$HG$19</definedName>
    <definedName name="A126247154W_Data">Data11!$HG$11:$HG$19</definedName>
    <definedName name="A126247154W_Latest">Data11!$HG$19</definedName>
    <definedName name="A126247158F">Data10!$HN$1:$HN$10,Data10!$HN$11:$HN$19</definedName>
    <definedName name="A126247158F_Data">Data10!$HN$11:$HN$19</definedName>
    <definedName name="A126247158F_Latest">Data10!$HN$19</definedName>
    <definedName name="A126247162W">Data11!$Z$1:$Z$10,Data11!$Z$11:$Z$19</definedName>
    <definedName name="A126247162W_Data">Data11!$Z$11:$Z$19</definedName>
    <definedName name="A126247162W_Latest">Data11!$Z$19</definedName>
    <definedName name="A126247166F">Data11!$BA$1:$BA$10,Data11!$BA$11:$BA$19</definedName>
    <definedName name="A126247166F_Data">Data11!$BA$11:$BA$19</definedName>
    <definedName name="A126247166F_Latest">Data11!$BA$19</definedName>
    <definedName name="A126247170W">Data11!$GF$1:$GF$10,Data11!$GF$11:$GF$19</definedName>
    <definedName name="A126247170W_Data">Data11!$GF$11:$GF$19</definedName>
    <definedName name="A126247170W_Latest">Data11!$GF$19</definedName>
    <definedName name="A126247174F">Data11!$IH$1:$IH$10,Data11!$IH$11:$IH$19</definedName>
    <definedName name="A126247174F_Data">Data11!$IH$11:$IH$19</definedName>
    <definedName name="A126247174F_Latest">Data11!$IH$19</definedName>
    <definedName name="A126247250W">Data12!$AW$1:$AW$10,Data12!$AW$11:$AW$19</definedName>
    <definedName name="A126247250W_Data">Data12!$AW$11:$AW$19</definedName>
    <definedName name="A126247250W_Latest">Data12!$AW$19</definedName>
    <definedName name="A126247254F">Data12!$BX$1:$BX$10,Data12!$BX$11:$BX$19</definedName>
    <definedName name="A126247254F_Data">Data12!$BX$11:$BX$19</definedName>
    <definedName name="A126247254F_Latest">Data12!$BX$19</definedName>
    <definedName name="A126247258R">Data12!$DZ$1:$DZ$10,Data12!$DZ$11:$DZ$19</definedName>
    <definedName name="A126247258R_Data">Data12!$DZ$11:$DZ$19</definedName>
    <definedName name="A126247258R_Latest">Data12!$DZ$19</definedName>
    <definedName name="A126247262F">Data11!$FH$1:$FH$10,Data11!$FH$11:$FH$19</definedName>
    <definedName name="A126247262F_Data">Data11!$FH$11:$FH$19</definedName>
    <definedName name="A126247262F_Latest">Data11!$FH$19</definedName>
    <definedName name="A126247266R">Data12!$V$1:$V$10,Data12!$V$11:$V$19</definedName>
    <definedName name="A126247266R_Data">Data12!$V$11:$V$19</definedName>
    <definedName name="A126247266R_Latest">Data12!$V$19</definedName>
    <definedName name="A126247270F">Data11!$B$1:$B$10,Data11!$B$11:$B$19</definedName>
    <definedName name="A126247270F_Data">Data11!$B$11:$B$19</definedName>
    <definedName name="A126247270F_Latest">Data11!$B$19</definedName>
    <definedName name="A126247274R">Data11!$CE$1:$CE$10,Data11!$CE$11:$CE$19</definedName>
    <definedName name="A126247274R_Data">Data11!$CE$11:$CE$19</definedName>
    <definedName name="A126247274R_Latest">Data11!$CE$19</definedName>
    <definedName name="A126247278X">Data11!$DF$1:$DF$10,Data11!$DF$11:$DF$19</definedName>
    <definedName name="A126247278X_Data">Data11!$DF$11:$DF$19</definedName>
    <definedName name="A126247278X_Latest">Data11!$DF$19</definedName>
    <definedName name="A126247282R">Data12!$CY$1:$CY$10,Data12!$CY$11:$CY$19</definedName>
    <definedName name="A126247282R_Data">Data12!$CY$11:$CY$19</definedName>
    <definedName name="A126247282R_Latest">Data12!$CY$19</definedName>
    <definedName name="A126247286X">Data12!$FA$1:$FA$10,Data12!$FA$11:$FA$19</definedName>
    <definedName name="A126247286X_Data">Data12!$FA$11:$FA$19</definedName>
    <definedName name="A126247286X_Latest">Data12!$FA$19</definedName>
    <definedName name="A126247290R">Data10!$GP$1:$GP$10,Data10!$GP$11:$GP$19</definedName>
    <definedName name="A126247290R_Data">Data10!$GP$11:$GP$19</definedName>
    <definedName name="A126247290R_Latest">Data10!$GP$19</definedName>
    <definedName name="A126247294X">Data11!$EG$1:$EG$10,Data11!$EG$11:$EG$19</definedName>
    <definedName name="A126247294X_Data">Data11!$EG$11:$EG$19</definedName>
    <definedName name="A126247294X_Latest">Data11!$EG$19</definedName>
    <definedName name="A126247298J">Data11!$HJ$1:$HJ$10,Data11!$HJ$11:$HJ$19</definedName>
    <definedName name="A126247298J_Data">Data11!$HJ$11:$HJ$19</definedName>
    <definedName name="A126247298J_Latest">Data11!$HJ$19</definedName>
    <definedName name="A126247302L">Data10!$HQ$1:$HQ$10,Data10!$HQ$11:$HQ$19</definedName>
    <definedName name="A126247302L_Data">Data10!$HQ$11:$HQ$19</definedName>
    <definedName name="A126247302L_Latest">Data10!$HQ$19</definedName>
    <definedName name="A126247306W">Data11!$AC$1:$AC$10,Data11!$AC$11:$AC$19</definedName>
    <definedName name="A126247306W_Data">Data11!$AC$11:$AC$19</definedName>
    <definedName name="A126247306W_Latest">Data11!$AC$19</definedName>
    <definedName name="A126247310L">Data11!$BD$1:$BD$10,Data11!$BD$11:$BD$19</definedName>
    <definedName name="A126247310L_Data">Data11!$BD$11:$BD$19</definedName>
    <definedName name="A126247310L_Latest">Data11!$BD$19</definedName>
    <definedName name="A126247314W">Data11!$GI$1:$GI$10,Data11!$GI$11:$GI$19</definedName>
    <definedName name="A126247314W_Data">Data11!$GI$11:$GI$19</definedName>
    <definedName name="A126247314W_Latest">Data11!$GI$19</definedName>
    <definedName name="A126247318F">Data11!$IK$1:$IK$10,Data11!$IK$11:$IK$19</definedName>
    <definedName name="A126247318F_Data">Data11!$IK$11:$IK$19</definedName>
    <definedName name="A126247318F_Latest">Data11!$IK$19</definedName>
    <definedName name="A126247322W">Data12!$BF$1:$BF$10,Data12!$BF$11:$BF$19</definedName>
    <definedName name="A126247322W_Data">Data12!$BF$11:$BF$19</definedName>
    <definedName name="A126247322W_Latest">Data12!$BF$19</definedName>
    <definedName name="A126247326F">Data12!$CG$1:$CG$10,Data12!$CG$11:$CG$19</definedName>
    <definedName name="A126247326F_Data">Data12!$CG$11:$CG$19</definedName>
    <definedName name="A126247326F_Latest">Data12!$CG$19</definedName>
    <definedName name="A126247330W">Data12!$EI$1:$EI$10,Data12!$EI$11:$EI$19</definedName>
    <definedName name="A126247330W_Data">Data12!$EI$11:$EI$19</definedName>
    <definedName name="A126247330W_Latest">Data12!$EI$19</definedName>
    <definedName name="A126247334F">Data11!$FQ$1:$FQ$10,Data11!$FQ$11:$FQ$19</definedName>
    <definedName name="A126247334F_Data">Data11!$FQ$11:$FQ$19</definedName>
    <definedName name="A126247334F_Latest">Data11!$FQ$19</definedName>
    <definedName name="A126247338R">Data12!$AE$1:$AE$10,Data12!$AE$11:$AE$19</definedName>
    <definedName name="A126247338R_Data">Data12!$AE$11:$AE$19</definedName>
    <definedName name="A126247338R_Latest">Data12!$AE$19</definedName>
    <definedName name="A126247342F">Data11!$K$1:$K$10,Data11!$K$11:$K$19</definedName>
    <definedName name="A126247342F_Data">Data11!$K$11:$K$19</definedName>
    <definedName name="A126247342F_Latest">Data11!$K$19</definedName>
    <definedName name="A126247346R">Data11!$CN$1:$CN$10,Data11!$CN$11:$CN$19</definedName>
    <definedName name="A126247346R_Data">Data11!$CN$11:$CN$19</definedName>
    <definedName name="A126247346R_Latest">Data11!$CN$19</definedName>
    <definedName name="A126247350F">Data11!$DO$1:$DO$10,Data11!$DO$11:$DO$19</definedName>
    <definedName name="A126247350F_Data">Data11!$DO$11:$DO$19</definedName>
    <definedName name="A126247350F_Latest">Data11!$DO$19</definedName>
    <definedName name="A126247354R">Data12!$DH$1:$DH$10,Data12!$DH$11:$DH$19</definedName>
    <definedName name="A126247354R_Data">Data12!$DH$11:$DH$19</definedName>
    <definedName name="A126247354R_Latest">Data12!$DH$19</definedName>
    <definedName name="A126247358X">Data12!$FJ$1:$FJ$10,Data12!$FJ$11:$FJ$19</definedName>
    <definedName name="A126247358X_Data">Data12!$FJ$11:$FJ$19</definedName>
    <definedName name="A126247358X_Latest">Data12!$FJ$19</definedName>
    <definedName name="A126247362R">Data10!$GY$1:$GY$10,Data10!$GY$11:$GY$19</definedName>
    <definedName name="A126247362R_Data">Data10!$GY$11:$GY$19</definedName>
    <definedName name="A126247362R_Latest">Data10!$GY$19</definedName>
    <definedName name="A126247366X">Data11!$EP$1:$EP$10,Data11!$EP$11:$EP$19</definedName>
    <definedName name="A126247366X_Data">Data11!$EP$11:$EP$19</definedName>
    <definedName name="A126247366X_Latest">Data11!$EP$19</definedName>
    <definedName name="A126247370R">Data11!$HS$1:$HS$10,Data11!$HS$11:$HS$19</definedName>
    <definedName name="A126247370R_Data">Data11!$HS$11:$HS$19</definedName>
    <definedName name="A126247370R_Latest">Data11!$HS$19</definedName>
    <definedName name="A126247374X">Data10!$HZ$1:$HZ$10,Data10!$HZ$11:$HZ$19</definedName>
    <definedName name="A126247374X_Data">Data10!$HZ$11:$HZ$19</definedName>
    <definedName name="A126247374X_Latest">Data10!$HZ$19</definedName>
    <definedName name="A126247378J">Data11!$AL$1:$AL$10,Data11!$AL$11:$AL$19</definedName>
    <definedName name="A126247378J_Data">Data11!$AL$11:$AL$19</definedName>
    <definedName name="A126247378J_Latest">Data11!$AL$19</definedName>
    <definedName name="A126247382X">Data11!$BM$1:$BM$10,Data11!$BM$11:$BM$19</definedName>
    <definedName name="A126247382X_Data">Data11!$BM$11:$BM$19</definedName>
    <definedName name="A126247382X_Latest">Data11!$BM$19</definedName>
    <definedName name="A126247386J">Data11!$GR$1:$GR$10,Data11!$GR$11:$GR$19</definedName>
    <definedName name="A126247386J_Data">Data11!$GR$11:$GR$19</definedName>
    <definedName name="A126247386J_Latest">Data11!$GR$19</definedName>
    <definedName name="A126247390X">Data12!$D$1:$D$10,Data12!$D$11:$D$19</definedName>
    <definedName name="A126247390X_Data">Data12!$D$11:$D$19</definedName>
    <definedName name="A126247390X_Latest">Data12!$D$19</definedName>
    <definedName name="A126247394J">Data12!$AK$1:$AK$10,Data12!$AK$11:$AK$19</definedName>
    <definedName name="A126247394J_Data">Data12!$AK$11:$AK$19</definedName>
    <definedName name="A126247394J_Latest">Data12!$AK$19</definedName>
    <definedName name="A126247398T">Data12!$BL$1:$BL$10,Data12!$BL$11:$BL$19</definedName>
    <definedName name="A126247398T_Data">Data12!$BL$11:$BL$19</definedName>
    <definedName name="A126247398T_Latest">Data12!$BL$19</definedName>
    <definedName name="A126247402W">Data12!$DN$1:$DN$10,Data12!$DN$11:$DN$19</definedName>
    <definedName name="A126247402W_Data">Data12!$DN$11:$DN$19</definedName>
    <definedName name="A126247402W_Latest">Data12!$DN$19</definedName>
    <definedName name="A126247406F">Data11!$EV$1:$EV$10,Data11!$EV$11:$EV$19</definedName>
    <definedName name="A126247406F_Data">Data11!$EV$11:$EV$19</definedName>
    <definedName name="A126247406F_Latest">Data11!$EV$19</definedName>
    <definedName name="A126247410W">Data12!$J$1:$J$10,Data12!$J$11:$J$19</definedName>
    <definedName name="A126247410W_Data">Data12!$J$11:$J$19</definedName>
    <definedName name="A126247410W_Latest">Data12!$J$19</definedName>
    <definedName name="A126247414F">Data10!$IF$1:$IF$10,Data10!$IF$11:$IF$19</definedName>
    <definedName name="A126247414F_Data">Data10!$IF$11:$IF$19</definedName>
    <definedName name="A126247414F_Latest">Data10!$IF$19</definedName>
    <definedName name="A126247418R">Data11!$BS$1:$BS$10,Data11!$BS$11:$BS$19</definedName>
    <definedName name="A126247418R_Data">Data11!$BS$11:$BS$19</definedName>
    <definedName name="A126247418R_Latest">Data11!$BS$19</definedName>
    <definedName name="A126247422F">Data11!$CT$1:$CT$10,Data11!$CT$11:$CT$19</definedName>
    <definedName name="A126247422F_Data">Data11!$CT$11:$CT$19</definedName>
    <definedName name="A126247422F_Latest">Data11!$CT$19</definedName>
    <definedName name="A126247426R">Data12!$CM$1:$CM$10,Data12!$CM$11:$CM$19</definedName>
    <definedName name="A126247426R_Data">Data12!$CM$11:$CM$19</definedName>
    <definedName name="A126247426R_Latest">Data12!$CM$19</definedName>
    <definedName name="A126247430F">Data12!$EO$1:$EO$10,Data12!$EO$11:$EO$19</definedName>
    <definedName name="A126247430F_Data">Data12!$EO$11:$EO$19</definedName>
    <definedName name="A126247430F_Latest">Data12!$EO$19</definedName>
    <definedName name="A126247434R">Data10!$GD$1:$GD$10,Data10!$GD$11:$GD$19</definedName>
    <definedName name="A126247434R_Data">Data10!$GD$11:$GD$19</definedName>
    <definedName name="A126247434R_Latest">Data10!$GD$19</definedName>
    <definedName name="A126247438X">Data11!$DU$1:$DU$10,Data11!$DU$11:$DU$19</definedName>
    <definedName name="A126247438X_Data">Data11!$DU$11:$DU$19</definedName>
    <definedName name="A126247438X_Latest">Data11!$DU$19</definedName>
    <definedName name="A126247442R">Data11!$GX$1:$GX$10,Data11!$GX$11:$GX$19</definedName>
    <definedName name="A126247442R_Data">Data11!$GX$11:$GX$19</definedName>
    <definedName name="A126247442R_Latest">Data11!$GX$19</definedName>
    <definedName name="A126247446X">Data10!$HE$1:$HE$10,Data10!$HE$11:$HE$19</definedName>
    <definedName name="A126247446X_Data">Data10!$HE$11:$HE$19</definedName>
    <definedName name="A126247446X_Latest">Data10!$HE$19</definedName>
    <definedName name="A126247450R">Data11!$Q$1:$Q$10,Data11!$Q$11:$Q$19</definedName>
    <definedName name="A126247450R_Data">Data11!$Q$11:$Q$19</definedName>
    <definedName name="A126247450R_Latest">Data11!$Q$19</definedName>
    <definedName name="A126247454X">Data11!$AR$1:$AR$10,Data11!$AR$11:$AR$19</definedName>
    <definedName name="A126247454X_Data">Data11!$AR$11:$AR$19</definedName>
    <definedName name="A126247454X_Latest">Data11!$AR$19</definedName>
    <definedName name="A126247458J">Data11!$FW$1:$FW$10,Data11!$FW$11:$FW$19</definedName>
    <definedName name="A126247458J_Data">Data11!$FW$11:$FW$19</definedName>
    <definedName name="A126247458J_Latest">Data11!$FW$19</definedName>
    <definedName name="A126247462X">Data11!$HY$1:$HY$10,Data11!$HY$11:$HY$19</definedName>
    <definedName name="A126247462X_Data">Data11!$HY$11:$HY$19</definedName>
    <definedName name="A126247462X_Latest">Data11!$HY$19</definedName>
    <definedName name="A126247538J">Data12!$AQ$1:$AQ$10,Data12!$AQ$11:$AQ$19</definedName>
    <definedName name="A126247538J_Data">Data12!$AQ$11:$AQ$19</definedName>
    <definedName name="A126247538J_Latest">Data12!$AQ$19</definedName>
    <definedName name="A126247542X">Data12!$BR$1:$BR$10,Data12!$BR$11:$BR$19</definedName>
    <definedName name="A126247542X_Data">Data12!$BR$11:$BR$19</definedName>
    <definedName name="A126247542X_Latest">Data12!$BR$19</definedName>
    <definedName name="A126247546J">Data12!$DT$1:$DT$10,Data12!$DT$11:$DT$19</definedName>
    <definedName name="A126247546J_Data">Data12!$DT$11:$DT$19</definedName>
    <definedName name="A126247546J_Latest">Data12!$DT$19</definedName>
    <definedName name="A126247550X">Data11!$FB$1:$FB$10,Data11!$FB$11:$FB$19</definedName>
    <definedName name="A126247550X_Data">Data11!$FB$11:$FB$19</definedName>
    <definedName name="A126247550X_Latest">Data11!$FB$19</definedName>
    <definedName name="A126247554J">Data12!$P$1:$P$10,Data12!$P$11:$P$19</definedName>
    <definedName name="A126247554J_Data">Data12!$P$11:$P$19</definedName>
    <definedName name="A126247554J_Latest">Data12!$P$19</definedName>
    <definedName name="A126247558T">Data10!$IL$1:$IL$10,Data10!$IL$11:$IL$19</definedName>
    <definedName name="A126247558T_Data">Data10!$IL$11:$IL$19</definedName>
    <definedName name="A126247558T_Latest">Data10!$IL$19</definedName>
    <definedName name="A126247562J">Data11!$BY$1:$BY$10,Data11!$BY$11:$BY$19</definedName>
    <definedName name="A126247562J_Data">Data11!$BY$11:$BY$19</definedName>
    <definedName name="A126247562J_Latest">Data11!$BY$19</definedName>
    <definedName name="A126247566T">Data11!$CZ$1:$CZ$10,Data11!$CZ$11:$CZ$19</definedName>
    <definedName name="A126247566T_Data">Data11!$CZ$11:$CZ$19</definedName>
    <definedName name="A126247566T_Latest">Data11!$CZ$19</definedName>
    <definedName name="A126247570J">Data12!$CS$1:$CS$10,Data12!$CS$11:$CS$19</definedName>
    <definedName name="A126247570J_Data">Data12!$CS$11:$CS$19</definedName>
    <definedName name="A126247570J_Latest">Data12!$CS$19</definedName>
    <definedName name="A126247574T">Data12!$EU$1:$EU$10,Data12!$EU$11:$EU$19</definedName>
    <definedName name="A126247574T_Data">Data12!$EU$11:$EU$19</definedName>
    <definedName name="A126247574T_Latest">Data12!$EU$19</definedName>
    <definedName name="A126247578A">Data10!$GJ$1:$GJ$10,Data10!$GJ$11:$GJ$19</definedName>
    <definedName name="A126247578A_Data">Data10!$GJ$11:$GJ$19</definedName>
    <definedName name="A126247578A_Latest">Data10!$GJ$19</definedName>
    <definedName name="A126247582T">Data11!$EA$1:$EA$10,Data11!$EA$11:$EA$19</definedName>
    <definedName name="A126247582T_Data">Data11!$EA$11:$EA$19</definedName>
    <definedName name="A126247582T_Latest">Data11!$EA$19</definedName>
    <definedName name="A126247586A">Data11!$HD$1:$HD$10,Data11!$HD$11:$HD$19</definedName>
    <definedName name="A126247586A_Data">Data11!$HD$11:$HD$19</definedName>
    <definedName name="A126247586A_Latest">Data11!$HD$19</definedName>
    <definedName name="A126247590T">Data10!$HK$1:$HK$10,Data10!$HK$11:$HK$19</definedName>
    <definedName name="A126247590T_Data">Data10!$HK$11:$HK$19</definedName>
    <definedName name="A126247590T_Latest">Data10!$HK$19</definedName>
    <definedName name="A126247594A">Data11!$W$1:$W$10,Data11!$W$11:$W$19</definedName>
    <definedName name="A126247594A_Data">Data11!$W$11:$W$19</definedName>
    <definedName name="A126247594A_Latest">Data11!$W$19</definedName>
    <definedName name="A126247598K">Data11!$AX$1:$AX$10,Data11!$AX$11:$AX$19</definedName>
    <definedName name="A126247598K_Data">Data11!$AX$11:$AX$19</definedName>
    <definedName name="A126247598K_Latest">Data11!$AX$19</definedName>
    <definedName name="A126247602R">Data11!$GC$1:$GC$10,Data11!$GC$11:$GC$19</definedName>
    <definedName name="A126247602R_Data">Data11!$GC$11:$GC$19</definedName>
    <definedName name="A126247602R_Latest">Data11!$GC$19</definedName>
    <definedName name="A126247606X">Data11!$IE$1:$IE$10,Data11!$IE$11:$IE$19</definedName>
    <definedName name="A126247606X_Data">Data11!$IE$11:$IE$19</definedName>
    <definedName name="A126247606X_Latest">Data11!$IE$19</definedName>
    <definedName name="A126247610R">Data12!$BC$1:$BC$10,Data12!$BC$11:$BC$19</definedName>
    <definedName name="A126247610R_Data">Data12!$BC$11:$BC$19</definedName>
    <definedName name="A126247610R_Latest">Data12!$BC$19</definedName>
    <definedName name="A126247614X">Data12!$CD$1:$CD$10,Data12!$CD$11:$CD$19</definedName>
    <definedName name="A126247614X_Data">Data12!$CD$11:$CD$19</definedName>
    <definedName name="A126247614X_Latest">Data12!$CD$19</definedName>
    <definedName name="A126247618J">Data12!$EF$1:$EF$10,Data12!$EF$11:$EF$19</definedName>
    <definedName name="A126247618J_Data">Data12!$EF$11:$EF$19</definedName>
    <definedName name="A126247618J_Latest">Data12!$EF$19</definedName>
    <definedName name="A126247622X">Data11!$FN$1:$FN$10,Data11!$FN$11:$FN$19</definedName>
    <definedName name="A126247622X_Data">Data11!$FN$11:$FN$19</definedName>
    <definedName name="A126247622X_Latest">Data11!$FN$19</definedName>
    <definedName name="A126247626J">Data12!$AB$1:$AB$10,Data12!$AB$11:$AB$19</definedName>
    <definedName name="A126247626J_Data">Data12!$AB$11:$AB$19</definedName>
    <definedName name="A126247626J_Latest">Data12!$AB$19</definedName>
    <definedName name="A126247630X">Data11!$H$1:$H$10,Data11!$H$11:$H$19</definedName>
    <definedName name="A126247630X_Data">Data11!$H$11:$H$19</definedName>
    <definedName name="A126247630X_Latest">Data11!$H$19</definedName>
    <definedName name="A126247634J">Data11!$CK$1:$CK$10,Data11!$CK$11:$CK$19</definedName>
    <definedName name="A126247634J_Data">Data11!$CK$11:$CK$19</definedName>
    <definedName name="A126247634J_Latest">Data11!$CK$19</definedName>
    <definedName name="A126247638T">Data11!$DL$1:$DL$10,Data11!$DL$11:$DL$19</definedName>
    <definedName name="A126247638T_Data">Data11!$DL$11:$DL$19</definedName>
    <definedName name="A126247638T_Latest">Data11!$DL$19</definedName>
    <definedName name="A126247642J">Data12!$DE$1:$DE$10,Data12!$DE$11:$DE$19</definedName>
    <definedName name="A126247642J_Data">Data12!$DE$11:$DE$19</definedName>
    <definedName name="A126247642J_Latest">Data12!$DE$19</definedName>
    <definedName name="A126247646T">Data12!$FG$1:$FG$10,Data12!$FG$11:$FG$19</definedName>
    <definedName name="A126247646T_Data">Data12!$FG$11:$FG$19</definedName>
    <definedName name="A126247646T_Latest">Data12!$FG$19</definedName>
    <definedName name="A126247650J">Data10!$GV$1:$GV$10,Data10!$GV$11:$GV$19</definedName>
    <definedName name="A126247650J_Data">Data10!$GV$11:$GV$19</definedName>
    <definedName name="A126247650J_Latest">Data10!$GV$19</definedName>
    <definedName name="A126247654T">Data11!$EM$1:$EM$10,Data11!$EM$11:$EM$19</definedName>
    <definedName name="A126247654T_Data">Data11!$EM$11:$EM$19</definedName>
    <definedName name="A126247654T_Latest">Data11!$EM$19</definedName>
    <definedName name="A126247658A">Data11!$HP$1:$HP$10,Data11!$HP$11:$HP$19</definedName>
    <definedName name="A126247658A_Data">Data11!$HP$11:$HP$19</definedName>
    <definedName name="A126247658A_Latest">Data11!$HP$19</definedName>
    <definedName name="A126247662T">Data10!$HW$1:$HW$10,Data10!$HW$11:$HW$19</definedName>
    <definedName name="A126247662T_Data">Data10!$HW$11:$HW$19</definedName>
    <definedName name="A126247662T_Latest">Data10!$HW$19</definedName>
    <definedName name="A126247666A">Data11!$AI$1:$AI$10,Data11!$AI$11:$AI$19</definedName>
    <definedName name="A126247666A_Data">Data11!$AI$11:$AI$19</definedName>
    <definedName name="A126247666A_Latest">Data11!$AI$19</definedName>
    <definedName name="A126247670T">Data11!$BJ$1:$BJ$10,Data11!$BJ$11:$BJ$19</definedName>
    <definedName name="A126247670T_Data">Data11!$BJ$11:$BJ$19</definedName>
    <definedName name="A126247670T_Latest">Data11!$BJ$19</definedName>
    <definedName name="A126247674A">Data11!$GO$1:$GO$10,Data11!$GO$11:$GO$19</definedName>
    <definedName name="A126247674A_Data">Data11!$GO$11:$GO$19</definedName>
    <definedName name="A126247674A_Latest">Data11!$GO$19</definedName>
    <definedName name="A126247678K">Data11!$IQ$1:$IQ$10,Data11!$IQ$11:$IQ$19</definedName>
    <definedName name="A126247678K_Data">Data11!$IQ$11:$IQ$19</definedName>
    <definedName name="A126247678K_Latest">Data11!$IQ$19</definedName>
    <definedName name="A126247682A">Data14!$AL$1:$AL$10,Data14!$AL$11:$AL$19</definedName>
    <definedName name="A126247682A_Data">Data14!$AL$11:$AL$19</definedName>
    <definedName name="A126247682A_Latest">Data14!$AL$19</definedName>
    <definedName name="A126247686K">Data14!$BM$1:$BM$10,Data14!$BM$11:$BM$19</definedName>
    <definedName name="A126247686K_Data">Data14!$BM$11:$BM$19</definedName>
    <definedName name="A126247686K_Latest">Data14!$BM$19</definedName>
    <definedName name="A126247690A">Data14!$DO$1:$DO$10,Data14!$DO$11:$DO$19</definedName>
    <definedName name="A126247690A_Data">Data14!$DO$11:$DO$19</definedName>
    <definedName name="A126247690A_Latest">Data14!$DO$19</definedName>
    <definedName name="A126247694K">Data13!$EW$1:$EW$10,Data13!$EW$11:$EW$19</definedName>
    <definedName name="A126247694K_Data">Data13!$EW$11:$EW$19</definedName>
    <definedName name="A126247694K_Latest">Data13!$EW$19</definedName>
    <definedName name="A126247698V">Data14!$K$1:$K$10,Data14!$K$11:$K$19</definedName>
    <definedName name="A126247698V_Data">Data14!$K$11:$K$19</definedName>
    <definedName name="A126247698V_Latest">Data14!$K$19</definedName>
    <definedName name="A126247702X">Data12!$IG$1:$IG$10,Data12!$IG$11:$IG$19</definedName>
    <definedName name="A126247702X_Data">Data12!$IG$11:$IG$19</definedName>
    <definedName name="A126247702X_Latest">Data12!$IG$19</definedName>
    <definedName name="A126247706J">Data13!$BT$1:$BT$10,Data13!$BT$11:$BT$19</definedName>
    <definedName name="A126247706J_Data">Data13!$BT$11:$BT$19</definedName>
    <definedName name="A126247706J_Latest">Data13!$BT$19</definedName>
    <definedName name="A126247710X">Data13!$CU$1:$CU$10,Data13!$CU$11:$CU$19</definedName>
    <definedName name="A126247710X_Data">Data13!$CU$11:$CU$19</definedName>
    <definedName name="A126247710X_Latest">Data13!$CU$19</definedName>
    <definedName name="A126247714J">Data14!$CN$1:$CN$10,Data14!$CN$11:$CN$19</definedName>
    <definedName name="A126247714J_Data">Data14!$CN$11:$CN$19</definedName>
    <definedName name="A126247714J_Latest">Data14!$CN$19</definedName>
    <definedName name="A126247718T">Data14!$EP$1:$EP$10,Data14!$EP$11:$EP$19</definedName>
    <definedName name="A126247718T_Data">Data14!$EP$11:$EP$19</definedName>
    <definedName name="A126247718T_Latest">Data14!$EP$19</definedName>
    <definedName name="A126247722J">Data12!$GE$1:$GE$10,Data12!$GE$11:$GE$19</definedName>
    <definedName name="A126247722J_Data">Data12!$GE$11:$GE$19</definedName>
    <definedName name="A126247722J_Latest">Data12!$GE$19</definedName>
    <definedName name="A126247726T">Data13!$DV$1:$DV$10,Data13!$DV$11:$DV$19</definedName>
    <definedName name="A126247726T_Data">Data13!$DV$11:$DV$19</definedName>
    <definedName name="A126247726T_Latest">Data13!$DV$19</definedName>
    <definedName name="A126247730J">Data13!$GY$1:$GY$10,Data13!$GY$11:$GY$19</definedName>
    <definedName name="A126247730J_Data">Data13!$GY$11:$GY$19</definedName>
    <definedName name="A126247730J_Latest">Data13!$GY$19</definedName>
    <definedName name="A126247734T">Data12!$HF$1:$HF$10,Data12!$HF$11:$HF$19</definedName>
    <definedName name="A126247734T_Data">Data12!$HF$11:$HF$19</definedName>
    <definedName name="A126247734T_Latest">Data12!$HF$19</definedName>
    <definedName name="A126247738A">Data13!$R$1:$R$10,Data13!$R$11:$R$19</definedName>
    <definedName name="A126247738A_Data">Data13!$R$11:$R$19</definedName>
    <definedName name="A126247738A_Latest">Data13!$R$19</definedName>
    <definedName name="A126247742T">Data13!$AS$1:$AS$10,Data13!$AS$11:$AS$19</definedName>
    <definedName name="A126247742T_Data">Data13!$AS$11:$AS$19</definedName>
    <definedName name="A126247742T_Latest">Data13!$AS$19</definedName>
    <definedName name="A126247746A">Data13!$FX$1:$FX$10,Data13!$FX$11:$FX$19</definedName>
    <definedName name="A126247746A_Data">Data13!$FX$11:$FX$19</definedName>
    <definedName name="A126247746A_Latest">Data13!$FX$19</definedName>
    <definedName name="A126247750T">Data13!$HZ$1:$HZ$10,Data13!$HZ$11:$HZ$19</definedName>
    <definedName name="A126247750T_Data">Data13!$HZ$11:$HZ$19</definedName>
    <definedName name="A126247750T_Latest">Data13!$HZ$19</definedName>
    <definedName name="A126247754A">Data14!$T$1:$T$10,Data14!$T$11:$T$19</definedName>
    <definedName name="A126247754A_Data">Data14!$T$11:$T$19</definedName>
    <definedName name="A126247754A_Latest">Data14!$T$19</definedName>
    <definedName name="A126247758K">Data14!$AU$1:$AU$10,Data14!$AU$11:$AU$19</definedName>
    <definedName name="A126247758K_Data">Data14!$AU$11:$AU$19</definedName>
    <definedName name="A126247758K_Latest">Data14!$AU$19</definedName>
    <definedName name="A126247762A">Data14!$CW$1:$CW$10,Data14!$CW$11:$CW$19</definedName>
    <definedName name="A126247762A_Data">Data14!$CW$11:$CW$19</definedName>
    <definedName name="A126247762A_Latest">Data14!$CW$19</definedName>
    <definedName name="A126247766K">Data13!$EE$1:$EE$10,Data13!$EE$11:$EE$19</definedName>
    <definedName name="A126247766K_Data">Data13!$EE$11:$EE$19</definedName>
    <definedName name="A126247766K_Latest">Data13!$EE$19</definedName>
    <definedName name="A126247770A">Data13!$II$1:$II$10,Data13!$II$11:$II$19</definedName>
    <definedName name="A126247770A_Data">Data13!$II$11:$II$19</definedName>
    <definedName name="A126247770A_Latest">Data13!$II$19</definedName>
    <definedName name="A126247774K">Data12!$HO$1:$HO$10,Data12!$HO$11:$HO$19</definedName>
    <definedName name="A126247774K_Data">Data12!$HO$11:$HO$19</definedName>
    <definedName name="A126247774K_Latest">Data12!$HO$19</definedName>
    <definedName name="A126247778V">Data13!$BB$1:$BB$10,Data13!$BB$11:$BB$19</definedName>
    <definedName name="A126247778V_Data">Data13!$BB$11:$BB$19</definedName>
    <definedName name="A126247778V_Latest">Data13!$BB$19</definedName>
    <definedName name="A126247782K">Data13!$CC$1:$CC$10,Data13!$CC$11:$CC$19</definedName>
    <definedName name="A126247782K_Data">Data13!$CC$11:$CC$19</definedName>
    <definedName name="A126247782K_Latest">Data13!$CC$19</definedName>
    <definedName name="A126247786V">Data14!$BV$1:$BV$10,Data14!$BV$11:$BV$19</definedName>
    <definedName name="A126247786V_Data">Data14!$BV$11:$BV$19</definedName>
    <definedName name="A126247786V_Latest">Data14!$BV$19</definedName>
    <definedName name="A126247790K">Data14!$DX$1:$DX$10,Data14!$DX$11:$DX$19</definedName>
    <definedName name="A126247790K_Data">Data14!$DX$11:$DX$19</definedName>
    <definedName name="A126247790K_Latest">Data14!$DX$19</definedName>
    <definedName name="A126247794V">Data12!$FM$1:$FM$10,Data12!$FM$11:$FM$19</definedName>
    <definedName name="A126247794V_Data">Data12!$FM$11:$FM$19</definedName>
    <definedName name="A126247794V_Latest">Data12!$FM$19</definedName>
    <definedName name="A126247798C">Data13!$DD$1:$DD$10,Data13!$DD$11:$DD$19</definedName>
    <definedName name="A126247798C_Data">Data13!$DD$11:$DD$19</definedName>
    <definedName name="A126247798C_Latest">Data13!$DD$19</definedName>
    <definedName name="A126247802J">Data13!$GG$1:$GG$10,Data13!$GG$11:$GG$19</definedName>
    <definedName name="A126247802J_Data">Data13!$GG$11:$GG$19</definedName>
    <definedName name="A126247802J_Latest">Data13!$GG$19</definedName>
    <definedName name="A126247806T">Data12!$GN$1:$GN$10,Data12!$GN$11:$GN$19</definedName>
    <definedName name="A126247806T_Data">Data12!$GN$11:$GN$19</definedName>
    <definedName name="A126247806T_Latest">Data12!$GN$19</definedName>
    <definedName name="A126247810J">Data12!$IP$1:$IP$10,Data12!$IP$11:$IP$19</definedName>
    <definedName name="A126247810J_Data">Data12!$IP$11:$IP$19</definedName>
    <definedName name="A126247810J_Latest">Data12!$IP$19</definedName>
    <definedName name="A126247814T">Data13!$AA$1:$AA$10,Data13!$AA$11:$AA$19</definedName>
    <definedName name="A126247814T_Data">Data13!$AA$11:$AA$19</definedName>
    <definedName name="A126247814T_Latest">Data13!$AA$19</definedName>
    <definedName name="A126247818A">Data13!$FF$1:$FF$10,Data13!$FF$11:$FF$19</definedName>
    <definedName name="A126247818A_Data">Data13!$FF$11:$FF$19</definedName>
    <definedName name="A126247818A_Latest">Data13!$FF$19</definedName>
    <definedName name="A126247822T">Data13!$HH$1:$HH$10,Data13!$HH$11:$HH$19</definedName>
    <definedName name="A126247822T_Data">Data13!$HH$11:$HH$19</definedName>
    <definedName name="A126247822T_Latest">Data13!$HH$19</definedName>
    <definedName name="A126247826A">Data14!$Z$1:$Z$10,Data14!$Z$11:$Z$19</definedName>
    <definedName name="A126247826A_Data">Data14!$Z$11:$Z$19</definedName>
    <definedName name="A126247826A_Latest">Data14!$Z$19</definedName>
    <definedName name="A126247830T">Data14!$BA$1:$BA$10,Data14!$BA$11:$BA$19</definedName>
    <definedName name="A126247830T_Data">Data14!$BA$11:$BA$19</definedName>
    <definedName name="A126247830T_Latest">Data14!$BA$19</definedName>
    <definedName name="A126247834A">Data14!$DC$1:$DC$10,Data14!$DC$11:$DC$19</definedName>
    <definedName name="A126247834A_Data">Data14!$DC$11:$DC$19</definedName>
    <definedName name="A126247834A_Latest">Data14!$DC$19</definedName>
    <definedName name="A126247838K">Data13!$EK$1:$EK$10,Data13!$EK$11:$EK$19</definedName>
    <definedName name="A126247838K_Data">Data13!$EK$11:$EK$19</definedName>
    <definedName name="A126247838K_Latest">Data13!$EK$19</definedName>
    <definedName name="A126247842A">Data13!$IO$1:$IO$10,Data13!$IO$11:$IO$19</definedName>
    <definedName name="A126247842A_Data">Data13!$IO$11:$IO$19</definedName>
    <definedName name="A126247842A_Latest">Data13!$IO$19</definedName>
    <definedName name="A126247846K">Data12!$HU$1:$HU$10,Data12!$HU$11:$HU$19</definedName>
    <definedName name="A126247846K_Data">Data12!$HU$11:$HU$19</definedName>
    <definedName name="A126247846K_Latest">Data12!$HU$19</definedName>
    <definedName name="A126247850A">Data13!$BH$1:$BH$10,Data13!$BH$11:$BH$19</definedName>
    <definedName name="A126247850A_Data">Data13!$BH$11:$BH$19</definedName>
    <definedName name="A126247850A_Latest">Data13!$BH$19</definedName>
    <definedName name="A126247854K">Data13!$CI$1:$CI$10,Data13!$CI$11:$CI$19</definedName>
    <definedName name="A126247854K_Data">Data13!$CI$11:$CI$19</definedName>
    <definedName name="A126247854K_Latest">Data13!$CI$19</definedName>
    <definedName name="A126247858V">Data14!$CB$1:$CB$10,Data14!$CB$11:$CB$19</definedName>
    <definedName name="A126247858V_Data">Data14!$CB$11:$CB$19</definedName>
    <definedName name="A126247858V_Latest">Data14!$CB$19</definedName>
    <definedName name="A126247862K">Data14!$ED$1:$ED$10,Data14!$ED$11:$ED$19</definedName>
    <definedName name="A126247862K_Data">Data14!$ED$11:$ED$19</definedName>
    <definedName name="A126247862K_Latest">Data14!$ED$19</definedName>
    <definedName name="A126247866V">Data12!$FS$1:$FS$10,Data12!$FS$11:$FS$19</definedName>
    <definedName name="A126247866V_Data">Data12!$FS$11:$FS$19</definedName>
    <definedName name="A126247866V_Latest">Data12!$FS$19</definedName>
    <definedName name="A126247870K">Data13!$DJ$1:$DJ$10,Data13!$DJ$11:$DJ$19</definedName>
    <definedName name="A126247870K_Data">Data13!$DJ$11:$DJ$19</definedName>
    <definedName name="A126247870K_Latest">Data13!$DJ$19</definedName>
    <definedName name="A126247874V">Data13!$GM$1:$GM$10,Data13!$GM$11:$GM$19</definedName>
    <definedName name="A126247874V_Data">Data13!$GM$11:$GM$19</definedName>
    <definedName name="A126247874V_Latest">Data13!$GM$19</definedName>
    <definedName name="A126247878C">Data12!$GT$1:$GT$10,Data12!$GT$11:$GT$19</definedName>
    <definedName name="A126247878C_Data">Data12!$GT$11:$GT$19</definedName>
    <definedName name="A126247878C_Latest">Data12!$GT$19</definedName>
    <definedName name="A126247882V">Data13!$F$1:$F$10,Data13!$F$11:$F$19</definedName>
    <definedName name="A126247882V_Data">Data13!$F$11:$F$19</definedName>
    <definedName name="A126247882V_Latest">Data13!$F$19</definedName>
    <definedName name="A126247886C">Data13!$AG$1:$AG$10,Data13!$AG$11:$AG$19</definedName>
    <definedName name="A126247886C_Data">Data13!$AG$11:$AG$19</definedName>
    <definedName name="A126247886C_Latest">Data13!$AG$19</definedName>
    <definedName name="A126247890V">Data13!$FL$1:$FL$10,Data13!$FL$11:$FL$19</definedName>
    <definedName name="A126247890V_Data">Data13!$FL$11:$FL$19</definedName>
    <definedName name="A126247890V_Latest">Data13!$FL$19</definedName>
    <definedName name="A126247894C">Data13!$HN$1:$HN$10,Data13!$HN$11:$HN$19</definedName>
    <definedName name="A126247894C_Data">Data13!$HN$11:$HN$19</definedName>
    <definedName name="A126247894C_Latest">Data13!$HN$19</definedName>
    <definedName name="A126247898L">Data14!$AF$1:$AF$10,Data14!$AF$11:$AF$19</definedName>
    <definedName name="A126247898L_Data">Data14!$AF$11:$AF$19</definedName>
    <definedName name="A126247898L_Latest">Data14!$AF$19</definedName>
    <definedName name="A126247902T">Data14!$BG$1:$BG$10,Data14!$BG$11:$BG$19</definedName>
    <definedName name="A126247902T_Data">Data14!$BG$11:$BG$19</definedName>
    <definedName name="A126247902T_Latest">Data14!$BG$19</definedName>
    <definedName name="A126247906A">Data14!$DI$1:$DI$10,Data14!$DI$11:$DI$19</definedName>
    <definedName name="A126247906A_Data">Data14!$DI$11:$DI$19</definedName>
    <definedName name="A126247906A_Latest">Data14!$DI$19</definedName>
    <definedName name="A126247910T">Data13!$EQ$1:$EQ$10,Data13!$EQ$11:$EQ$19</definedName>
    <definedName name="A126247910T_Data">Data13!$EQ$11:$EQ$19</definedName>
    <definedName name="A126247910T_Latest">Data13!$EQ$19</definedName>
    <definedName name="A126247914A">Data14!$E$1:$E$10,Data14!$E$11:$E$19</definedName>
    <definedName name="A126247914A_Data">Data14!$E$11:$E$19</definedName>
    <definedName name="A126247914A_Latest">Data14!$E$19</definedName>
    <definedName name="A126247918K">Data12!$IA$1:$IA$10,Data12!$IA$11:$IA$19</definedName>
    <definedName name="A126247918K_Data">Data12!$IA$11:$IA$19</definedName>
    <definedName name="A126247918K_Latest">Data12!$IA$19</definedName>
    <definedName name="A126247922A">Data13!$BN$1:$BN$10,Data13!$BN$11:$BN$19</definedName>
    <definedName name="A126247922A_Data">Data13!$BN$11:$BN$19</definedName>
    <definedName name="A126247922A_Latest">Data13!$BN$19</definedName>
    <definedName name="A126247926K">Data13!$CO$1:$CO$10,Data13!$CO$11:$CO$19</definedName>
    <definedName name="A126247926K_Data">Data13!$CO$11:$CO$19</definedName>
    <definedName name="A126247926K_Latest">Data13!$CO$19</definedName>
    <definedName name="A126247930A">Data14!$CH$1:$CH$10,Data14!$CH$11:$CH$19</definedName>
    <definedName name="A126247930A_Data">Data14!$CH$11:$CH$19</definedName>
    <definedName name="A126247930A_Latest">Data14!$CH$19</definedName>
    <definedName name="A126247934K">Data14!$EJ$1:$EJ$10,Data14!$EJ$11:$EJ$19</definedName>
    <definedName name="A126247934K_Data">Data14!$EJ$11:$EJ$19</definedName>
    <definedName name="A126247934K_Latest">Data14!$EJ$19</definedName>
    <definedName name="A126247938V">Data12!$FY$1:$FY$10,Data12!$FY$11:$FY$19</definedName>
    <definedName name="A126247938V_Data">Data12!$FY$11:$FY$19</definedName>
    <definedName name="A126247938V_Latest">Data12!$FY$19</definedName>
    <definedName name="A126247942K">Data13!$DP$1:$DP$10,Data13!$DP$11:$DP$19</definedName>
    <definedName name="A126247942K_Data">Data13!$DP$11:$DP$19</definedName>
    <definedName name="A126247942K_Latest">Data13!$DP$19</definedName>
    <definedName name="A126247946V">Data13!$GS$1:$GS$10,Data13!$GS$11:$GS$19</definedName>
    <definedName name="A126247946V_Data">Data13!$GS$11:$GS$19</definedName>
    <definedName name="A126247946V_Latest">Data13!$GS$19</definedName>
    <definedName name="A126247950K">Data12!$GZ$1:$GZ$10,Data12!$GZ$11:$GZ$19</definedName>
    <definedName name="A126247950K_Data">Data12!$GZ$11:$GZ$19</definedName>
    <definedName name="A126247950K_Latest">Data12!$GZ$19</definedName>
    <definedName name="A126247954V">Data13!$L$1:$L$10,Data13!$L$11:$L$19</definedName>
    <definedName name="A126247954V_Data">Data13!$L$11:$L$19</definedName>
    <definedName name="A126247954V_Latest">Data13!$L$19</definedName>
    <definedName name="A126247958C">Data13!$AM$1:$AM$10,Data13!$AM$11:$AM$19</definedName>
    <definedName name="A126247958C_Data">Data13!$AM$11:$AM$19</definedName>
    <definedName name="A126247958C_Latest">Data13!$AM$19</definedName>
    <definedName name="A126247962V">Data13!$FR$1:$FR$10,Data13!$FR$11:$FR$19</definedName>
    <definedName name="A126247962V_Data">Data13!$FR$11:$FR$19</definedName>
    <definedName name="A126247962V_Latest">Data13!$FR$19</definedName>
    <definedName name="A126247966C">Data13!$HT$1:$HT$10,Data13!$HT$11:$HT$19</definedName>
    <definedName name="A126247966C_Data">Data13!$HT$11:$HT$19</definedName>
    <definedName name="A126247966C_Latest">Data13!$HT$19</definedName>
    <definedName name="A126248042W">Data14!$AI$1:$AI$10,Data14!$AI$11:$AI$19</definedName>
    <definedName name="A126248042W_Data">Data14!$AI$11:$AI$19</definedName>
    <definedName name="A126248042W_Latest">Data14!$AI$19</definedName>
    <definedName name="A126248046F">Data14!$BJ$1:$BJ$10,Data14!$BJ$11:$BJ$19</definedName>
    <definedName name="A126248046F_Data">Data14!$BJ$11:$BJ$19</definedName>
    <definedName name="A126248046F_Latest">Data14!$BJ$19</definedName>
    <definedName name="A126248050W">Data14!$DL$1:$DL$10,Data14!$DL$11:$DL$19</definedName>
    <definedName name="A126248050W_Data">Data14!$DL$11:$DL$19</definedName>
    <definedName name="A126248050W_Latest">Data14!$DL$19</definedName>
    <definedName name="A126248054F">Data13!$ET$1:$ET$10,Data13!$ET$11:$ET$19</definedName>
    <definedName name="A126248054F_Data">Data13!$ET$11:$ET$19</definedName>
    <definedName name="A126248054F_Latest">Data13!$ET$19</definedName>
    <definedName name="A126248058R">Data14!$H$1:$H$10,Data14!$H$11:$H$19</definedName>
    <definedName name="A126248058R_Data">Data14!$H$11:$H$19</definedName>
    <definedName name="A126248058R_Latest">Data14!$H$19</definedName>
    <definedName name="A126248062F">Data12!$ID$1:$ID$10,Data12!$ID$11:$ID$19</definedName>
    <definedName name="A126248062F_Data">Data12!$ID$11:$ID$19</definedName>
    <definedName name="A126248062F_Latest">Data12!$ID$19</definedName>
    <definedName name="A126248066R">Data13!$BQ$1:$BQ$10,Data13!$BQ$11:$BQ$19</definedName>
    <definedName name="A126248066R_Data">Data13!$BQ$11:$BQ$19</definedName>
    <definedName name="A126248066R_Latest">Data13!$BQ$19</definedName>
    <definedName name="A126248070F">Data13!$CR$1:$CR$10,Data13!$CR$11:$CR$19</definedName>
    <definedName name="A126248070F_Data">Data13!$CR$11:$CR$19</definedName>
    <definedName name="A126248070F_Latest">Data13!$CR$19</definedName>
    <definedName name="A126248074R">Data14!$CK$1:$CK$10,Data14!$CK$11:$CK$19</definedName>
    <definedName name="A126248074R_Data">Data14!$CK$11:$CK$19</definedName>
    <definedName name="A126248074R_Latest">Data14!$CK$19</definedName>
    <definedName name="A126248078X">Data14!$EM$1:$EM$10,Data14!$EM$11:$EM$19</definedName>
    <definedName name="A126248078X_Data">Data14!$EM$11:$EM$19</definedName>
    <definedName name="A126248078X_Latest">Data14!$EM$19</definedName>
    <definedName name="A126248082R">Data12!$GB$1:$GB$10,Data12!$GB$11:$GB$19</definedName>
    <definedName name="A126248082R_Data">Data12!$GB$11:$GB$19</definedName>
    <definedName name="A126248082R_Latest">Data12!$GB$19</definedName>
    <definedName name="A126248086X">Data13!$DS$1:$DS$10,Data13!$DS$11:$DS$19</definedName>
    <definedName name="A126248086X_Data">Data13!$DS$11:$DS$19</definedName>
    <definedName name="A126248086X_Latest">Data13!$DS$19</definedName>
    <definedName name="A126248090R">Data13!$GV$1:$GV$10,Data13!$GV$11:$GV$19</definedName>
    <definedName name="A126248090R_Data">Data13!$GV$11:$GV$19</definedName>
    <definedName name="A126248090R_Latest">Data13!$GV$19</definedName>
    <definedName name="A126248094X">Data12!$HC$1:$HC$10,Data12!$HC$11:$HC$19</definedName>
    <definedName name="A126248094X_Data">Data12!$HC$11:$HC$19</definedName>
    <definedName name="A126248094X_Latest">Data12!$HC$19</definedName>
    <definedName name="A126248098J">Data13!$O$1:$O$10,Data13!$O$11:$O$19</definedName>
    <definedName name="A126248098J_Data">Data13!$O$11:$O$19</definedName>
    <definedName name="A126248098J_Latest">Data13!$O$19</definedName>
    <definedName name="A126248102L">Data13!$AP$1:$AP$10,Data13!$AP$11:$AP$19</definedName>
    <definedName name="A126248102L_Data">Data13!$AP$11:$AP$19</definedName>
    <definedName name="A126248102L_Latest">Data13!$AP$19</definedName>
    <definedName name="A126248106W">Data13!$FU$1:$FU$10,Data13!$FU$11:$FU$19</definedName>
    <definedName name="A126248106W_Data">Data13!$FU$11:$FU$19</definedName>
    <definedName name="A126248106W_Latest">Data13!$FU$19</definedName>
    <definedName name="A126248110L">Data13!$HW$1:$HW$10,Data13!$HW$11:$HW$19</definedName>
    <definedName name="A126248110L_Data">Data13!$HW$11:$HW$19</definedName>
    <definedName name="A126248110L_Latest">Data13!$HW$19</definedName>
    <definedName name="A126248114W">Data14!$AR$1:$AR$10,Data14!$AR$11:$AR$19</definedName>
    <definedName name="A126248114W_Data">Data14!$AR$11:$AR$19</definedName>
    <definedName name="A126248114W_Latest">Data14!$AR$19</definedName>
    <definedName name="A126248118F">Data14!$BS$1:$BS$10,Data14!$BS$11:$BS$19</definedName>
    <definedName name="A126248118F_Data">Data14!$BS$11:$BS$19</definedName>
    <definedName name="A126248118F_Latest">Data14!$BS$19</definedName>
    <definedName name="A126248122W">Data14!$DU$1:$DU$10,Data14!$DU$11:$DU$19</definedName>
    <definedName name="A126248122W_Data">Data14!$DU$11:$DU$19</definedName>
    <definedName name="A126248122W_Latest">Data14!$DU$19</definedName>
    <definedName name="A126248126F">Data13!$FC$1:$FC$10,Data13!$FC$11:$FC$19</definedName>
    <definedName name="A126248126F_Data">Data13!$FC$11:$FC$19</definedName>
    <definedName name="A126248126F_Latest">Data13!$FC$19</definedName>
    <definedName name="A126248130W">Data14!$Q$1:$Q$10,Data14!$Q$11:$Q$19</definedName>
    <definedName name="A126248130W_Data">Data14!$Q$11:$Q$19</definedName>
    <definedName name="A126248130W_Latest">Data14!$Q$19</definedName>
    <definedName name="A126248134F">Data12!$IM$1:$IM$10,Data12!$IM$11:$IM$19</definedName>
    <definedName name="A126248134F_Data">Data12!$IM$11:$IM$19</definedName>
    <definedName name="A126248134F_Latest">Data12!$IM$19</definedName>
    <definedName name="A126248138R">Data13!$BZ$1:$BZ$10,Data13!$BZ$11:$BZ$19</definedName>
    <definedName name="A126248138R_Data">Data13!$BZ$11:$BZ$19</definedName>
    <definedName name="A126248138R_Latest">Data13!$BZ$19</definedName>
    <definedName name="A126248142F">Data13!$DA$1:$DA$10,Data13!$DA$11:$DA$19</definedName>
    <definedName name="A126248142F_Data">Data13!$DA$11:$DA$19</definedName>
    <definedName name="A126248142F_Latest">Data13!$DA$19</definedName>
    <definedName name="A126248146R">Data14!$CT$1:$CT$10,Data14!$CT$11:$CT$19</definedName>
    <definedName name="A126248146R_Data">Data14!$CT$11:$CT$19</definedName>
    <definedName name="A126248146R_Latest">Data14!$CT$19</definedName>
    <definedName name="A126248150F">Data14!$EV$1:$EV$10,Data14!$EV$11:$EV$19</definedName>
    <definedName name="A126248150F_Data">Data14!$EV$11:$EV$19</definedName>
    <definedName name="A126248150F_Latest">Data14!$EV$19</definedName>
    <definedName name="A126248154R">Data12!$GK$1:$GK$10,Data12!$GK$11:$GK$19</definedName>
    <definedName name="A126248154R_Data">Data12!$GK$11:$GK$19</definedName>
    <definedName name="A126248154R_Latest">Data12!$GK$19</definedName>
    <definedName name="A126248158X">Data13!$EB$1:$EB$10,Data13!$EB$11:$EB$19</definedName>
    <definedName name="A126248158X_Data">Data13!$EB$11:$EB$19</definedName>
    <definedName name="A126248158X_Latest">Data13!$EB$19</definedName>
    <definedName name="A126248162R">Data13!$HE$1:$HE$10,Data13!$HE$11:$HE$19</definedName>
    <definedName name="A126248162R_Data">Data13!$HE$11:$HE$19</definedName>
    <definedName name="A126248162R_Latest">Data13!$HE$19</definedName>
    <definedName name="A126248166X">Data12!$HL$1:$HL$10,Data12!$HL$11:$HL$19</definedName>
    <definedName name="A126248166X_Data">Data12!$HL$11:$HL$19</definedName>
    <definedName name="A126248166X_Latest">Data12!$HL$19</definedName>
    <definedName name="A126248170R">Data13!$X$1:$X$10,Data13!$X$11:$X$19</definedName>
    <definedName name="A126248170R_Data">Data13!$X$11:$X$19</definedName>
    <definedName name="A126248170R_Latest">Data13!$X$19</definedName>
    <definedName name="A126248174X">Data13!$AY$1:$AY$10,Data13!$AY$11:$AY$19</definedName>
    <definedName name="A126248174X_Data">Data13!$AY$11:$AY$19</definedName>
    <definedName name="A126248174X_Latest">Data13!$AY$19</definedName>
    <definedName name="A126248178J">Data13!$GD$1:$GD$10,Data13!$GD$11:$GD$19</definedName>
    <definedName name="A126248178J_Data">Data13!$GD$11:$GD$19</definedName>
    <definedName name="A126248178J_Latest">Data13!$GD$19</definedName>
    <definedName name="A126248182X">Data13!$IF$1:$IF$10,Data13!$IF$11:$IF$19</definedName>
    <definedName name="A126248182X_Data">Data13!$IF$11:$IF$19</definedName>
    <definedName name="A126248182X_Latest">Data13!$IF$19</definedName>
    <definedName name="A126248186J">Data14!$W$1:$W$10,Data14!$W$11:$W$19</definedName>
    <definedName name="A126248186J_Data">Data14!$W$11:$W$19</definedName>
    <definedName name="A126248186J_Latest">Data14!$W$19</definedName>
    <definedName name="A126248190X">Data14!$AX$1:$AX$10,Data14!$AX$11:$AX$19</definedName>
    <definedName name="A126248190X_Data">Data14!$AX$11:$AX$19</definedName>
    <definedName name="A126248190X_Latest">Data14!$AX$19</definedName>
    <definedName name="A126248194J">Data14!$CZ$1:$CZ$10,Data14!$CZ$11:$CZ$19</definedName>
    <definedName name="A126248194J_Data">Data14!$CZ$11:$CZ$19</definedName>
    <definedName name="A126248194J_Latest">Data14!$CZ$19</definedName>
    <definedName name="A126248198T">Data13!$EH$1:$EH$10,Data13!$EH$11:$EH$19</definedName>
    <definedName name="A126248198T_Data">Data13!$EH$11:$EH$19</definedName>
    <definedName name="A126248198T_Latest">Data13!$EH$19</definedName>
    <definedName name="A126248202W">Data13!$IL$1:$IL$10,Data13!$IL$11:$IL$19</definedName>
    <definedName name="A126248202W_Data">Data13!$IL$11:$IL$19</definedName>
    <definedName name="A126248202W_Latest">Data13!$IL$19</definedName>
    <definedName name="A126248206F">Data12!$HR$1:$HR$10,Data12!$HR$11:$HR$19</definedName>
    <definedName name="A126248206F_Data">Data12!$HR$11:$HR$19</definedName>
    <definedName name="A126248206F_Latest">Data12!$HR$19</definedName>
    <definedName name="A126248210W">Data13!$BE$1:$BE$10,Data13!$BE$11:$BE$19</definedName>
    <definedName name="A126248210W_Data">Data13!$BE$11:$BE$19</definedName>
    <definedName name="A126248210W_Latest">Data13!$BE$19</definedName>
    <definedName name="A126248214F">Data13!$CF$1:$CF$10,Data13!$CF$11:$CF$19</definedName>
    <definedName name="A126248214F_Data">Data13!$CF$11:$CF$19</definedName>
    <definedName name="A126248214F_Latest">Data13!$CF$19</definedName>
    <definedName name="A126248218R">Data14!$BY$1:$BY$10,Data14!$BY$11:$BY$19</definedName>
    <definedName name="A126248218R_Data">Data14!$BY$11:$BY$19</definedName>
    <definedName name="A126248218R_Latest">Data14!$BY$19</definedName>
    <definedName name="A126248222F">Data14!$EA$1:$EA$10,Data14!$EA$11:$EA$19</definedName>
    <definedName name="A126248222F_Data">Data14!$EA$11:$EA$19</definedName>
    <definedName name="A126248222F_Latest">Data14!$EA$19</definedName>
    <definedName name="A126248226R">Data12!$FP$1:$FP$10,Data12!$FP$11:$FP$19</definedName>
    <definedName name="A126248226R_Data">Data12!$FP$11:$FP$19</definedName>
    <definedName name="A126248226R_Latest">Data12!$FP$19</definedName>
    <definedName name="A126248230F">Data13!$DG$1:$DG$10,Data13!$DG$11:$DG$19</definedName>
    <definedName name="A126248230F_Data">Data13!$DG$11:$DG$19</definedName>
    <definedName name="A126248230F_Latest">Data13!$DG$19</definedName>
    <definedName name="A126248234R">Data13!$GJ$1:$GJ$10,Data13!$GJ$11:$GJ$19</definedName>
    <definedName name="A126248234R_Data">Data13!$GJ$11:$GJ$19</definedName>
    <definedName name="A126248234R_Latest">Data13!$GJ$19</definedName>
    <definedName name="A126248238X">Data12!$GQ$1:$GQ$10,Data12!$GQ$11:$GQ$19</definedName>
    <definedName name="A126248238X_Data">Data12!$GQ$11:$GQ$19</definedName>
    <definedName name="A126248238X_Latest">Data12!$GQ$19</definedName>
    <definedName name="A126248242R">Data13!$C$1:$C$10,Data13!$C$11:$C$19</definedName>
    <definedName name="A126248242R_Data">Data13!$C$11:$C$19</definedName>
    <definedName name="A126248242R_Latest">Data13!$C$19</definedName>
    <definedName name="A126248246X">Data13!$AD$1:$AD$10,Data13!$AD$11:$AD$19</definedName>
    <definedName name="A126248246X_Data">Data13!$AD$11:$AD$19</definedName>
    <definedName name="A126248246X_Latest">Data13!$AD$19</definedName>
    <definedName name="A126248250R">Data13!$FI$1:$FI$10,Data13!$FI$11:$FI$19</definedName>
    <definedName name="A126248250R_Data">Data13!$FI$11:$FI$19</definedName>
    <definedName name="A126248250R_Latest">Data13!$FI$19</definedName>
    <definedName name="A126248254X">Data13!$HK$1:$HK$10,Data13!$HK$11:$HK$19</definedName>
    <definedName name="A126248254X_Data">Data13!$HK$11:$HK$19</definedName>
    <definedName name="A126248254X_Latest">Data13!$HK$19</definedName>
    <definedName name="A126248330R">Data14!$AC$1:$AC$10,Data14!$AC$11:$AC$19</definedName>
    <definedName name="A126248330R_Data">Data14!$AC$11:$AC$19</definedName>
    <definedName name="A126248330R_Latest">Data14!$AC$19</definedName>
    <definedName name="A126248334X">Data14!$BD$1:$BD$10,Data14!$BD$11:$BD$19</definedName>
    <definedName name="A126248334X_Data">Data14!$BD$11:$BD$19</definedName>
    <definedName name="A126248334X_Latest">Data14!$BD$19</definedName>
    <definedName name="A126248338J">Data14!$DF$1:$DF$10,Data14!$DF$11:$DF$19</definedName>
    <definedName name="A126248338J_Data">Data14!$DF$11:$DF$19</definedName>
    <definedName name="A126248338J_Latest">Data14!$DF$19</definedName>
    <definedName name="A126248342X">Data13!$EN$1:$EN$10,Data13!$EN$11:$EN$19</definedName>
    <definedName name="A126248342X_Data">Data13!$EN$11:$EN$19</definedName>
    <definedName name="A126248342X_Latest">Data13!$EN$19</definedName>
    <definedName name="A126248346J">Data14!$B$1:$B$10,Data14!$B$11:$B$19</definedName>
    <definedName name="A126248346J_Data">Data14!$B$11:$B$19</definedName>
    <definedName name="A126248346J_Latest">Data14!$B$19</definedName>
    <definedName name="A126248350X">Data12!$HX$1:$HX$10,Data12!$HX$11:$HX$19</definedName>
    <definedName name="A126248350X_Data">Data12!$HX$11:$HX$19</definedName>
    <definedName name="A126248350X_Latest">Data12!$HX$19</definedName>
    <definedName name="A126248354J">Data13!$BK$1:$BK$10,Data13!$BK$11:$BK$19</definedName>
    <definedName name="A126248354J_Data">Data13!$BK$11:$BK$19</definedName>
    <definedName name="A126248354J_Latest">Data13!$BK$19</definedName>
    <definedName name="A126248358T">Data13!$CL$1:$CL$10,Data13!$CL$11:$CL$19</definedName>
    <definedName name="A126248358T_Data">Data13!$CL$11:$CL$19</definedName>
    <definedName name="A126248358T_Latest">Data13!$CL$19</definedName>
    <definedName name="A126248362J">Data14!$CE$1:$CE$10,Data14!$CE$11:$CE$19</definedName>
    <definedName name="A126248362J_Data">Data14!$CE$11:$CE$19</definedName>
    <definedName name="A126248362J_Latest">Data14!$CE$19</definedName>
    <definedName name="A126248366T">Data14!$EG$1:$EG$10,Data14!$EG$11:$EG$19</definedName>
    <definedName name="A126248366T_Data">Data14!$EG$11:$EG$19</definedName>
    <definedName name="A126248366T_Latest">Data14!$EG$19</definedName>
    <definedName name="A126248370J">Data12!$FV$1:$FV$10,Data12!$FV$11:$FV$19</definedName>
    <definedName name="A126248370J_Data">Data12!$FV$11:$FV$19</definedName>
    <definedName name="A126248370J_Latest">Data12!$FV$19</definedName>
    <definedName name="A126248374T">Data13!$DM$1:$DM$10,Data13!$DM$11:$DM$19</definedName>
    <definedName name="A126248374T_Data">Data13!$DM$11:$DM$19</definedName>
    <definedName name="A126248374T_Latest">Data13!$DM$19</definedName>
    <definedName name="A126248378A">Data13!$GP$1:$GP$10,Data13!$GP$11:$GP$19</definedName>
    <definedName name="A126248378A_Data">Data13!$GP$11:$GP$19</definedName>
    <definedName name="A126248378A_Latest">Data13!$GP$19</definedName>
    <definedName name="A126248382T">Data12!$GW$1:$GW$10,Data12!$GW$11:$GW$19</definedName>
    <definedName name="A126248382T_Data">Data12!$GW$11:$GW$19</definedName>
    <definedName name="A126248382T_Latest">Data12!$GW$19</definedName>
    <definedName name="A126248386A">Data13!$I$1:$I$10,Data13!$I$11:$I$19</definedName>
    <definedName name="A126248386A_Data">Data13!$I$11:$I$19</definedName>
    <definedName name="A126248386A_Latest">Data13!$I$19</definedName>
    <definedName name="A126248390T">Data13!$AJ$1:$AJ$10,Data13!$AJ$11:$AJ$19</definedName>
    <definedName name="A126248390T_Data">Data13!$AJ$11:$AJ$19</definedName>
    <definedName name="A126248390T_Latest">Data13!$AJ$19</definedName>
    <definedName name="A126248394A">Data13!$FO$1:$FO$10,Data13!$FO$11:$FO$19</definedName>
    <definedName name="A126248394A_Data">Data13!$FO$11:$FO$19</definedName>
    <definedName name="A126248394A_Latest">Data13!$FO$19</definedName>
    <definedName name="A126248398K">Data13!$HQ$1:$HQ$10,Data13!$HQ$11:$HQ$19</definedName>
    <definedName name="A126248398K_Data">Data13!$HQ$11:$HQ$19</definedName>
    <definedName name="A126248398K_Latest">Data13!$HQ$19</definedName>
    <definedName name="A126248402R">Data14!$AO$1:$AO$10,Data14!$AO$11:$AO$19</definedName>
    <definedName name="A126248402R_Data">Data14!$AO$11:$AO$19</definedName>
    <definedName name="A126248402R_Latest">Data14!$AO$19</definedName>
    <definedName name="A126248406X">Data14!$BP$1:$BP$10,Data14!$BP$11:$BP$19</definedName>
    <definedName name="A126248406X_Data">Data14!$BP$11:$BP$19</definedName>
    <definedName name="A126248406X_Latest">Data14!$BP$19</definedName>
    <definedName name="A126248410R">Data14!$DR$1:$DR$10,Data14!$DR$11:$DR$19</definedName>
    <definedName name="A126248410R_Data">Data14!$DR$11:$DR$19</definedName>
    <definedName name="A126248410R_Latest">Data14!$DR$19</definedName>
    <definedName name="A126248414X">Data13!$EZ$1:$EZ$10,Data13!$EZ$11:$EZ$19</definedName>
    <definedName name="A126248414X_Data">Data13!$EZ$11:$EZ$19</definedName>
    <definedName name="A126248414X_Latest">Data13!$EZ$19</definedName>
    <definedName name="A126248418J">Data14!$N$1:$N$10,Data14!$N$11:$N$19</definedName>
    <definedName name="A126248418J_Data">Data14!$N$11:$N$19</definedName>
    <definedName name="A126248418J_Latest">Data14!$N$19</definedName>
    <definedName name="A126248422X">Data12!$IJ$1:$IJ$10,Data12!$IJ$11:$IJ$19</definedName>
    <definedName name="A126248422X_Data">Data12!$IJ$11:$IJ$19</definedName>
    <definedName name="A126248422X_Latest">Data12!$IJ$19</definedName>
    <definedName name="A126248426J">Data13!$BW$1:$BW$10,Data13!$BW$11:$BW$19</definedName>
    <definedName name="A126248426J_Data">Data13!$BW$11:$BW$19</definedName>
    <definedName name="A126248426J_Latest">Data13!$BW$19</definedName>
    <definedName name="A126248430X">Data13!$CX$1:$CX$10,Data13!$CX$11:$CX$19</definedName>
    <definedName name="A126248430X_Data">Data13!$CX$11:$CX$19</definedName>
    <definedName name="A126248430X_Latest">Data13!$CX$19</definedName>
    <definedName name="A126248434J">Data14!$CQ$1:$CQ$10,Data14!$CQ$11:$CQ$19</definedName>
    <definedName name="A126248434J_Data">Data14!$CQ$11:$CQ$19</definedName>
    <definedName name="A126248434J_Latest">Data14!$CQ$19</definedName>
    <definedName name="A126248438T">Data14!$ES$1:$ES$10,Data14!$ES$11:$ES$19</definedName>
    <definedName name="A126248438T_Data">Data14!$ES$11:$ES$19</definedName>
    <definedName name="A126248438T_Latest">Data14!$ES$19</definedName>
    <definedName name="A126248442J">Data12!$GH$1:$GH$10,Data12!$GH$11:$GH$19</definedName>
    <definedName name="A126248442J_Data">Data12!$GH$11:$GH$19</definedName>
    <definedName name="A126248442J_Latest">Data12!$GH$19</definedName>
    <definedName name="A126248446T">Data13!$DY$1:$DY$10,Data13!$DY$11:$DY$19</definedName>
    <definedName name="A126248446T_Data">Data13!$DY$11:$DY$19</definedName>
    <definedName name="A126248446T_Latest">Data13!$DY$19</definedName>
    <definedName name="A126248450J">Data13!$HB$1:$HB$10,Data13!$HB$11:$HB$19</definedName>
    <definedName name="A126248450J_Data">Data13!$HB$11:$HB$19</definedName>
    <definedName name="A126248450J_Latest">Data13!$HB$19</definedName>
    <definedName name="A126248454T">Data12!$HI$1:$HI$10,Data12!$HI$11:$HI$19</definedName>
    <definedName name="A126248454T_Data">Data12!$HI$11:$HI$19</definedName>
    <definedName name="A126248454T_Latest">Data12!$HI$19</definedName>
    <definedName name="A126248458A">Data13!$U$1:$U$10,Data13!$U$11:$U$19</definedName>
    <definedName name="A126248458A_Data">Data13!$U$11:$U$19</definedName>
    <definedName name="A126248458A_Latest">Data13!$U$19</definedName>
    <definedName name="A126248462T">Data13!$AV$1:$AV$10,Data13!$AV$11:$AV$19</definedName>
    <definedName name="A126248462T_Data">Data13!$AV$11:$AV$19</definedName>
    <definedName name="A126248462T_Latest">Data13!$AV$19</definedName>
    <definedName name="A126248466A">Data13!$GA$1:$GA$10,Data13!$GA$11:$GA$19</definedName>
    <definedName name="A126248466A_Data">Data13!$GA$11:$GA$19</definedName>
    <definedName name="A126248466A_Latest">Data13!$GA$19</definedName>
    <definedName name="A126248470T">Data13!$IC$1:$IC$10,Data13!$IC$11:$IC$19</definedName>
    <definedName name="A126248470T_Data">Data13!$IC$11:$IC$19</definedName>
    <definedName name="A126248470T_Latest">Data13!$IC$19</definedName>
    <definedName name="A126248474A">Data16!$X$1:$X$10,Data16!$X$11:$X$19</definedName>
    <definedName name="A126248474A_Data">Data16!$X$11:$X$19</definedName>
    <definedName name="A126248474A_Latest">Data16!$X$19</definedName>
    <definedName name="A126248478K">Data16!$AY$1:$AY$10,Data16!$AY$11:$AY$19</definedName>
    <definedName name="A126248478K_Data">Data16!$AY$11:$AY$19</definedName>
    <definedName name="A126248478K_Latest">Data16!$AY$19</definedName>
    <definedName name="A126248482A">Data16!$DA$1:$DA$10,Data16!$DA$11:$DA$19</definedName>
    <definedName name="A126248482A_Data">Data16!$DA$11:$DA$19</definedName>
    <definedName name="A126248482A_Latest">Data16!$DA$19</definedName>
    <definedName name="A126248486K">Data15!$EI$1:$EI$10,Data15!$EI$11:$EI$19</definedName>
    <definedName name="A126248486K_Data">Data15!$EI$11:$EI$19</definedName>
    <definedName name="A126248486K_Latest">Data15!$EI$19</definedName>
    <definedName name="A126248490A">Data15!$IM$1:$IM$10,Data15!$IM$11:$IM$19</definedName>
    <definedName name="A126248490A_Data">Data15!$IM$11:$IM$19</definedName>
    <definedName name="A126248490A_Latest">Data15!$IM$19</definedName>
    <definedName name="A126248494K">Data14!$HS$1:$HS$10,Data14!$HS$11:$HS$19</definedName>
    <definedName name="A126248494K_Data">Data14!$HS$11:$HS$19</definedName>
    <definedName name="A126248494K_Latest">Data14!$HS$19</definedName>
    <definedName name="A126248498V">Data15!$BF$1:$BF$10,Data15!$BF$11:$BF$19</definedName>
    <definedName name="A126248498V_Data">Data15!$BF$11:$BF$19</definedName>
    <definedName name="A126248498V_Latest">Data15!$BF$19</definedName>
    <definedName name="A126248502X">Data15!$CG$1:$CG$10,Data15!$CG$11:$CG$19</definedName>
    <definedName name="A126248502X_Data">Data15!$CG$11:$CG$19</definedName>
    <definedName name="A126248502X_Latest">Data15!$CG$19</definedName>
    <definedName name="A126248506J">Data16!$BZ$1:$BZ$10,Data16!$BZ$11:$BZ$19</definedName>
    <definedName name="A126248506J_Data">Data16!$BZ$11:$BZ$19</definedName>
    <definedName name="A126248506J_Latest">Data16!$BZ$19</definedName>
    <definedName name="A126248510X">Data16!$EB$1:$EB$10,Data16!$EB$11:$EB$19</definedName>
    <definedName name="A126248510X_Data">Data16!$EB$11:$EB$19</definedName>
    <definedName name="A126248510X_Latest">Data16!$EB$19</definedName>
    <definedName name="A126248514J">Data14!$FQ$1:$FQ$10,Data14!$FQ$11:$FQ$19</definedName>
    <definedName name="A126248514J_Data">Data14!$FQ$11:$FQ$19</definedName>
    <definedName name="A126248514J_Latest">Data14!$FQ$19</definedName>
    <definedName name="A126248518T">Data15!$DH$1:$DH$10,Data15!$DH$11:$DH$19</definedName>
    <definedName name="A126248518T_Data">Data15!$DH$11:$DH$19</definedName>
    <definedName name="A126248518T_Latest">Data15!$DH$19</definedName>
    <definedName name="A126248522J">Data15!$GK$1:$GK$10,Data15!$GK$11:$GK$19</definedName>
    <definedName name="A126248522J_Data">Data15!$GK$11:$GK$19</definedName>
    <definedName name="A126248522J_Latest">Data15!$GK$19</definedName>
    <definedName name="A126248526T">Data14!$GR$1:$GR$10,Data14!$GR$11:$GR$19</definedName>
    <definedName name="A126248526T_Data">Data14!$GR$11:$GR$19</definedName>
    <definedName name="A126248526T_Latest">Data14!$GR$19</definedName>
    <definedName name="A126248530J">Data15!$D$1:$D$10,Data15!$D$11:$D$19</definedName>
    <definedName name="A126248530J_Data">Data15!$D$11:$D$19</definedName>
    <definedName name="A126248530J_Latest">Data15!$D$19</definedName>
    <definedName name="A126248534T">Data15!$AE$1:$AE$10,Data15!$AE$11:$AE$19</definedName>
    <definedName name="A126248534T_Data">Data15!$AE$11:$AE$19</definedName>
    <definedName name="A126248534T_Latest">Data15!$AE$19</definedName>
    <definedName name="A126248538A">Data15!$FJ$1:$FJ$10,Data15!$FJ$11:$FJ$19</definedName>
    <definedName name="A126248538A_Data">Data15!$FJ$11:$FJ$19</definedName>
    <definedName name="A126248538A_Latest">Data15!$FJ$19</definedName>
    <definedName name="A126248542T">Data15!$HL$1:$HL$10,Data15!$HL$11:$HL$19</definedName>
    <definedName name="A126248542T_Data">Data15!$HL$11:$HL$19</definedName>
    <definedName name="A126248542T_Latest">Data15!$HL$19</definedName>
    <definedName name="A126248546A">Data16!$F$1:$F$10,Data16!$F$11:$F$19</definedName>
    <definedName name="A126248546A_Data">Data16!$F$11:$F$19</definedName>
    <definedName name="A126248546A_Latest">Data16!$F$19</definedName>
    <definedName name="A126248550T">Data16!$AG$1:$AG$10,Data16!$AG$11:$AG$19</definedName>
    <definedName name="A126248550T_Data">Data16!$AG$11:$AG$19</definedName>
    <definedName name="A126248550T_Latest">Data16!$AG$19</definedName>
    <definedName name="A126248554A">Data16!$CI$1:$CI$10,Data16!$CI$11:$CI$19</definedName>
    <definedName name="A126248554A_Data">Data16!$CI$11:$CI$19</definedName>
    <definedName name="A126248554A_Latest">Data16!$CI$19</definedName>
    <definedName name="A126248558K">Data15!$DQ$1:$DQ$10,Data15!$DQ$11:$DQ$19</definedName>
    <definedName name="A126248558K_Data">Data15!$DQ$11:$DQ$19</definedName>
    <definedName name="A126248558K_Latest">Data15!$DQ$19</definedName>
    <definedName name="A126248562A">Data15!$HU$1:$HU$10,Data15!$HU$11:$HU$19</definedName>
    <definedName name="A126248562A_Data">Data15!$HU$11:$HU$19</definedName>
    <definedName name="A126248562A_Latest">Data15!$HU$19</definedName>
    <definedName name="A126248566K">Data14!$HA$1:$HA$10,Data14!$HA$11:$HA$19</definedName>
    <definedName name="A126248566K_Data">Data14!$HA$11:$HA$19</definedName>
    <definedName name="A126248566K_Latest">Data14!$HA$19</definedName>
    <definedName name="A126248570A">Data15!$AN$1:$AN$10,Data15!$AN$11:$AN$19</definedName>
    <definedName name="A126248570A_Data">Data15!$AN$11:$AN$19</definedName>
    <definedName name="A126248570A_Latest">Data15!$AN$19</definedName>
    <definedName name="A126248574K">Data15!$BO$1:$BO$10,Data15!$BO$11:$BO$19</definedName>
    <definedName name="A126248574K_Data">Data15!$BO$11:$BO$19</definedName>
    <definedName name="A126248574K_Latest">Data15!$BO$19</definedName>
    <definedName name="A126248578V">Data16!$BH$1:$BH$10,Data16!$BH$11:$BH$19</definedName>
    <definedName name="A126248578V_Data">Data16!$BH$11:$BH$19</definedName>
    <definedName name="A126248578V_Latest">Data16!$BH$19</definedName>
    <definedName name="A126248582K">Data16!$DJ$1:$DJ$10,Data16!$DJ$11:$DJ$19</definedName>
    <definedName name="A126248582K_Data">Data16!$DJ$11:$DJ$19</definedName>
    <definedName name="A126248582K_Latest">Data16!$DJ$19</definedName>
    <definedName name="A126248586V">Data14!$EY$1:$EY$10,Data14!$EY$11:$EY$19</definedName>
    <definedName name="A126248586V_Data">Data14!$EY$11:$EY$19</definedName>
    <definedName name="A126248586V_Latest">Data14!$EY$19</definedName>
    <definedName name="A126248590K">Data15!$CP$1:$CP$10,Data15!$CP$11:$CP$19</definedName>
    <definedName name="A126248590K_Data">Data15!$CP$11:$CP$19</definedName>
    <definedName name="A126248590K_Latest">Data15!$CP$19</definedName>
    <definedName name="A126248594V">Data15!$FS$1:$FS$10,Data15!$FS$11:$FS$19</definedName>
    <definedName name="A126248594V_Data">Data15!$FS$11:$FS$19</definedName>
    <definedName name="A126248594V_Latest">Data15!$FS$19</definedName>
    <definedName name="A126248598C">Data14!$FZ$1:$FZ$10,Data14!$FZ$11:$FZ$19</definedName>
    <definedName name="A126248598C_Data">Data14!$FZ$11:$FZ$19</definedName>
    <definedName name="A126248598C_Latest">Data14!$FZ$19</definedName>
    <definedName name="A126248602J">Data14!$IB$1:$IB$10,Data14!$IB$11:$IB$19</definedName>
    <definedName name="A126248602J_Data">Data14!$IB$11:$IB$19</definedName>
    <definedName name="A126248602J_Latest">Data14!$IB$19</definedName>
    <definedName name="A126248606T">Data15!$M$1:$M$10,Data15!$M$11:$M$19</definedName>
    <definedName name="A126248606T_Data">Data15!$M$11:$M$19</definedName>
    <definedName name="A126248606T_Latest">Data15!$M$19</definedName>
    <definedName name="A126248610J">Data15!$ER$1:$ER$10,Data15!$ER$11:$ER$19</definedName>
    <definedName name="A126248610J_Data">Data15!$ER$11:$ER$19</definedName>
    <definedName name="A126248610J_Latest">Data15!$ER$19</definedName>
    <definedName name="A126248614T">Data15!$GT$1:$GT$10,Data15!$GT$11:$GT$19</definedName>
    <definedName name="A126248614T_Data">Data15!$GT$11:$GT$19</definedName>
    <definedName name="A126248614T_Latest">Data15!$GT$19</definedName>
    <definedName name="A126248618A">Data16!$L$1:$L$10,Data16!$L$11:$L$19</definedName>
    <definedName name="A126248618A_Data">Data16!$L$11:$L$19</definedName>
    <definedName name="A126248618A_Latest">Data16!$L$19</definedName>
    <definedName name="A126248622T">Data16!$AM$1:$AM$10,Data16!$AM$11:$AM$19</definedName>
    <definedName name="A126248622T_Data">Data16!$AM$11:$AM$19</definedName>
    <definedName name="A126248622T_Latest">Data16!$AM$19</definedName>
    <definedName name="A126248626A">Data16!$CO$1:$CO$10,Data16!$CO$11:$CO$19</definedName>
    <definedName name="A126248626A_Data">Data16!$CO$11:$CO$19</definedName>
    <definedName name="A126248626A_Latest">Data16!$CO$19</definedName>
    <definedName name="A126248630T">Data15!$DW$1:$DW$10,Data15!$DW$11:$DW$19</definedName>
    <definedName name="A126248630T_Data">Data15!$DW$11:$DW$19</definedName>
    <definedName name="A126248630T_Latest">Data15!$DW$19</definedName>
    <definedName name="A126248634A">Data15!$IA$1:$IA$10,Data15!$IA$11:$IA$19</definedName>
    <definedName name="A126248634A_Data">Data15!$IA$11:$IA$19</definedName>
    <definedName name="A126248634A_Latest">Data15!$IA$19</definedName>
    <definedName name="A126248638K">Data14!$HG$1:$HG$10,Data14!$HG$11:$HG$19</definedName>
    <definedName name="A126248638K_Data">Data14!$HG$11:$HG$19</definedName>
    <definedName name="A126248638K_Latest">Data14!$HG$19</definedName>
    <definedName name="A126248642A">Data15!$AT$1:$AT$10,Data15!$AT$11:$AT$19</definedName>
    <definedName name="A126248642A_Data">Data15!$AT$11:$AT$19</definedName>
    <definedName name="A126248642A_Latest">Data15!$AT$19</definedName>
    <definedName name="A126248646K">Data15!$BU$1:$BU$10,Data15!$BU$11:$BU$19</definedName>
    <definedName name="A126248646K_Data">Data15!$BU$11:$BU$19</definedName>
    <definedName name="A126248646K_Latest">Data15!$BU$19</definedName>
    <definedName name="A126248650A">Data16!$BN$1:$BN$10,Data16!$BN$11:$BN$19</definedName>
    <definedName name="A126248650A_Data">Data16!$BN$11:$BN$19</definedName>
    <definedName name="A126248650A_Latest">Data16!$BN$19</definedName>
    <definedName name="A126248654K">Data16!$DP$1:$DP$10,Data16!$DP$11:$DP$19</definedName>
    <definedName name="A126248654K_Data">Data16!$DP$11:$DP$19</definedName>
    <definedName name="A126248654K_Latest">Data16!$DP$19</definedName>
    <definedName name="A126248658V">Data14!$FE$1:$FE$10,Data14!$FE$11:$FE$19</definedName>
    <definedName name="A126248658V_Data">Data14!$FE$11:$FE$19</definedName>
    <definedName name="A126248658V_Latest">Data14!$FE$19</definedName>
    <definedName name="A126248662K">Data15!$CV$1:$CV$10,Data15!$CV$11:$CV$19</definedName>
    <definedName name="A126248662K_Data">Data15!$CV$11:$CV$19</definedName>
    <definedName name="A126248662K_Latest">Data15!$CV$19</definedName>
    <definedName name="A126248666V">Data15!$FY$1:$FY$10,Data15!$FY$11:$FY$19</definedName>
    <definedName name="A126248666V_Data">Data15!$FY$11:$FY$19</definedName>
    <definedName name="A126248666V_Latest">Data15!$FY$19</definedName>
    <definedName name="A126248670K">Data14!$GF$1:$GF$10,Data14!$GF$11:$GF$19</definedName>
    <definedName name="A126248670K_Data">Data14!$GF$11:$GF$19</definedName>
    <definedName name="A126248670K_Latest">Data14!$GF$19</definedName>
    <definedName name="A126248674V">Data14!$IH$1:$IH$10,Data14!$IH$11:$IH$19</definedName>
    <definedName name="A126248674V_Data">Data14!$IH$11:$IH$19</definedName>
    <definedName name="A126248674V_Latest">Data14!$IH$19</definedName>
    <definedName name="A126248678C">Data15!$S$1:$S$10,Data15!$S$11:$S$19</definedName>
    <definedName name="A126248678C_Data">Data15!$S$11:$S$19</definedName>
    <definedName name="A126248678C_Latest">Data15!$S$19</definedName>
    <definedName name="A126248682V">Data15!$EX$1:$EX$10,Data15!$EX$11:$EX$19</definedName>
    <definedName name="A126248682V_Data">Data15!$EX$11:$EX$19</definedName>
    <definedName name="A126248682V_Latest">Data15!$EX$19</definedName>
    <definedName name="A126248686C">Data15!$GZ$1:$GZ$10,Data15!$GZ$11:$GZ$19</definedName>
    <definedName name="A126248686C_Data">Data15!$GZ$11:$GZ$19</definedName>
    <definedName name="A126248686C_Latest">Data15!$GZ$19</definedName>
    <definedName name="A126248690V">Data16!$R$1:$R$10,Data16!$R$11:$R$19</definedName>
    <definedName name="A126248690V_Data">Data16!$R$11:$R$19</definedName>
    <definedName name="A126248690V_Latest">Data16!$R$19</definedName>
    <definedName name="A126248694C">Data16!$AS$1:$AS$10,Data16!$AS$11:$AS$19</definedName>
    <definedName name="A126248694C_Data">Data16!$AS$11:$AS$19</definedName>
    <definedName name="A126248694C_Latest">Data16!$AS$19</definedName>
    <definedName name="A126248698L">Data16!$CU$1:$CU$10,Data16!$CU$11:$CU$19</definedName>
    <definedName name="A126248698L_Data">Data16!$CU$11:$CU$19</definedName>
    <definedName name="A126248698L_Latest">Data16!$CU$19</definedName>
    <definedName name="A126248702T">Data15!$EC$1:$EC$10,Data15!$EC$11:$EC$19</definedName>
    <definedName name="A126248702T_Data">Data15!$EC$11:$EC$19</definedName>
    <definedName name="A126248702T_Latest">Data15!$EC$19</definedName>
    <definedName name="A126248706A">Data15!$IG$1:$IG$10,Data15!$IG$11:$IG$19</definedName>
    <definedName name="A126248706A_Data">Data15!$IG$11:$IG$19</definedName>
    <definedName name="A126248706A_Latest">Data15!$IG$19</definedName>
    <definedName name="A126248710T">Data14!$HM$1:$HM$10,Data14!$HM$11:$HM$19</definedName>
    <definedName name="A126248710T_Data">Data14!$HM$11:$HM$19</definedName>
    <definedName name="A126248710T_Latest">Data14!$HM$19</definedName>
    <definedName name="A126248714A">Data15!$AZ$1:$AZ$10,Data15!$AZ$11:$AZ$19</definedName>
    <definedName name="A126248714A_Data">Data15!$AZ$11:$AZ$19</definedName>
    <definedName name="A126248714A_Latest">Data15!$AZ$19</definedName>
    <definedName name="A126248718K">Data15!$CA$1:$CA$10,Data15!$CA$11:$CA$19</definedName>
    <definedName name="A126248718K_Data">Data15!$CA$11:$CA$19</definedName>
    <definedName name="A126248718K_Latest">Data15!$CA$19</definedName>
    <definedName name="A126248722A">Data16!$BT$1:$BT$10,Data16!$BT$11:$BT$19</definedName>
    <definedName name="A126248722A_Data">Data16!$BT$11:$BT$19</definedName>
    <definedName name="A126248722A_Latest">Data16!$BT$19</definedName>
    <definedName name="A126248726K">Data16!$DV$1:$DV$10,Data16!$DV$11:$DV$19</definedName>
    <definedName name="A126248726K_Data">Data16!$DV$11:$DV$19</definedName>
    <definedName name="A126248726K_Latest">Data16!$DV$19</definedName>
    <definedName name="A126248730A">Data14!$FK$1:$FK$10,Data14!$FK$11:$FK$19</definedName>
    <definedName name="A126248730A_Data">Data14!$FK$11:$FK$19</definedName>
    <definedName name="A126248730A_Latest">Data14!$FK$19</definedName>
    <definedName name="A126248734K">Data15!$DB$1:$DB$10,Data15!$DB$11:$DB$19</definedName>
    <definedName name="A126248734K_Data">Data15!$DB$11:$DB$19</definedName>
    <definedName name="A126248734K_Latest">Data15!$DB$19</definedName>
    <definedName name="A126248738V">Data15!$GE$1:$GE$10,Data15!$GE$11:$GE$19</definedName>
    <definedName name="A126248738V_Data">Data15!$GE$11:$GE$19</definedName>
    <definedName name="A126248738V_Latest">Data15!$GE$19</definedName>
    <definedName name="A126248742K">Data14!$GL$1:$GL$10,Data14!$GL$11:$GL$19</definedName>
    <definedName name="A126248742K_Data">Data14!$GL$11:$GL$19</definedName>
    <definedName name="A126248742K_Latest">Data14!$GL$19</definedName>
    <definedName name="A126248746V">Data14!$IN$1:$IN$10,Data14!$IN$11:$IN$19</definedName>
    <definedName name="A126248746V_Data">Data14!$IN$11:$IN$19</definedName>
    <definedName name="A126248746V_Latest">Data14!$IN$19</definedName>
    <definedName name="A126248750K">Data15!$Y$1:$Y$10,Data15!$Y$11:$Y$19</definedName>
    <definedName name="A126248750K_Data">Data15!$Y$11:$Y$19</definedName>
    <definedName name="A126248750K_Latest">Data15!$Y$19</definedName>
    <definedName name="A126248754V">Data15!$FD$1:$FD$10,Data15!$FD$11:$FD$19</definedName>
    <definedName name="A126248754V_Data">Data15!$FD$11:$FD$19</definedName>
    <definedName name="A126248754V_Latest">Data15!$FD$19</definedName>
    <definedName name="A126248758C">Data15!$HF$1:$HF$10,Data15!$HF$11:$HF$19</definedName>
    <definedName name="A126248758C_Data">Data15!$HF$11:$HF$19</definedName>
    <definedName name="A126248758C_Latest">Data15!$HF$19</definedName>
    <definedName name="A126248834V">Data16!$U$1:$U$10,Data16!$U$11:$U$19</definedName>
    <definedName name="A126248834V_Data">Data16!$U$11:$U$19</definedName>
    <definedName name="A126248834V_Latest">Data16!$U$19</definedName>
    <definedName name="A126248838C">Data16!$AV$1:$AV$10,Data16!$AV$11:$AV$19</definedName>
    <definedName name="A126248838C_Data">Data16!$AV$11:$AV$19</definedName>
    <definedName name="A126248838C_Latest">Data16!$AV$19</definedName>
    <definedName name="A126248842V">Data16!$CX$1:$CX$10,Data16!$CX$11:$CX$19</definedName>
    <definedName name="A126248842V_Data">Data16!$CX$11:$CX$19</definedName>
    <definedName name="A126248842V_Latest">Data16!$CX$19</definedName>
    <definedName name="A126248846C">Data15!$EF$1:$EF$10,Data15!$EF$11:$EF$19</definedName>
    <definedName name="A126248846C_Data">Data15!$EF$11:$EF$19</definedName>
    <definedName name="A126248846C_Latest">Data15!$EF$19</definedName>
    <definedName name="A126248850V">Data15!$IJ$1:$IJ$10,Data15!$IJ$11:$IJ$19</definedName>
    <definedName name="A126248850V_Data">Data15!$IJ$11:$IJ$19</definedName>
    <definedName name="A126248850V_Latest">Data15!$IJ$19</definedName>
    <definedName name="A126248854C">Data14!$HP$1:$HP$10,Data14!$HP$11:$HP$19</definedName>
    <definedName name="A126248854C_Data">Data14!$HP$11:$HP$19</definedName>
    <definedName name="A126248854C_Latest">Data14!$HP$19</definedName>
    <definedName name="A126248858L">Data15!$BC$1:$BC$10,Data15!$BC$11:$BC$19</definedName>
    <definedName name="A126248858L_Data">Data15!$BC$11:$BC$19</definedName>
    <definedName name="A126248858L_Latest">Data15!$BC$19</definedName>
    <definedName name="A126248862C">Data15!$CD$1:$CD$10,Data15!$CD$11:$CD$19</definedName>
    <definedName name="A126248862C_Data">Data15!$CD$11:$CD$19</definedName>
    <definedName name="A126248862C_Latest">Data15!$CD$19</definedName>
    <definedName name="A126248866L">Data16!$BW$1:$BW$10,Data16!$BW$11:$BW$19</definedName>
    <definedName name="A126248866L_Data">Data16!$BW$11:$BW$19</definedName>
    <definedName name="A126248866L_Latest">Data16!$BW$19</definedName>
    <definedName name="A126248870C">Data16!$DY$1:$DY$10,Data16!$DY$11:$DY$19</definedName>
    <definedName name="A126248870C_Data">Data16!$DY$11:$DY$19</definedName>
    <definedName name="A126248870C_Latest">Data16!$DY$19</definedName>
    <definedName name="A126248874L">Data14!$FN$1:$FN$10,Data14!$FN$11:$FN$19</definedName>
    <definedName name="A126248874L_Data">Data14!$FN$11:$FN$19</definedName>
    <definedName name="A126248874L_Latest">Data14!$FN$19</definedName>
    <definedName name="A126248878W">Data15!$DE$1:$DE$10,Data15!$DE$11:$DE$19</definedName>
    <definedName name="A126248878W_Data">Data15!$DE$11:$DE$19</definedName>
    <definedName name="A126248878W_Latest">Data15!$DE$19</definedName>
    <definedName name="A126248882L">Data15!$GH$1:$GH$10,Data15!$GH$11:$GH$19</definedName>
    <definedName name="A126248882L_Data">Data15!$GH$11:$GH$19</definedName>
    <definedName name="A126248882L_Latest">Data15!$GH$19</definedName>
    <definedName name="A126248886W">Data14!$GO$1:$GO$10,Data14!$GO$11:$GO$19</definedName>
    <definedName name="A126248886W_Data">Data14!$GO$11:$GO$19</definedName>
    <definedName name="A126248886W_Latest">Data14!$GO$19</definedName>
    <definedName name="A126248890L">Data14!$IQ$1:$IQ$10,Data14!$IQ$11:$IQ$19</definedName>
    <definedName name="A126248890L_Data">Data14!$IQ$11:$IQ$19</definedName>
    <definedName name="A126248890L_Latest">Data14!$IQ$19</definedName>
    <definedName name="A126248894W">Data15!$AB$1:$AB$10,Data15!$AB$11:$AB$19</definedName>
    <definedName name="A126248894W_Data">Data15!$AB$11:$AB$19</definedName>
    <definedName name="A126248894W_Latest">Data15!$AB$19</definedName>
    <definedName name="A126248898F">Data15!$FG$1:$FG$10,Data15!$FG$11:$FG$19</definedName>
    <definedName name="A126248898F_Data">Data15!$FG$11:$FG$19</definedName>
    <definedName name="A126248898F_Latest">Data15!$FG$19</definedName>
    <definedName name="A126248902K">Data15!$HI$1:$HI$10,Data15!$HI$11:$HI$19</definedName>
    <definedName name="A126248902K_Data">Data15!$HI$11:$HI$19</definedName>
    <definedName name="A126248902K_Latest">Data15!$HI$19</definedName>
    <definedName name="A126248906V">Data16!$AD$1:$AD$10,Data16!$AD$11:$AD$19</definedName>
    <definedName name="A126248906V_Data">Data16!$AD$11:$AD$19</definedName>
    <definedName name="A126248906V_Latest">Data16!$AD$19</definedName>
    <definedName name="A126248910K">Data16!$BE$1:$BE$10,Data16!$BE$11:$BE$19</definedName>
    <definedName name="A126248910K_Data">Data16!$BE$11:$BE$19</definedName>
    <definedName name="A126248910K_Latest">Data16!$BE$19</definedName>
    <definedName name="A126248914V">Data16!$DG$1:$DG$10,Data16!$DG$11:$DG$19</definedName>
    <definedName name="A126248914V_Data">Data16!$DG$11:$DG$19</definedName>
    <definedName name="A126248914V_Latest">Data16!$DG$19</definedName>
    <definedName name="A126248918C">Data15!$EO$1:$EO$10,Data15!$EO$11:$EO$19</definedName>
    <definedName name="A126248918C_Data">Data15!$EO$11:$EO$19</definedName>
    <definedName name="A126248918C_Latest">Data15!$EO$19</definedName>
    <definedName name="A126248922V">Data16!$C$1:$C$10,Data16!$C$11:$C$19</definedName>
    <definedName name="A126248922V_Data">Data16!$C$11:$C$19</definedName>
    <definedName name="A126248922V_Latest">Data16!$C$19</definedName>
    <definedName name="A126248926C">Data14!$HY$1:$HY$10,Data14!$HY$11:$HY$19</definedName>
    <definedName name="A126248926C_Data">Data14!$HY$11:$HY$19</definedName>
    <definedName name="A126248926C_Latest">Data14!$HY$19</definedName>
    <definedName name="A126248930V">Data15!$BL$1:$BL$10,Data15!$BL$11:$BL$19</definedName>
    <definedName name="A126248930V_Data">Data15!$BL$11:$BL$19</definedName>
    <definedName name="A126248930V_Latest">Data15!$BL$19</definedName>
    <definedName name="A126248934C">Data15!$CM$1:$CM$10,Data15!$CM$11:$CM$19</definedName>
    <definedName name="A126248934C_Data">Data15!$CM$11:$CM$19</definedName>
    <definedName name="A126248934C_Latest">Data15!$CM$19</definedName>
    <definedName name="A126248938L">Data16!$CF$1:$CF$10,Data16!$CF$11:$CF$19</definedName>
    <definedName name="A126248938L_Data">Data16!$CF$11:$CF$19</definedName>
    <definedName name="A126248938L_Latest">Data16!$CF$19</definedName>
    <definedName name="A126248942C">Data16!$EH$1:$EH$10,Data16!$EH$11:$EH$19</definedName>
    <definedName name="A126248942C_Data">Data16!$EH$11:$EH$19</definedName>
    <definedName name="A126248942C_Latest">Data16!$EH$19</definedName>
    <definedName name="A126248946L">Data14!$FW$1:$FW$10,Data14!$FW$11:$FW$19</definedName>
    <definedName name="A126248946L_Data">Data14!$FW$11:$FW$19</definedName>
    <definedName name="A126248946L_Latest">Data14!$FW$19</definedName>
    <definedName name="A126248950C">Data15!$DN$1:$DN$10,Data15!$DN$11:$DN$19</definedName>
    <definedName name="A126248950C_Data">Data15!$DN$11:$DN$19</definedName>
    <definedName name="A126248950C_Latest">Data15!$DN$19</definedName>
    <definedName name="A126248954L">Data15!$GQ$1:$GQ$10,Data15!$GQ$11:$GQ$19</definedName>
    <definedName name="A126248954L_Data">Data15!$GQ$11:$GQ$19</definedName>
    <definedName name="A126248954L_Latest">Data15!$GQ$19</definedName>
    <definedName name="A126248958W">Data14!$GX$1:$GX$10,Data14!$GX$11:$GX$19</definedName>
    <definedName name="A126248958W_Data">Data14!$GX$11:$GX$19</definedName>
    <definedName name="A126248958W_Latest">Data14!$GX$19</definedName>
    <definedName name="A126248962L">Data15!$J$1:$J$10,Data15!$J$11:$J$19</definedName>
    <definedName name="A126248962L_Data">Data15!$J$11:$J$19</definedName>
    <definedName name="A126248962L_Latest">Data15!$J$19</definedName>
    <definedName name="A126248966W">Data15!$AK$1:$AK$10,Data15!$AK$11:$AK$19</definedName>
    <definedName name="A126248966W_Data">Data15!$AK$11:$AK$19</definedName>
    <definedName name="A126248966W_Latest">Data15!$AK$19</definedName>
    <definedName name="A126248970L">Data15!$FP$1:$FP$10,Data15!$FP$11:$FP$19</definedName>
    <definedName name="A126248970L_Data">Data15!$FP$11:$FP$19</definedName>
    <definedName name="A126248970L_Latest">Data15!$FP$19</definedName>
    <definedName name="A126248974W">Data15!$HR$1:$HR$10,Data15!$HR$11:$HR$19</definedName>
    <definedName name="A126248974W_Data">Data15!$HR$11:$HR$19</definedName>
    <definedName name="A126248974W_Latest">Data15!$HR$19</definedName>
    <definedName name="A126248978F">Data16!$I$1:$I$10,Data16!$I$11:$I$19</definedName>
    <definedName name="A126248978F_Data">Data16!$I$11:$I$19</definedName>
    <definedName name="A126248978F_Latest">Data16!$I$19</definedName>
    <definedName name="A126248982W">Data16!$AJ$1:$AJ$10,Data16!$AJ$11:$AJ$19</definedName>
    <definedName name="A126248982W_Data">Data16!$AJ$11:$AJ$19</definedName>
    <definedName name="A126248982W_Latest">Data16!$AJ$19</definedName>
    <definedName name="A126248986F">Data16!$CL$1:$CL$10,Data16!$CL$11:$CL$19</definedName>
    <definedName name="A126248986F_Data">Data16!$CL$11:$CL$19</definedName>
    <definedName name="A126248986F_Latest">Data16!$CL$19</definedName>
    <definedName name="A126248990W">Data15!$DT$1:$DT$10,Data15!$DT$11:$DT$19</definedName>
    <definedName name="A126248990W_Data">Data15!$DT$11:$DT$19</definedName>
    <definedName name="A126248990W_Latest">Data15!$DT$19</definedName>
    <definedName name="A126248994F">Data15!$HX$1:$HX$10,Data15!$HX$11:$HX$19</definedName>
    <definedName name="A126248994F_Data">Data15!$HX$11:$HX$19</definedName>
    <definedName name="A126248994F_Latest">Data15!$HX$19</definedName>
    <definedName name="A126248998R">Data14!$HD$1:$HD$10,Data14!$HD$11:$HD$19</definedName>
    <definedName name="A126248998R_Data">Data14!$HD$11:$HD$19</definedName>
    <definedName name="A126248998R_Latest">Data14!$HD$19</definedName>
    <definedName name="A126249002W">Data15!$AQ$1:$AQ$10,Data15!$AQ$11:$AQ$19</definedName>
    <definedName name="A126249002W_Data">Data15!$AQ$11:$AQ$19</definedName>
    <definedName name="A126249002W_Latest">Data15!$AQ$19</definedName>
    <definedName name="A126249006F">Data15!$BR$1:$BR$10,Data15!$BR$11:$BR$19</definedName>
    <definedName name="A126249006F_Data">Data15!$BR$11:$BR$19</definedName>
    <definedName name="A126249006F_Latest">Data15!$BR$19</definedName>
    <definedName name="A126249010W">Data16!$BK$1:$BK$10,Data16!$BK$11:$BK$19</definedName>
    <definedName name="A126249010W_Data">Data16!$BK$11:$BK$19</definedName>
    <definedName name="A126249010W_Latest">Data16!$BK$19</definedName>
    <definedName name="A126249014F">Data16!$DM$1:$DM$10,Data16!$DM$11:$DM$19</definedName>
    <definedName name="A126249014F_Data">Data16!$DM$11:$DM$19</definedName>
    <definedName name="A126249014F_Latest">Data16!$DM$19</definedName>
    <definedName name="A126249018R">Data14!$FB$1:$FB$10,Data14!$FB$11:$FB$19</definedName>
    <definedName name="A126249018R_Data">Data14!$FB$11:$FB$19</definedName>
    <definedName name="A126249018R_Latest">Data14!$FB$19</definedName>
    <definedName name="A126249022F">Data15!$CS$1:$CS$10,Data15!$CS$11:$CS$19</definedName>
    <definedName name="A126249022F_Data">Data15!$CS$11:$CS$19</definedName>
    <definedName name="A126249022F_Latest">Data15!$CS$19</definedName>
    <definedName name="A126249026R">Data15!$FV$1:$FV$10,Data15!$FV$11:$FV$19</definedName>
    <definedName name="A126249026R_Data">Data15!$FV$11:$FV$19</definedName>
    <definedName name="A126249026R_Latest">Data15!$FV$19</definedName>
    <definedName name="A126249030F">Data14!$GC$1:$GC$10,Data14!$GC$11:$GC$19</definedName>
    <definedName name="A126249030F_Data">Data14!$GC$11:$GC$19</definedName>
    <definedName name="A126249030F_Latest">Data14!$GC$19</definedName>
    <definedName name="A126249034R">Data14!$IE$1:$IE$10,Data14!$IE$11:$IE$19</definedName>
    <definedName name="A126249034R_Data">Data14!$IE$11:$IE$19</definedName>
    <definedName name="A126249034R_Latest">Data14!$IE$19</definedName>
    <definedName name="A126249038X">Data15!$P$1:$P$10,Data15!$P$11:$P$19</definedName>
    <definedName name="A126249038X_Data">Data15!$P$11:$P$19</definedName>
    <definedName name="A126249038X_Latest">Data15!$P$19</definedName>
    <definedName name="A126249042R">Data15!$EU$1:$EU$10,Data15!$EU$11:$EU$19</definedName>
    <definedName name="A126249042R_Data">Data15!$EU$11:$EU$19</definedName>
    <definedName name="A126249042R_Latest">Data15!$EU$19</definedName>
    <definedName name="A126249046X">Data15!$GW$1:$GW$10,Data15!$GW$11:$GW$19</definedName>
    <definedName name="A126249046X_Data">Data15!$GW$11:$GW$19</definedName>
    <definedName name="A126249046X_Latest">Data15!$GW$19</definedName>
    <definedName name="A126249122R">Data16!$O$1:$O$10,Data16!$O$11:$O$19</definedName>
    <definedName name="A126249122R_Data">Data16!$O$11:$O$19</definedName>
    <definedName name="A126249122R_Latest">Data16!$O$19</definedName>
    <definedName name="A126249126X">Data16!$AP$1:$AP$10,Data16!$AP$11:$AP$19</definedName>
    <definedName name="A126249126X_Data">Data16!$AP$11:$AP$19</definedName>
    <definedName name="A126249126X_Latest">Data16!$AP$19</definedName>
    <definedName name="A126249130R">Data16!$CR$1:$CR$10,Data16!$CR$11:$CR$19</definedName>
    <definedName name="A126249130R_Data">Data16!$CR$11:$CR$19</definedName>
    <definedName name="A126249130R_Latest">Data16!$CR$19</definedName>
    <definedName name="A126249134X">Data15!$DZ$1:$DZ$10,Data15!$DZ$11:$DZ$19</definedName>
    <definedName name="A126249134X_Data">Data15!$DZ$11:$DZ$19</definedName>
    <definedName name="A126249134X_Latest">Data15!$DZ$19</definedName>
    <definedName name="A126249138J">Data15!$ID$1:$ID$10,Data15!$ID$11:$ID$19</definedName>
    <definedName name="A126249138J_Data">Data15!$ID$11:$ID$19</definedName>
    <definedName name="A126249138J_Latest">Data15!$ID$19</definedName>
    <definedName name="A126249142X">Data14!$HJ$1:$HJ$10,Data14!$HJ$11:$HJ$19</definedName>
    <definedName name="A126249142X_Data">Data14!$HJ$11:$HJ$19</definedName>
    <definedName name="A126249142X_Latest">Data14!$HJ$19</definedName>
    <definedName name="A126249146J">Data15!$AW$1:$AW$10,Data15!$AW$11:$AW$19</definedName>
    <definedName name="A126249146J_Data">Data15!$AW$11:$AW$19</definedName>
    <definedName name="A126249146J_Latest">Data15!$AW$19</definedName>
    <definedName name="A126249150X">Data15!$BX$1:$BX$10,Data15!$BX$11:$BX$19</definedName>
    <definedName name="A126249150X_Data">Data15!$BX$11:$BX$19</definedName>
    <definedName name="A126249150X_Latest">Data15!$BX$19</definedName>
    <definedName name="A126249154J">Data16!$BQ$1:$BQ$10,Data16!$BQ$11:$BQ$19</definedName>
    <definedName name="A126249154J_Data">Data16!$BQ$11:$BQ$19</definedName>
    <definedName name="A126249154J_Latest">Data16!$BQ$19</definedName>
    <definedName name="A126249158T">Data16!$DS$1:$DS$10,Data16!$DS$11:$DS$19</definedName>
    <definedName name="A126249158T_Data">Data16!$DS$11:$DS$19</definedName>
    <definedName name="A126249158T_Latest">Data16!$DS$19</definedName>
    <definedName name="A126249162J">Data14!$FH$1:$FH$10,Data14!$FH$11:$FH$19</definedName>
    <definedName name="A126249162J_Data">Data14!$FH$11:$FH$19</definedName>
    <definedName name="A126249162J_Latest">Data14!$FH$19</definedName>
    <definedName name="A126249166T">Data15!$CY$1:$CY$10,Data15!$CY$11:$CY$19</definedName>
    <definedName name="A126249166T_Data">Data15!$CY$11:$CY$19</definedName>
    <definedName name="A126249166T_Latest">Data15!$CY$19</definedName>
    <definedName name="A126249170J">Data15!$GB$1:$GB$10,Data15!$GB$11:$GB$19</definedName>
    <definedName name="A126249170J_Data">Data15!$GB$11:$GB$19</definedName>
    <definedName name="A126249170J_Latest">Data15!$GB$19</definedName>
    <definedName name="A126249174T">Data14!$GI$1:$GI$10,Data14!$GI$11:$GI$19</definedName>
    <definedName name="A126249174T_Data">Data14!$GI$11:$GI$19</definedName>
    <definedName name="A126249174T_Latest">Data14!$GI$19</definedName>
    <definedName name="A126249178A">Data14!$IK$1:$IK$10,Data14!$IK$11:$IK$19</definedName>
    <definedName name="A126249178A_Data">Data14!$IK$11:$IK$19</definedName>
    <definedName name="A126249178A_Latest">Data14!$IK$19</definedName>
    <definedName name="A126249182T">Data15!$V$1:$V$10,Data15!$V$11:$V$19</definedName>
    <definedName name="A126249182T_Data">Data15!$V$11:$V$19</definedName>
    <definedName name="A126249182T_Latest">Data15!$V$19</definedName>
    <definedName name="A126249186A">Data15!$FA$1:$FA$10,Data15!$FA$11:$FA$19</definedName>
    <definedName name="A126249186A_Data">Data15!$FA$11:$FA$19</definedName>
    <definedName name="A126249186A_Latest">Data15!$FA$19</definedName>
    <definedName name="A126249190T">Data15!$HC$1:$HC$10,Data15!$HC$11:$HC$19</definedName>
    <definedName name="A126249190T_Data">Data15!$HC$11:$HC$19</definedName>
    <definedName name="A126249190T_Latest">Data15!$HC$19</definedName>
    <definedName name="A126249194A">Data16!$AA$1:$AA$10,Data16!$AA$11:$AA$19</definedName>
    <definedName name="A126249194A_Data">Data16!$AA$11:$AA$19</definedName>
    <definedName name="A126249194A_Latest">Data16!$AA$19</definedName>
    <definedName name="A126249198K">Data16!$BB$1:$BB$10,Data16!$BB$11:$BB$19</definedName>
    <definedName name="A126249198K_Data">Data16!$BB$11:$BB$19</definedName>
    <definedName name="A126249198K_Latest">Data16!$BB$19</definedName>
    <definedName name="A126249202R">Data16!$DD$1:$DD$10,Data16!$DD$11:$DD$19</definedName>
    <definedName name="A126249202R_Data">Data16!$DD$11:$DD$19</definedName>
    <definedName name="A126249202R_Latest">Data16!$DD$19</definedName>
    <definedName name="A126249206X">Data15!$EL$1:$EL$10,Data15!$EL$11:$EL$19</definedName>
    <definedName name="A126249206X_Data">Data15!$EL$11:$EL$19</definedName>
    <definedName name="A126249206X_Latest">Data15!$EL$19</definedName>
    <definedName name="A126249210R">Data15!$IP$1:$IP$10,Data15!$IP$11:$IP$19</definedName>
    <definedName name="A126249210R_Data">Data15!$IP$11:$IP$19</definedName>
    <definedName name="A126249210R_Latest">Data15!$IP$19</definedName>
    <definedName name="A126249214X">Data14!$HV$1:$HV$10,Data14!$HV$11:$HV$19</definedName>
    <definedName name="A126249214X_Data">Data14!$HV$11:$HV$19</definedName>
    <definedName name="A126249214X_Latest">Data14!$HV$19</definedName>
    <definedName name="A126249218J">Data15!$BI$1:$BI$10,Data15!$BI$11:$BI$19</definedName>
    <definedName name="A126249218J_Data">Data15!$BI$11:$BI$19</definedName>
    <definedName name="A126249218J_Latest">Data15!$BI$19</definedName>
    <definedName name="A126249222X">Data15!$CJ$1:$CJ$10,Data15!$CJ$11:$CJ$19</definedName>
    <definedName name="A126249222X_Data">Data15!$CJ$11:$CJ$19</definedName>
    <definedName name="A126249222X_Latest">Data15!$CJ$19</definedName>
    <definedName name="A126249226J">Data16!$CC$1:$CC$10,Data16!$CC$11:$CC$19</definedName>
    <definedName name="A126249226J_Data">Data16!$CC$11:$CC$19</definedName>
    <definedName name="A126249226J_Latest">Data16!$CC$19</definedName>
    <definedName name="A126249230X">Data16!$EE$1:$EE$10,Data16!$EE$11:$EE$19</definedName>
    <definedName name="A126249230X_Data">Data16!$EE$11:$EE$19</definedName>
    <definedName name="A126249230X_Latest">Data16!$EE$19</definedName>
    <definedName name="A126249234J">Data14!$FT$1:$FT$10,Data14!$FT$11:$FT$19</definedName>
    <definedName name="A126249234J_Data">Data14!$FT$11:$FT$19</definedName>
    <definedName name="A126249234J_Latest">Data14!$FT$19</definedName>
    <definedName name="A126249238T">Data15!$DK$1:$DK$10,Data15!$DK$11:$DK$19</definedName>
    <definedName name="A126249238T_Data">Data15!$DK$11:$DK$19</definedName>
    <definedName name="A126249238T_Latest">Data15!$DK$19</definedName>
    <definedName name="A126249242J">Data15!$GN$1:$GN$10,Data15!$GN$11:$GN$19</definedName>
    <definedName name="A126249242J_Data">Data15!$GN$11:$GN$19</definedName>
    <definedName name="A126249242J_Latest">Data15!$GN$19</definedName>
    <definedName name="A126249246T">Data14!$GU$1:$GU$10,Data14!$GU$11:$GU$19</definedName>
    <definedName name="A126249246T_Data">Data14!$GU$11:$GU$19</definedName>
    <definedName name="A126249246T_Latest">Data14!$GU$19</definedName>
    <definedName name="A126249250J">Data15!$G$1:$G$10,Data15!$G$11:$G$19</definedName>
    <definedName name="A126249250J_Data">Data15!$G$11:$G$19</definedName>
    <definedName name="A126249250J_Latest">Data15!$G$19</definedName>
    <definedName name="A126249254T">Data15!$AH$1:$AH$10,Data15!$AH$11:$AH$19</definedName>
    <definedName name="A126249254T_Data">Data15!$AH$11:$AH$19</definedName>
    <definedName name="A126249254T_Latest">Data15!$AH$19</definedName>
    <definedName name="A126249258A">Data15!$FM$1:$FM$10,Data15!$FM$11:$FM$19</definedName>
    <definedName name="A126249258A_Data">Data15!$FM$11:$FM$19</definedName>
    <definedName name="A126249258A_Latest">Data15!$FM$19</definedName>
    <definedName name="A126249262T">Data15!$HO$1:$HO$10,Data15!$HO$11:$HO$19</definedName>
    <definedName name="A126249262T_Data">Data15!$HO$11:$HO$19</definedName>
    <definedName name="A126249262T_Latest">Data15!$HO$19</definedName>
    <definedName name="A126249266A">Data4!$DD$1:$DD$10,Data4!$DD$11:$DD$19</definedName>
    <definedName name="A126249266A_Data">Data4!$DD$11:$DD$19</definedName>
    <definedName name="A126249266A_Latest">Data4!$DD$19</definedName>
    <definedName name="A126249270T">Data4!$EE$1:$EE$10,Data4!$EE$11:$EE$19</definedName>
    <definedName name="A126249270T_Data">Data4!$EE$11:$EE$19</definedName>
    <definedName name="A126249270T_Latest">Data4!$EE$19</definedName>
    <definedName name="A126249274A">Data4!$GG$1:$GG$10,Data4!$GG$11:$GG$19</definedName>
    <definedName name="A126249274A_Data">Data4!$GG$11:$GG$19</definedName>
    <definedName name="A126249274A_Latest">Data4!$GG$19</definedName>
    <definedName name="A126249278K">Data3!$HO$1:$HO$10,Data3!$HO$11:$HO$19</definedName>
    <definedName name="A126249278K_Data">Data3!$HO$11:$HO$19</definedName>
    <definedName name="A126249278K_Latest">Data3!$HO$19</definedName>
    <definedName name="A126249282A">Data4!$CC$1:$CC$10,Data4!$CC$11:$CC$19</definedName>
    <definedName name="A126249282A_Data">Data4!$CC$11:$CC$19</definedName>
    <definedName name="A126249282A_Latest">Data4!$CC$19</definedName>
    <definedName name="A126249286K">Data3!$BI$1:$BI$10,Data3!$BI$11:$BI$19</definedName>
    <definedName name="A126249286K_Data">Data3!$BI$11:$BI$19</definedName>
    <definedName name="A126249286K_Latest">Data3!$BI$19</definedName>
    <definedName name="A126249290A">Data3!$EL$1:$EL$10,Data3!$EL$11:$EL$19</definedName>
    <definedName name="A126249290A_Data">Data3!$EL$11:$EL$19</definedName>
    <definedName name="A126249290A_Latest">Data3!$EL$19</definedName>
    <definedName name="A126249294K">Data3!$FM$1:$FM$10,Data3!$FM$11:$FM$19</definedName>
    <definedName name="A126249294K_Data">Data3!$FM$11:$FM$19</definedName>
    <definedName name="A126249294K_Latest">Data3!$FM$19</definedName>
    <definedName name="A126249298V">Data4!$FF$1:$FF$10,Data4!$FF$11:$FF$19</definedName>
    <definedName name="A126249298V_Data">Data4!$FF$11:$FF$19</definedName>
    <definedName name="A126249298V_Latest">Data4!$FF$19</definedName>
    <definedName name="A126249302X">Data4!$HH$1:$HH$10,Data4!$HH$11:$HH$19</definedName>
    <definedName name="A126249302X_Data">Data4!$HH$11:$HH$19</definedName>
    <definedName name="A126249302X_Latest">Data4!$HH$19</definedName>
    <definedName name="A126249306J">Data3!$G$1:$G$10,Data3!$G$11:$G$19</definedName>
    <definedName name="A126249306J_Data">Data3!$G$11:$G$19</definedName>
    <definedName name="A126249306J_Latest">Data3!$G$19</definedName>
    <definedName name="A126249310X">Data3!$GN$1:$GN$10,Data3!$GN$11:$GN$19</definedName>
    <definedName name="A126249310X_Data">Data3!$GN$11:$GN$19</definedName>
    <definedName name="A126249310X_Latest">Data3!$GN$19</definedName>
    <definedName name="A126249314J">Data4!$AA$1:$AA$10,Data4!$AA$11:$AA$19</definedName>
    <definedName name="A126249314J_Data">Data4!$AA$11:$AA$19</definedName>
    <definedName name="A126249314J_Latest">Data4!$AA$19</definedName>
    <definedName name="A126249318T">Data3!$AH$1:$AH$10,Data3!$AH$11:$AH$19</definedName>
    <definedName name="A126249318T_Data">Data3!$AH$11:$AH$19</definedName>
    <definedName name="A126249318T_Latest">Data3!$AH$19</definedName>
    <definedName name="A126249322J">Data3!$CJ$1:$CJ$10,Data3!$CJ$11:$CJ$19</definedName>
    <definedName name="A126249322J_Data">Data3!$CJ$11:$CJ$19</definedName>
    <definedName name="A126249322J_Latest">Data3!$CJ$19</definedName>
    <definedName name="A126249326T">Data3!$DK$1:$DK$10,Data3!$DK$11:$DK$19</definedName>
    <definedName name="A126249326T_Data">Data3!$DK$11:$DK$19</definedName>
    <definedName name="A126249326T_Latest">Data3!$DK$19</definedName>
    <definedName name="A126249330J">Data3!$IP$1:$IP$10,Data3!$IP$11:$IP$19</definedName>
    <definedName name="A126249330J_Data">Data3!$IP$11:$IP$19</definedName>
    <definedName name="A126249330J_Latest">Data3!$IP$19</definedName>
    <definedName name="A126249334T">Data4!$BB$1:$BB$10,Data4!$BB$11:$BB$19</definedName>
    <definedName name="A126249334T_Data">Data4!$BB$11:$BB$19</definedName>
    <definedName name="A126249334T_Latest">Data4!$BB$19</definedName>
    <definedName name="A126249338A">Data4!$CL$1:$CL$10,Data4!$CL$11:$CL$19</definedName>
    <definedName name="A126249338A_Data">Data4!$CL$11:$CL$19</definedName>
    <definedName name="A126249338A_Latest">Data4!$CL$19</definedName>
    <definedName name="A126249342T">Data4!$DM$1:$DM$10,Data4!$DM$11:$DM$19</definedName>
    <definedName name="A126249342T_Data">Data4!$DM$11:$DM$19</definedName>
    <definedName name="A126249342T_Latest">Data4!$DM$19</definedName>
    <definedName name="A126249346A">Data4!$FO$1:$FO$10,Data4!$FO$11:$FO$19</definedName>
    <definedName name="A126249346A_Data">Data4!$FO$11:$FO$19</definedName>
    <definedName name="A126249346A_Latest">Data4!$FO$19</definedName>
    <definedName name="A126249350T">Data3!$GW$1:$GW$10,Data3!$GW$11:$GW$19</definedName>
    <definedName name="A126249350T_Data">Data3!$GW$11:$GW$19</definedName>
    <definedName name="A126249350T_Latest">Data3!$GW$19</definedName>
    <definedName name="A126249354A">Data4!$BK$1:$BK$10,Data4!$BK$11:$BK$19</definedName>
    <definedName name="A126249354A_Data">Data4!$BK$11:$BK$19</definedName>
    <definedName name="A126249354A_Latest">Data4!$BK$19</definedName>
    <definedName name="A126249358K">Data3!$AQ$1:$AQ$10,Data3!$AQ$11:$AQ$19</definedName>
    <definedName name="A126249358K_Data">Data3!$AQ$11:$AQ$19</definedName>
    <definedName name="A126249358K_Latest">Data3!$AQ$19</definedName>
    <definedName name="A126249362A">Data3!$DT$1:$DT$10,Data3!$DT$11:$DT$19</definedName>
    <definedName name="A126249362A_Data">Data3!$DT$11:$DT$19</definedName>
    <definedName name="A126249362A_Latest">Data3!$DT$19</definedName>
    <definedName name="A126249366K">Data3!$EU$1:$EU$10,Data3!$EU$11:$EU$19</definedName>
    <definedName name="A126249366K_Data">Data3!$EU$11:$EU$19</definedName>
    <definedName name="A126249366K_Latest">Data3!$EU$19</definedName>
    <definedName name="A126249370A">Data4!$EN$1:$EN$10,Data4!$EN$11:$EN$19</definedName>
    <definedName name="A126249370A_Data">Data4!$EN$11:$EN$19</definedName>
    <definedName name="A126249370A_Latest">Data4!$EN$19</definedName>
    <definedName name="A126249374K">Data4!$GP$1:$GP$10,Data4!$GP$11:$GP$19</definedName>
    <definedName name="A126249374K_Data">Data4!$GP$11:$GP$19</definedName>
    <definedName name="A126249374K_Latest">Data4!$GP$19</definedName>
    <definedName name="A126249378V">Data2!$IE$1:$IE$10,Data2!$IE$11:$IE$19</definedName>
    <definedName name="A126249378V_Data">Data2!$IE$11:$IE$19</definedName>
    <definedName name="A126249378V_Latest">Data2!$IE$19</definedName>
    <definedName name="A126249382K">Data3!$FV$1:$FV$10,Data3!$FV$11:$FV$19</definedName>
    <definedName name="A126249382K_Data">Data3!$FV$11:$FV$19</definedName>
    <definedName name="A126249382K_Latest">Data3!$FV$19</definedName>
    <definedName name="A126249386V">Data4!$I$1:$I$10,Data4!$I$11:$I$19</definedName>
    <definedName name="A126249386V_Data">Data4!$I$11:$I$19</definedName>
    <definedName name="A126249386V_Latest">Data4!$I$19</definedName>
    <definedName name="A126249390K">Data3!$P$1:$P$10,Data3!$P$11:$P$19</definedName>
    <definedName name="A126249390K_Data">Data3!$P$11:$P$19</definedName>
    <definedName name="A126249390K_Latest">Data3!$P$19</definedName>
    <definedName name="A126249394V">Data3!$BR$1:$BR$10,Data3!$BR$11:$BR$19</definedName>
    <definedName name="A126249394V_Data">Data3!$BR$11:$BR$19</definedName>
    <definedName name="A126249394V_Latest">Data3!$BR$19</definedName>
    <definedName name="A126249398C">Data3!$CS$1:$CS$10,Data3!$CS$11:$CS$19</definedName>
    <definedName name="A126249398C_Data">Data3!$CS$11:$CS$19</definedName>
    <definedName name="A126249398C_Latest">Data3!$CS$19</definedName>
    <definedName name="A126249402J">Data3!$HX$1:$HX$10,Data3!$HX$11:$HX$19</definedName>
    <definedName name="A126249402J_Data">Data3!$HX$11:$HX$19</definedName>
    <definedName name="A126249402J_Latest">Data3!$HX$19</definedName>
    <definedName name="A126249406T">Data4!$AJ$1:$AJ$10,Data4!$AJ$11:$AJ$19</definedName>
    <definedName name="A126249406T_Data">Data4!$AJ$11:$AJ$19</definedName>
    <definedName name="A126249406T_Latest">Data4!$AJ$19</definedName>
    <definedName name="A126249410J">Data4!$CR$1:$CR$10,Data4!$CR$11:$CR$19</definedName>
    <definedName name="A126249410J_Data">Data4!$CR$11:$CR$19</definedName>
    <definedName name="A126249410J_Latest">Data4!$CR$19</definedName>
    <definedName name="A126249414T">Data4!$DS$1:$DS$10,Data4!$DS$11:$DS$19</definedName>
    <definedName name="A126249414T_Data">Data4!$DS$11:$DS$19</definedName>
    <definedName name="A126249414T_Latest">Data4!$DS$19</definedName>
    <definedName name="A126249418A">Data4!$FU$1:$FU$10,Data4!$FU$11:$FU$19</definedName>
    <definedName name="A126249418A_Data">Data4!$FU$11:$FU$19</definedName>
    <definedName name="A126249418A_Latest">Data4!$FU$19</definedName>
    <definedName name="A126249422T">Data3!$HC$1:$HC$10,Data3!$HC$11:$HC$19</definedName>
    <definedName name="A126249422T_Data">Data3!$HC$11:$HC$19</definedName>
    <definedName name="A126249422T_Latest">Data3!$HC$19</definedName>
    <definedName name="A126249426A">Data4!$BQ$1:$BQ$10,Data4!$BQ$11:$BQ$19</definedName>
    <definedName name="A126249426A_Data">Data4!$BQ$11:$BQ$19</definedName>
    <definedName name="A126249426A_Latest">Data4!$BQ$19</definedName>
    <definedName name="A126249430T">Data3!$AW$1:$AW$10,Data3!$AW$11:$AW$19</definedName>
    <definedName name="A126249430T_Data">Data3!$AW$11:$AW$19</definedName>
    <definedName name="A126249430T_Latest">Data3!$AW$19</definedName>
    <definedName name="A126249434A">Data3!$DZ$1:$DZ$10,Data3!$DZ$11:$DZ$19</definedName>
    <definedName name="A126249434A_Data">Data3!$DZ$11:$DZ$19</definedName>
    <definedName name="A126249434A_Latest">Data3!$DZ$19</definedName>
    <definedName name="A126249438K">Data3!$FA$1:$FA$10,Data3!$FA$11:$FA$19</definedName>
    <definedName name="A126249438K_Data">Data3!$FA$11:$FA$19</definedName>
    <definedName name="A126249438K_Latest">Data3!$FA$19</definedName>
    <definedName name="A126249442A">Data4!$ET$1:$ET$10,Data4!$ET$11:$ET$19</definedName>
    <definedName name="A126249442A_Data">Data4!$ET$11:$ET$19</definedName>
    <definedName name="A126249442A_Latest">Data4!$ET$19</definedName>
    <definedName name="A126249446K">Data4!$GV$1:$GV$10,Data4!$GV$11:$GV$19</definedName>
    <definedName name="A126249446K_Data">Data4!$GV$11:$GV$19</definedName>
    <definedName name="A126249446K_Latest">Data4!$GV$19</definedName>
    <definedName name="A126249450A">Data2!$IK$1:$IK$10,Data2!$IK$11:$IK$19</definedName>
    <definedName name="A126249450A_Data">Data2!$IK$11:$IK$19</definedName>
    <definedName name="A126249450A_Latest">Data2!$IK$19</definedName>
    <definedName name="A126249454K">Data3!$GB$1:$GB$10,Data3!$GB$11:$GB$19</definedName>
    <definedName name="A126249454K_Data">Data3!$GB$11:$GB$19</definedName>
    <definedName name="A126249454K_Latest">Data3!$GB$19</definedName>
    <definedName name="A126249458V">Data4!$O$1:$O$10,Data4!$O$11:$O$19</definedName>
    <definedName name="A126249458V_Data">Data4!$O$11:$O$19</definedName>
    <definedName name="A126249458V_Latest">Data4!$O$19</definedName>
    <definedName name="A126249462K">Data3!$V$1:$V$10,Data3!$V$11:$V$19</definedName>
    <definedName name="A126249462K_Data">Data3!$V$11:$V$19</definedName>
    <definedName name="A126249462K_Latest">Data3!$V$19</definedName>
    <definedName name="A126249466V">Data3!$BX$1:$BX$10,Data3!$BX$11:$BX$19</definedName>
    <definedName name="A126249466V_Data">Data3!$BX$11:$BX$19</definedName>
    <definedName name="A126249466V_Latest">Data3!$BX$19</definedName>
    <definedName name="A126249470K">Data3!$CY$1:$CY$10,Data3!$CY$11:$CY$19</definedName>
    <definedName name="A126249470K_Data">Data3!$CY$11:$CY$19</definedName>
    <definedName name="A126249470K_Latest">Data3!$CY$19</definedName>
    <definedName name="A126249474V">Data3!$ID$1:$ID$10,Data3!$ID$11:$ID$19</definedName>
    <definedName name="A126249474V_Data">Data3!$ID$11:$ID$19</definedName>
    <definedName name="A126249474V_Latest">Data3!$ID$19</definedName>
    <definedName name="A126249478C">Data4!$AP$1:$AP$10,Data4!$AP$11:$AP$19</definedName>
    <definedName name="A126249478C_Data">Data4!$AP$11:$AP$19</definedName>
    <definedName name="A126249478C_Latest">Data4!$AP$19</definedName>
    <definedName name="A126249482V">Data4!$CX$1:$CX$10,Data4!$CX$11:$CX$19</definedName>
    <definedName name="A126249482V_Data">Data4!$CX$11:$CX$19</definedName>
    <definedName name="A126249482V_Latest">Data4!$CX$19</definedName>
    <definedName name="A126249486C">Data4!$DY$1:$DY$10,Data4!$DY$11:$DY$19</definedName>
    <definedName name="A126249486C_Data">Data4!$DY$11:$DY$19</definedName>
    <definedName name="A126249486C_Latest">Data4!$DY$19</definedName>
    <definedName name="A126249490V">Data4!$GA$1:$GA$10,Data4!$GA$11:$GA$19</definedName>
    <definedName name="A126249490V_Data">Data4!$GA$11:$GA$19</definedName>
    <definedName name="A126249490V_Latest">Data4!$GA$19</definedName>
    <definedName name="A126249494C">Data3!$HI$1:$HI$10,Data3!$HI$11:$HI$19</definedName>
    <definedName name="A126249494C_Data">Data3!$HI$11:$HI$19</definedName>
    <definedName name="A126249494C_Latest">Data3!$HI$19</definedName>
    <definedName name="A126249498L">Data4!$BW$1:$BW$10,Data4!$BW$11:$BW$19</definedName>
    <definedName name="A126249498L_Data">Data4!$BW$11:$BW$19</definedName>
    <definedName name="A126249498L_Latest">Data4!$BW$19</definedName>
    <definedName name="A126249502T">Data3!$BC$1:$BC$10,Data3!$BC$11:$BC$19</definedName>
    <definedName name="A126249502T_Data">Data3!$BC$11:$BC$19</definedName>
    <definedName name="A126249502T_Latest">Data3!$BC$19</definedName>
    <definedName name="A126249506A">Data3!$EF$1:$EF$10,Data3!$EF$11:$EF$19</definedName>
    <definedName name="A126249506A_Data">Data3!$EF$11:$EF$19</definedName>
    <definedName name="A126249506A_Latest">Data3!$EF$19</definedName>
    <definedName name="A126249510T">Data3!$FG$1:$FG$10,Data3!$FG$11:$FG$19</definedName>
    <definedName name="A126249510T_Data">Data3!$FG$11:$FG$19</definedName>
    <definedName name="A126249510T_Latest">Data3!$FG$19</definedName>
    <definedName name="A126249514A">Data4!$EZ$1:$EZ$10,Data4!$EZ$11:$EZ$19</definedName>
    <definedName name="A126249514A_Data">Data4!$EZ$11:$EZ$19</definedName>
    <definedName name="A126249514A_Latest">Data4!$EZ$19</definedName>
    <definedName name="A126249518K">Data4!$HB$1:$HB$10,Data4!$HB$11:$HB$19</definedName>
    <definedName name="A126249518K_Data">Data4!$HB$11:$HB$19</definedName>
    <definedName name="A126249518K_Latest">Data4!$HB$19</definedName>
    <definedName name="A126249522A">Data2!$IQ$1:$IQ$10,Data2!$IQ$11:$IQ$19</definedName>
    <definedName name="A126249522A_Data">Data2!$IQ$11:$IQ$19</definedName>
    <definedName name="A126249522A_Latest">Data2!$IQ$19</definedName>
    <definedName name="A126249526K">Data3!$GH$1:$GH$10,Data3!$GH$11:$GH$19</definedName>
    <definedName name="A126249526K_Data">Data3!$GH$11:$GH$19</definedName>
    <definedName name="A126249526K_Latest">Data3!$GH$19</definedName>
    <definedName name="A126249530A">Data4!$U$1:$U$10,Data4!$U$11:$U$19</definedName>
    <definedName name="A126249530A_Data">Data4!$U$11:$U$19</definedName>
    <definedName name="A126249530A_Latest">Data4!$U$19</definedName>
    <definedName name="A126249534K">Data3!$AB$1:$AB$10,Data3!$AB$11:$AB$19</definedName>
    <definedName name="A126249534K_Data">Data3!$AB$11:$AB$19</definedName>
    <definedName name="A126249534K_Latest">Data3!$AB$19</definedName>
    <definedName name="A126249538V">Data3!$CD$1:$CD$10,Data3!$CD$11:$CD$19</definedName>
    <definedName name="A126249538V_Data">Data3!$CD$11:$CD$19</definedName>
    <definedName name="A126249538V_Latest">Data3!$CD$19</definedName>
    <definedName name="A126249542K">Data3!$DE$1:$DE$10,Data3!$DE$11:$DE$19</definedName>
    <definedName name="A126249542K_Data">Data3!$DE$11:$DE$19</definedName>
    <definedName name="A126249542K_Latest">Data3!$DE$19</definedName>
    <definedName name="A126249546V">Data3!$IJ$1:$IJ$10,Data3!$IJ$11:$IJ$19</definedName>
    <definedName name="A126249546V_Data">Data3!$IJ$11:$IJ$19</definedName>
    <definedName name="A126249546V_Latest">Data3!$IJ$19</definedName>
    <definedName name="A126249550K">Data4!$AV$1:$AV$10,Data4!$AV$11:$AV$19</definedName>
    <definedName name="A126249550K_Data">Data4!$AV$11:$AV$19</definedName>
    <definedName name="A126249550K_Latest">Data4!$AV$19</definedName>
    <definedName name="A126249626V">Data4!$DA$1:$DA$10,Data4!$DA$11:$DA$19</definedName>
    <definedName name="A126249626V_Data">Data4!$DA$11:$DA$19</definedName>
    <definedName name="A126249626V_Latest">Data4!$DA$19</definedName>
    <definedName name="A126249630K">Data4!$EB$1:$EB$10,Data4!$EB$11:$EB$19</definedName>
    <definedName name="A126249630K_Data">Data4!$EB$11:$EB$19</definedName>
    <definedName name="A126249630K_Latest">Data4!$EB$19</definedName>
    <definedName name="A126249634V">Data4!$GD$1:$GD$10,Data4!$GD$11:$GD$19</definedName>
    <definedName name="A126249634V_Data">Data4!$GD$11:$GD$19</definedName>
    <definedName name="A126249634V_Latest">Data4!$GD$19</definedName>
    <definedName name="A126249638C">Data3!$HL$1:$HL$10,Data3!$HL$11:$HL$19</definedName>
    <definedName name="A126249638C_Data">Data3!$HL$11:$HL$19</definedName>
    <definedName name="A126249638C_Latest">Data3!$HL$19</definedName>
    <definedName name="A126249642V">Data4!$BZ$1:$BZ$10,Data4!$BZ$11:$BZ$19</definedName>
    <definedName name="A126249642V_Data">Data4!$BZ$11:$BZ$19</definedName>
    <definedName name="A126249642V_Latest">Data4!$BZ$19</definedName>
    <definedName name="A126249646C">Data3!$BF$1:$BF$10,Data3!$BF$11:$BF$19</definedName>
    <definedName name="A126249646C_Data">Data3!$BF$11:$BF$19</definedName>
    <definedName name="A126249646C_Latest">Data3!$BF$19</definedName>
    <definedName name="A126249650V">Data3!$EI$1:$EI$10,Data3!$EI$11:$EI$19</definedName>
    <definedName name="A126249650V_Data">Data3!$EI$11:$EI$19</definedName>
    <definedName name="A126249650V_Latest">Data3!$EI$19</definedName>
    <definedName name="A126249654C">Data3!$FJ$1:$FJ$10,Data3!$FJ$11:$FJ$19</definedName>
    <definedName name="A126249654C_Data">Data3!$FJ$11:$FJ$19</definedName>
    <definedName name="A126249654C_Latest">Data3!$FJ$19</definedName>
    <definedName name="A126249658L">Data4!$FC$1:$FC$10,Data4!$FC$11:$FC$19</definedName>
    <definedName name="A126249658L_Data">Data4!$FC$11:$FC$19</definedName>
    <definedName name="A126249658L_Latest">Data4!$FC$19</definedName>
    <definedName name="A126249662C">Data4!$HE$1:$HE$10,Data4!$HE$11:$HE$19</definedName>
    <definedName name="A126249662C_Data">Data4!$HE$11:$HE$19</definedName>
    <definedName name="A126249662C_Latest">Data4!$HE$19</definedName>
    <definedName name="A126249666L">Data3!$D$1:$D$10,Data3!$D$11:$D$19</definedName>
    <definedName name="A126249666L_Data">Data3!$D$11:$D$19</definedName>
    <definedName name="A126249666L_Latest">Data3!$D$19</definedName>
    <definedName name="A126249670C">Data3!$GK$1:$GK$10,Data3!$GK$11:$GK$19</definedName>
    <definedName name="A126249670C_Data">Data3!$GK$11:$GK$19</definedName>
    <definedName name="A126249670C_Latest">Data3!$GK$19</definedName>
    <definedName name="A126249674L">Data4!$X$1:$X$10,Data4!$X$11:$X$19</definedName>
    <definedName name="A126249674L_Data">Data4!$X$11:$X$19</definedName>
    <definedName name="A126249674L_Latest">Data4!$X$19</definedName>
    <definedName name="A126249678W">Data3!$AE$1:$AE$10,Data3!$AE$11:$AE$19</definedName>
    <definedName name="A126249678W_Data">Data3!$AE$11:$AE$19</definedName>
    <definedName name="A126249678W_Latest">Data3!$AE$19</definedName>
    <definedName name="A126249682L">Data3!$CG$1:$CG$10,Data3!$CG$11:$CG$19</definedName>
    <definedName name="A126249682L_Data">Data3!$CG$11:$CG$19</definedName>
    <definedName name="A126249682L_Latest">Data3!$CG$19</definedName>
    <definedName name="A126249686W">Data3!$DH$1:$DH$10,Data3!$DH$11:$DH$19</definedName>
    <definedName name="A126249686W_Data">Data3!$DH$11:$DH$19</definedName>
    <definedName name="A126249686W_Latest">Data3!$DH$19</definedName>
    <definedName name="A126249690L">Data3!$IM$1:$IM$10,Data3!$IM$11:$IM$19</definedName>
    <definedName name="A126249690L_Data">Data3!$IM$11:$IM$19</definedName>
    <definedName name="A126249690L_Latest">Data3!$IM$19</definedName>
    <definedName name="A126249694W">Data4!$AY$1:$AY$10,Data4!$AY$11:$AY$19</definedName>
    <definedName name="A126249694W_Data">Data4!$AY$11:$AY$19</definedName>
    <definedName name="A126249694W_Latest">Data4!$AY$19</definedName>
    <definedName name="A126249698F">Data4!$DJ$1:$DJ$10,Data4!$DJ$11:$DJ$19</definedName>
    <definedName name="A126249698F_Data">Data4!$DJ$11:$DJ$19</definedName>
    <definedName name="A126249698F_Latest">Data4!$DJ$19</definedName>
    <definedName name="A126249702K">Data4!$EK$1:$EK$10,Data4!$EK$11:$EK$19</definedName>
    <definedName name="A126249702K_Data">Data4!$EK$11:$EK$19</definedName>
    <definedName name="A126249702K_Latest">Data4!$EK$19</definedName>
    <definedName name="A126249706V">Data4!$GM$1:$GM$10,Data4!$GM$11:$GM$19</definedName>
    <definedName name="A126249706V_Data">Data4!$GM$11:$GM$19</definedName>
    <definedName name="A126249706V_Latest">Data4!$GM$19</definedName>
    <definedName name="A126249710K">Data3!$HU$1:$HU$10,Data3!$HU$11:$HU$19</definedName>
    <definedName name="A126249710K_Data">Data3!$HU$11:$HU$19</definedName>
    <definedName name="A126249710K_Latest">Data3!$HU$19</definedName>
    <definedName name="A126249714V">Data4!$CI$1:$CI$10,Data4!$CI$11:$CI$19</definedName>
    <definedName name="A126249714V_Data">Data4!$CI$11:$CI$19</definedName>
    <definedName name="A126249714V_Latest">Data4!$CI$19</definedName>
    <definedName name="A126249718C">Data3!$BO$1:$BO$10,Data3!$BO$11:$BO$19</definedName>
    <definedName name="A126249718C_Data">Data3!$BO$11:$BO$19</definedName>
    <definedName name="A126249718C_Latest">Data3!$BO$19</definedName>
    <definedName name="A126249722V">Data3!$ER$1:$ER$10,Data3!$ER$11:$ER$19</definedName>
    <definedName name="A126249722V_Data">Data3!$ER$11:$ER$19</definedName>
    <definedName name="A126249722V_Latest">Data3!$ER$19</definedName>
    <definedName name="A126249726C">Data3!$FS$1:$FS$10,Data3!$FS$11:$FS$19</definedName>
    <definedName name="A126249726C_Data">Data3!$FS$11:$FS$19</definedName>
    <definedName name="A126249726C_Latest">Data3!$FS$19</definedName>
    <definedName name="A126249730V">Data4!$FL$1:$FL$10,Data4!$FL$11:$FL$19</definedName>
    <definedName name="A126249730V_Data">Data4!$FL$11:$FL$19</definedName>
    <definedName name="A126249730V_Latest">Data4!$FL$19</definedName>
    <definedName name="A126249734C">Data4!$HN$1:$HN$10,Data4!$HN$11:$HN$19</definedName>
    <definedName name="A126249734C_Data">Data4!$HN$11:$HN$19</definedName>
    <definedName name="A126249734C_Latest">Data4!$HN$19</definedName>
    <definedName name="A126249738L">Data3!$M$1:$M$10,Data3!$M$11:$M$19</definedName>
    <definedName name="A126249738L_Data">Data3!$M$11:$M$19</definedName>
    <definedName name="A126249738L_Latest">Data3!$M$19</definedName>
    <definedName name="A126249742C">Data3!$GT$1:$GT$10,Data3!$GT$11:$GT$19</definedName>
    <definedName name="A126249742C_Data">Data3!$GT$11:$GT$19</definedName>
    <definedName name="A126249742C_Latest">Data3!$GT$19</definedName>
    <definedName name="A126249746L">Data4!$AG$1:$AG$10,Data4!$AG$11:$AG$19</definedName>
    <definedName name="A126249746L_Data">Data4!$AG$11:$AG$19</definedName>
    <definedName name="A126249746L_Latest">Data4!$AG$19</definedName>
    <definedName name="A126249750C">Data3!$AN$1:$AN$10,Data3!$AN$11:$AN$19</definedName>
    <definedName name="A126249750C_Data">Data3!$AN$11:$AN$19</definedName>
    <definedName name="A126249750C_Latest">Data3!$AN$19</definedName>
    <definedName name="A126249754L">Data3!$CP$1:$CP$10,Data3!$CP$11:$CP$19</definedName>
    <definedName name="A126249754L_Data">Data3!$CP$11:$CP$19</definedName>
    <definedName name="A126249754L_Latest">Data3!$CP$19</definedName>
    <definedName name="A126249758W">Data3!$DQ$1:$DQ$10,Data3!$DQ$11:$DQ$19</definedName>
    <definedName name="A126249758W_Data">Data3!$DQ$11:$DQ$19</definedName>
    <definedName name="A126249758W_Latest">Data3!$DQ$19</definedName>
    <definedName name="A126249762L">Data4!$F$1:$F$10,Data4!$F$11:$F$19</definedName>
    <definedName name="A126249762L_Data">Data4!$F$11:$F$19</definedName>
    <definedName name="A126249762L_Latest">Data4!$F$19</definedName>
    <definedName name="A126249766W">Data4!$BH$1:$BH$10,Data4!$BH$11:$BH$19</definedName>
    <definedName name="A126249766W_Data">Data4!$BH$11:$BH$19</definedName>
    <definedName name="A126249766W_Latest">Data4!$BH$19</definedName>
    <definedName name="A126249770L">Data4!$CO$1:$CO$10,Data4!$CO$11:$CO$19</definedName>
    <definedName name="A126249770L_Data">Data4!$CO$11:$CO$19</definedName>
    <definedName name="A126249770L_Latest">Data4!$CO$19</definedName>
    <definedName name="A126249774W">Data4!$DP$1:$DP$10,Data4!$DP$11:$DP$19</definedName>
    <definedName name="A126249774W_Data">Data4!$DP$11:$DP$19</definedName>
    <definedName name="A126249774W_Latest">Data4!$DP$19</definedName>
    <definedName name="A126249778F">Data4!$FR$1:$FR$10,Data4!$FR$11:$FR$19</definedName>
    <definedName name="A126249778F_Data">Data4!$FR$11:$FR$19</definedName>
    <definedName name="A126249778F_Latest">Data4!$FR$19</definedName>
    <definedName name="A126249782W">Data3!$GZ$1:$GZ$10,Data3!$GZ$11:$GZ$19</definedName>
    <definedName name="A126249782W_Data">Data3!$GZ$11:$GZ$19</definedName>
    <definedName name="A126249782W_Latest">Data3!$GZ$19</definedName>
    <definedName name="A126249786F">Data4!$BN$1:$BN$10,Data4!$BN$11:$BN$19</definedName>
    <definedName name="A126249786F_Data">Data4!$BN$11:$BN$19</definedName>
    <definedName name="A126249786F_Latest">Data4!$BN$19</definedName>
    <definedName name="A126249790W">Data3!$AT$1:$AT$10,Data3!$AT$11:$AT$19</definedName>
    <definedName name="A126249790W_Data">Data3!$AT$11:$AT$19</definedName>
    <definedName name="A126249790W_Latest">Data3!$AT$19</definedName>
    <definedName name="A126249794F">Data3!$DW$1:$DW$10,Data3!$DW$11:$DW$19</definedName>
    <definedName name="A126249794F_Data">Data3!$DW$11:$DW$19</definedName>
    <definedName name="A126249794F_Latest">Data3!$DW$19</definedName>
    <definedName name="A126249798R">Data3!$EX$1:$EX$10,Data3!$EX$11:$EX$19</definedName>
    <definedName name="A126249798R_Data">Data3!$EX$11:$EX$19</definedName>
    <definedName name="A126249798R_Latest">Data3!$EX$19</definedName>
    <definedName name="A126249802V">Data4!$EQ$1:$EQ$10,Data4!$EQ$11:$EQ$19</definedName>
    <definedName name="A126249802V_Data">Data4!$EQ$11:$EQ$19</definedName>
    <definedName name="A126249802V_Latest">Data4!$EQ$19</definedName>
    <definedName name="A126249806C">Data4!$GS$1:$GS$10,Data4!$GS$11:$GS$19</definedName>
    <definedName name="A126249806C_Data">Data4!$GS$11:$GS$19</definedName>
    <definedName name="A126249806C_Latest">Data4!$GS$19</definedName>
    <definedName name="A126249810V">Data2!$IH$1:$IH$10,Data2!$IH$11:$IH$19</definedName>
    <definedName name="A126249810V_Data">Data2!$IH$11:$IH$19</definedName>
    <definedName name="A126249810V_Latest">Data2!$IH$19</definedName>
    <definedName name="A126249814C">Data3!$FY$1:$FY$10,Data3!$FY$11:$FY$19</definedName>
    <definedName name="A126249814C_Data">Data3!$FY$11:$FY$19</definedName>
    <definedName name="A126249814C_Latest">Data3!$FY$19</definedName>
    <definedName name="A126249818L">Data4!$L$1:$L$10,Data4!$L$11:$L$19</definedName>
    <definedName name="A126249818L_Data">Data4!$L$11:$L$19</definedName>
    <definedName name="A126249818L_Latest">Data4!$L$19</definedName>
    <definedName name="A126249822C">Data3!$S$1:$S$10,Data3!$S$11:$S$19</definedName>
    <definedName name="A126249822C_Data">Data3!$S$11:$S$19</definedName>
    <definedName name="A126249822C_Latest">Data3!$S$19</definedName>
    <definedName name="A126249826L">Data3!$BU$1:$BU$10,Data3!$BU$11:$BU$19</definedName>
    <definedName name="A126249826L_Data">Data3!$BU$11:$BU$19</definedName>
    <definedName name="A126249826L_Latest">Data3!$BU$19</definedName>
    <definedName name="A126249830C">Data3!$CV$1:$CV$10,Data3!$CV$11:$CV$19</definedName>
    <definedName name="A126249830C_Data">Data3!$CV$11:$CV$19</definedName>
    <definedName name="A126249830C_Latest">Data3!$CV$19</definedName>
    <definedName name="A126249834L">Data3!$IA$1:$IA$10,Data3!$IA$11:$IA$19</definedName>
    <definedName name="A126249834L_Data">Data3!$IA$11:$IA$19</definedName>
    <definedName name="A126249834L_Latest">Data3!$IA$19</definedName>
    <definedName name="A126249838W">Data4!$AM$1:$AM$10,Data4!$AM$11:$AM$19</definedName>
    <definedName name="A126249838W_Data">Data4!$AM$11:$AM$19</definedName>
    <definedName name="A126249838W_Latest">Data4!$AM$19</definedName>
    <definedName name="A126249914L">Data4!$CU$1:$CU$10,Data4!$CU$11:$CU$19</definedName>
    <definedName name="A126249914L_Data">Data4!$CU$11:$CU$19</definedName>
    <definedName name="A126249914L_Latest">Data4!$CU$19</definedName>
    <definedName name="A126249918W">Data4!$DV$1:$DV$10,Data4!$DV$11:$DV$19</definedName>
    <definedName name="A126249918W_Data">Data4!$DV$11:$DV$19</definedName>
    <definedName name="A126249918W_Latest">Data4!$DV$19</definedName>
    <definedName name="A126249922L">Data4!$FX$1:$FX$10,Data4!$FX$11:$FX$19</definedName>
    <definedName name="A126249922L_Data">Data4!$FX$11:$FX$19</definedName>
    <definedName name="A126249922L_Latest">Data4!$FX$19</definedName>
    <definedName name="A126249926W">Data3!$HF$1:$HF$10,Data3!$HF$11:$HF$19</definedName>
    <definedName name="A126249926W_Data">Data3!$HF$11:$HF$19</definedName>
    <definedName name="A126249926W_Latest">Data3!$HF$19</definedName>
    <definedName name="A126249930L">Data4!$BT$1:$BT$10,Data4!$BT$11:$BT$19</definedName>
    <definedName name="A126249930L_Data">Data4!$BT$11:$BT$19</definedName>
    <definedName name="A126249930L_Latest">Data4!$BT$19</definedName>
    <definedName name="A126249934W">Data3!$AZ$1:$AZ$10,Data3!$AZ$11:$AZ$19</definedName>
    <definedName name="A126249934W_Data">Data3!$AZ$11:$AZ$19</definedName>
    <definedName name="A126249934W_Latest">Data3!$AZ$19</definedName>
    <definedName name="A126249938F">Data3!$EC$1:$EC$10,Data3!$EC$11:$EC$19</definedName>
    <definedName name="A126249938F_Data">Data3!$EC$11:$EC$19</definedName>
    <definedName name="A126249938F_Latest">Data3!$EC$19</definedName>
    <definedName name="A126249942W">Data3!$FD$1:$FD$10,Data3!$FD$11:$FD$19</definedName>
    <definedName name="A126249942W_Data">Data3!$FD$11:$FD$19</definedName>
    <definedName name="A126249942W_Latest">Data3!$FD$19</definedName>
    <definedName name="A126249946F">Data4!$EW$1:$EW$10,Data4!$EW$11:$EW$19</definedName>
    <definedName name="A126249946F_Data">Data4!$EW$11:$EW$19</definedName>
    <definedName name="A126249946F_Latest">Data4!$EW$19</definedName>
    <definedName name="A126249950W">Data4!$GY$1:$GY$10,Data4!$GY$11:$GY$19</definedName>
    <definedName name="A126249950W_Data">Data4!$GY$11:$GY$19</definedName>
    <definedName name="A126249950W_Latest">Data4!$GY$19</definedName>
    <definedName name="A126249954F">Data2!$IN$1:$IN$10,Data2!$IN$11:$IN$19</definedName>
    <definedName name="A126249954F_Data">Data2!$IN$11:$IN$19</definedName>
    <definedName name="A126249954F_Latest">Data2!$IN$19</definedName>
    <definedName name="A126249958R">Data3!$GE$1:$GE$10,Data3!$GE$11:$GE$19</definedName>
    <definedName name="A126249958R_Data">Data3!$GE$11:$GE$19</definedName>
    <definedName name="A126249958R_Latest">Data3!$GE$19</definedName>
    <definedName name="A126249962F">Data4!$R$1:$R$10,Data4!$R$11:$R$19</definedName>
    <definedName name="A126249962F_Data">Data4!$R$11:$R$19</definedName>
    <definedName name="A126249962F_Latest">Data4!$R$19</definedName>
    <definedName name="A126249966R">Data3!$Y$1:$Y$10,Data3!$Y$11:$Y$19</definedName>
    <definedName name="A126249966R_Data">Data3!$Y$11:$Y$19</definedName>
    <definedName name="A126249966R_Latest">Data3!$Y$19</definedName>
    <definedName name="A126249970F">Data3!$CA$1:$CA$10,Data3!$CA$11:$CA$19</definedName>
    <definedName name="A126249970F_Data">Data3!$CA$11:$CA$19</definedName>
    <definedName name="A126249970F_Latest">Data3!$CA$19</definedName>
    <definedName name="A126249974R">Data3!$DB$1:$DB$10,Data3!$DB$11:$DB$19</definedName>
    <definedName name="A126249974R_Data">Data3!$DB$11:$DB$19</definedName>
    <definedName name="A126249974R_Latest">Data3!$DB$19</definedName>
    <definedName name="A126249978X">Data3!$IG$1:$IG$10,Data3!$IG$11:$IG$19</definedName>
    <definedName name="A126249978X_Data">Data3!$IG$11:$IG$19</definedName>
    <definedName name="A126249978X_Latest">Data3!$IG$19</definedName>
    <definedName name="A126249982R">Data4!$AS$1:$AS$10,Data4!$AS$11:$AS$19</definedName>
    <definedName name="A126249982R_Data">Data4!$AS$11:$AS$19</definedName>
    <definedName name="A126249982R_Latest">Data4!$AS$19</definedName>
    <definedName name="A126249986X">Data4!$DG$1:$DG$10,Data4!$DG$11:$DG$19</definedName>
    <definedName name="A126249986X_Data">Data4!$DG$11:$DG$19</definedName>
    <definedName name="A126249986X_Latest">Data4!$DG$19</definedName>
    <definedName name="A126249990R">Data4!$EH$1:$EH$10,Data4!$EH$11:$EH$19</definedName>
    <definedName name="A126249990R_Data">Data4!$EH$11:$EH$19</definedName>
    <definedName name="A126249990R_Latest">Data4!$EH$19</definedName>
    <definedName name="A126249994X">Data4!$GJ$1:$GJ$10,Data4!$GJ$11:$GJ$19</definedName>
    <definedName name="A126249994X_Data">Data4!$GJ$11:$GJ$19</definedName>
    <definedName name="A126249994X_Latest">Data4!$GJ$19</definedName>
    <definedName name="A126249998J">Data3!$HR$1:$HR$10,Data3!$HR$11:$HR$19</definedName>
    <definedName name="A126249998J_Data">Data3!$HR$11:$HR$19</definedName>
    <definedName name="A126249998J_Latest">Data3!$HR$19</definedName>
    <definedName name="A126250002V">Data4!$CF$1:$CF$10,Data4!$CF$11:$CF$19</definedName>
    <definedName name="A126250002V_Data">Data4!$CF$11:$CF$19</definedName>
    <definedName name="A126250002V_Latest">Data4!$CF$19</definedName>
    <definedName name="A126250006C">Data3!$BL$1:$BL$10,Data3!$BL$11:$BL$19</definedName>
    <definedName name="A126250006C_Data">Data3!$BL$11:$BL$19</definedName>
    <definedName name="A126250006C_Latest">Data3!$BL$19</definedName>
    <definedName name="A126250010V">Data3!$EO$1:$EO$10,Data3!$EO$11:$EO$19</definedName>
    <definedName name="A126250010V_Data">Data3!$EO$11:$EO$19</definedName>
    <definedName name="A126250010V_Latest">Data3!$EO$19</definedName>
    <definedName name="A126250014C">Data3!$FP$1:$FP$10,Data3!$FP$11:$FP$19</definedName>
    <definedName name="A126250014C_Data">Data3!$FP$11:$FP$19</definedName>
    <definedName name="A126250014C_Latest">Data3!$FP$19</definedName>
    <definedName name="A126250018L">Data4!$FI$1:$FI$10,Data4!$FI$11:$FI$19</definedName>
    <definedName name="A126250018L_Data">Data4!$FI$11:$FI$19</definedName>
    <definedName name="A126250018L_Latest">Data4!$FI$19</definedName>
    <definedName name="A126250022C">Data4!$HK$1:$HK$10,Data4!$HK$11:$HK$19</definedName>
    <definedName name="A126250022C_Data">Data4!$HK$11:$HK$19</definedName>
    <definedName name="A126250022C_Latest">Data4!$HK$19</definedName>
    <definedName name="A126250026L">Data3!$J$1:$J$10,Data3!$J$11:$J$19</definedName>
    <definedName name="A126250026L_Data">Data3!$J$11:$J$19</definedName>
    <definedName name="A126250026L_Latest">Data3!$J$19</definedName>
    <definedName name="A126250030C">Data3!$GQ$1:$GQ$10,Data3!$GQ$11:$GQ$19</definedName>
    <definedName name="A126250030C_Data">Data3!$GQ$11:$GQ$19</definedName>
    <definedName name="A126250030C_Latest">Data3!$GQ$19</definedName>
    <definedName name="A126250034L">Data4!$AD$1:$AD$10,Data4!$AD$11:$AD$19</definedName>
    <definedName name="A126250034L_Data">Data4!$AD$11:$AD$19</definedName>
    <definedName name="A126250034L_Latest">Data4!$AD$19</definedName>
    <definedName name="A126250038W">Data3!$AK$1:$AK$10,Data3!$AK$11:$AK$19</definedName>
    <definedName name="A126250038W_Data">Data3!$AK$11:$AK$19</definedName>
    <definedName name="A126250038W_Latest">Data3!$AK$19</definedName>
    <definedName name="A126250042L">Data3!$CM$1:$CM$10,Data3!$CM$11:$CM$19</definedName>
    <definedName name="A126250042L_Data">Data3!$CM$11:$CM$19</definedName>
    <definedName name="A126250042L_Latest">Data3!$CM$19</definedName>
    <definedName name="A126250046W">Data3!$DN$1:$DN$10,Data3!$DN$11:$DN$19</definedName>
    <definedName name="A126250046W_Data">Data3!$DN$11:$DN$19</definedName>
    <definedName name="A126250046W_Latest">Data3!$DN$19</definedName>
    <definedName name="A126250050L">Data4!$C$1:$C$10,Data4!$C$11:$C$19</definedName>
    <definedName name="A126250050L_Data">Data4!$C$11:$C$19</definedName>
    <definedName name="A126250050L_Latest">Data4!$C$19</definedName>
    <definedName name="A126250054W">Data4!$BE$1:$BE$10,Data4!$BE$11:$BE$19</definedName>
    <definedName name="A126250054W_Data">Data4!$BE$11:$BE$19</definedName>
    <definedName name="A126250054W_Latest">Data4!$BE$19</definedName>
    <definedName name="A126250058F">Data8!$CB$1:$CB$10,Data8!$CB$11:$CB$19</definedName>
    <definedName name="A126250058F_Data">Data8!$CB$11:$CB$19</definedName>
    <definedName name="A126250058F_Latest">Data8!$CB$19</definedName>
    <definedName name="A126250062W">Data8!$DC$1:$DC$10,Data8!$DC$11:$DC$19</definedName>
    <definedName name="A126250062W_Data">Data8!$DC$11:$DC$19</definedName>
    <definedName name="A126250062W_Latest">Data8!$DC$19</definedName>
    <definedName name="A126250066F">Data8!$FE$1:$FE$10,Data8!$FE$11:$FE$19</definedName>
    <definedName name="A126250066F_Data">Data8!$FE$11:$FE$19</definedName>
    <definedName name="A126250066F_Latest">Data8!$FE$19</definedName>
    <definedName name="A126250070W">Data7!$GM$1:$GM$10,Data7!$GM$11:$GM$19</definedName>
    <definedName name="A126250070W_Data">Data7!$GM$11:$GM$19</definedName>
    <definedName name="A126250070W_Latest">Data7!$GM$19</definedName>
    <definedName name="A126250074F">Data8!$BA$1:$BA$10,Data8!$BA$11:$BA$19</definedName>
    <definedName name="A126250074F_Data">Data8!$BA$11:$BA$19</definedName>
    <definedName name="A126250074F_Latest">Data8!$BA$19</definedName>
    <definedName name="A126250078R">Data7!$AG$1:$AG$10,Data7!$AG$11:$AG$19</definedName>
    <definedName name="A126250078R_Data">Data7!$AG$11:$AG$19</definedName>
    <definedName name="A126250078R_Latest">Data7!$AG$19</definedName>
    <definedName name="A126250082F">Data7!$DJ$1:$DJ$10,Data7!$DJ$11:$DJ$19</definedName>
    <definedName name="A126250082F_Data">Data7!$DJ$11:$DJ$19</definedName>
    <definedName name="A126250082F_Latest">Data7!$DJ$19</definedName>
    <definedName name="A126250086R">Data7!$EK$1:$EK$10,Data7!$EK$11:$EK$19</definedName>
    <definedName name="A126250086R_Data">Data7!$EK$11:$EK$19</definedName>
    <definedName name="A126250086R_Latest">Data7!$EK$19</definedName>
    <definedName name="A126250090F">Data8!$ED$1:$ED$10,Data8!$ED$11:$ED$19</definedName>
    <definedName name="A126250090F_Data">Data8!$ED$11:$ED$19</definedName>
    <definedName name="A126250090F_Latest">Data8!$ED$19</definedName>
    <definedName name="A126250094R">Data8!$GF$1:$GF$10,Data8!$GF$11:$GF$19</definedName>
    <definedName name="A126250094R_Data">Data8!$GF$11:$GF$19</definedName>
    <definedName name="A126250094R_Latest">Data8!$GF$19</definedName>
    <definedName name="A126250098X">Data6!$HU$1:$HU$10,Data6!$HU$11:$HU$19</definedName>
    <definedName name="A126250098X_Data">Data6!$HU$11:$HU$19</definedName>
    <definedName name="A126250098X_Latest">Data6!$HU$19</definedName>
    <definedName name="A126250102C">Data7!$FL$1:$FL$10,Data7!$FL$11:$FL$19</definedName>
    <definedName name="A126250102C_Data">Data7!$FL$11:$FL$19</definedName>
    <definedName name="A126250102C_Latest">Data7!$FL$19</definedName>
    <definedName name="A126250106L">Data7!$IO$1:$IO$10,Data7!$IO$11:$IO$19</definedName>
    <definedName name="A126250106L_Data">Data7!$IO$11:$IO$19</definedName>
    <definedName name="A126250106L_Latest">Data7!$IO$19</definedName>
    <definedName name="A126250110C">Data7!$F$1:$F$10,Data7!$F$11:$F$19</definedName>
    <definedName name="A126250110C_Data">Data7!$F$11:$F$19</definedName>
    <definedName name="A126250110C_Latest">Data7!$F$19</definedName>
    <definedName name="A126250114L">Data7!$BH$1:$BH$10,Data7!$BH$11:$BH$19</definedName>
    <definedName name="A126250114L_Data">Data7!$BH$11:$BH$19</definedName>
    <definedName name="A126250114L_Latest">Data7!$BH$19</definedName>
    <definedName name="A126250118W">Data7!$CI$1:$CI$10,Data7!$CI$11:$CI$19</definedName>
    <definedName name="A126250118W_Data">Data7!$CI$11:$CI$19</definedName>
    <definedName name="A126250118W_Latest">Data7!$CI$19</definedName>
    <definedName name="A126250122L">Data7!$HN$1:$HN$10,Data7!$HN$11:$HN$19</definedName>
    <definedName name="A126250122L_Data">Data7!$HN$11:$HN$19</definedName>
    <definedName name="A126250122L_Latest">Data7!$HN$19</definedName>
    <definedName name="A126250126W">Data8!$Z$1:$Z$10,Data8!$Z$11:$Z$19</definedName>
    <definedName name="A126250126W_Data">Data8!$Z$11:$Z$19</definedName>
    <definedName name="A126250126W_Latest">Data8!$Z$19</definedName>
    <definedName name="A126250130L">Data8!$BJ$1:$BJ$10,Data8!$BJ$11:$BJ$19</definedName>
    <definedName name="A126250130L_Data">Data8!$BJ$11:$BJ$19</definedName>
    <definedName name="A126250130L_Latest">Data8!$BJ$19</definedName>
    <definedName name="A126250134W">Data8!$CK$1:$CK$10,Data8!$CK$11:$CK$19</definedName>
    <definedName name="A126250134W_Data">Data8!$CK$11:$CK$19</definedName>
    <definedName name="A126250134W_Latest">Data8!$CK$19</definedName>
    <definedName name="A126250138F">Data8!$EM$1:$EM$10,Data8!$EM$11:$EM$19</definedName>
    <definedName name="A126250138F_Data">Data8!$EM$11:$EM$19</definedName>
    <definedName name="A126250138F_Latest">Data8!$EM$19</definedName>
    <definedName name="A126250142W">Data7!$FU$1:$FU$10,Data7!$FU$11:$FU$19</definedName>
    <definedName name="A126250142W_Data">Data7!$FU$11:$FU$19</definedName>
    <definedName name="A126250142W_Latest">Data7!$FU$19</definedName>
    <definedName name="A126250146F">Data8!$AI$1:$AI$10,Data8!$AI$11:$AI$19</definedName>
    <definedName name="A126250146F_Data">Data8!$AI$11:$AI$19</definedName>
    <definedName name="A126250146F_Latest">Data8!$AI$19</definedName>
    <definedName name="A126250150W">Data7!$O$1:$O$10,Data7!$O$11:$O$19</definedName>
    <definedName name="A126250150W_Data">Data7!$O$11:$O$19</definedName>
    <definedName name="A126250150W_Latest">Data7!$O$19</definedName>
    <definedName name="A126250154F">Data7!$CR$1:$CR$10,Data7!$CR$11:$CR$19</definedName>
    <definedName name="A126250154F_Data">Data7!$CR$11:$CR$19</definedName>
    <definedName name="A126250154F_Latest">Data7!$CR$19</definedName>
    <definedName name="A126250158R">Data7!$DS$1:$DS$10,Data7!$DS$11:$DS$19</definedName>
    <definedName name="A126250158R_Data">Data7!$DS$11:$DS$19</definedName>
    <definedName name="A126250158R_Latest">Data7!$DS$19</definedName>
    <definedName name="A126250162F">Data8!$DL$1:$DL$10,Data8!$DL$11:$DL$19</definedName>
    <definedName name="A126250162F_Data">Data8!$DL$11:$DL$19</definedName>
    <definedName name="A126250162F_Latest">Data8!$DL$19</definedName>
    <definedName name="A126250166R">Data8!$FN$1:$FN$10,Data8!$FN$11:$FN$19</definedName>
    <definedName name="A126250166R_Data">Data8!$FN$11:$FN$19</definedName>
    <definedName name="A126250166R_Latest">Data8!$FN$19</definedName>
    <definedName name="A126250170F">Data6!$HC$1:$HC$10,Data6!$HC$11:$HC$19</definedName>
    <definedName name="A126250170F_Data">Data6!$HC$11:$HC$19</definedName>
    <definedName name="A126250170F_Latest">Data6!$HC$19</definedName>
    <definedName name="A126250174R">Data7!$ET$1:$ET$10,Data7!$ET$11:$ET$19</definedName>
    <definedName name="A126250174R_Data">Data7!$ET$11:$ET$19</definedName>
    <definedName name="A126250174R_Latest">Data7!$ET$19</definedName>
    <definedName name="A126250178X">Data7!$HW$1:$HW$10,Data7!$HW$11:$HW$19</definedName>
    <definedName name="A126250178X_Data">Data7!$HW$11:$HW$19</definedName>
    <definedName name="A126250178X_Latest">Data7!$HW$19</definedName>
    <definedName name="A126250182R">Data6!$ID$1:$ID$10,Data6!$ID$11:$ID$19</definedName>
    <definedName name="A126250182R_Data">Data6!$ID$11:$ID$19</definedName>
    <definedName name="A126250182R_Latest">Data6!$ID$19</definedName>
    <definedName name="A126250186X">Data7!$AP$1:$AP$10,Data7!$AP$11:$AP$19</definedName>
    <definedName name="A126250186X_Data">Data7!$AP$11:$AP$19</definedName>
    <definedName name="A126250186X_Latest">Data7!$AP$19</definedName>
    <definedName name="A126250190R">Data7!$BQ$1:$BQ$10,Data7!$BQ$11:$BQ$19</definedName>
    <definedName name="A126250190R_Data">Data7!$BQ$11:$BQ$19</definedName>
    <definedName name="A126250190R_Latest">Data7!$BQ$19</definedName>
    <definedName name="A126250194X">Data7!$GV$1:$GV$10,Data7!$GV$11:$GV$19</definedName>
    <definedName name="A126250194X_Data">Data7!$GV$11:$GV$19</definedName>
    <definedName name="A126250194X_Latest">Data7!$GV$19</definedName>
    <definedName name="A126250198J">Data8!$H$1:$H$10,Data8!$H$11:$H$19</definedName>
    <definedName name="A126250198J_Data">Data8!$H$11:$H$19</definedName>
    <definedName name="A126250198J_Latest">Data8!$H$19</definedName>
    <definedName name="A126250202L">Data8!$BP$1:$BP$10,Data8!$BP$11:$BP$19</definedName>
    <definedName name="A126250202L_Data">Data8!$BP$11:$BP$19</definedName>
    <definedName name="A126250202L_Latest">Data8!$BP$19</definedName>
    <definedName name="A126250206W">Data8!$CQ$1:$CQ$10,Data8!$CQ$11:$CQ$19</definedName>
    <definedName name="A126250206W_Data">Data8!$CQ$11:$CQ$19</definedName>
    <definedName name="A126250206W_Latest">Data8!$CQ$19</definedName>
    <definedName name="A126250210L">Data8!$ES$1:$ES$10,Data8!$ES$11:$ES$19</definedName>
    <definedName name="A126250210L_Data">Data8!$ES$11:$ES$19</definedName>
    <definedName name="A126250210L_Latest">Data8!$ES$19</definedName>
    <definedName name="A126250214W">Data7!$GA$1:$GA$10,Data7!$GA$11:$GA$19</definedName>
    <definedName name="A126250214W_Data">Data7!$GA$11:$GA$19</definedName>
    <definedName name="A126250214W_Latest">Data7!$GA$19</definedName>
    <definedName name="A126250218F">Data8!$AO$1:$AO$10,Data8!$AO$11:$AO$19</definedName>
    <definedName name="A126250218F_Data">Data8!$AO$11:$AO$19</definedName>
    <definedName name="A126250218F_Latest">Data8!$AO$19</definedName>
    <definedName name="A126250222W">Data7!$U$1:$U$10,Data7!$U$11:$U$19</definedName>
    <definedName name="A126250222W_Data">Data7!$U$11:$U$19</definedName>
    <definedName name="A126250222W_Latest">Data7!$U$19</definedName>
    <definedName name="A126250226F">Data7!$CX$1:$CX$10,Data7!$CX$11:$CX$19</definedName>
    <definedName name="A126250226F_Data">Data7!$CX$11:$CX$19</definedName>
    <definedName name="A126250226F_Latest">Data7!$CX$19</definedName>
    <definedName name="A126250230W">Data7!$DY$1:$DY$10,Data7!$DY$11:$DY$19</definedName>
    <definedName name="A126250230W_Data">Data7!$DY$11:$DY$19</definedName>
    <definedName name="A126250230W_Latest">Data7!$DY$19</definedName>
    <definedName name="A126250234F">Data8!$DR$1:$DR$10,Data8!$DR$11:$DR$19</definedName>
    <definedName name="A126250234F_Data">Data8!$DR$11:$DR$19</definedName>
    <definedName name="A126250234F_Latest">Data8!$DR$19</definedName>
    <definedName name="A126250238R">Data8!$FT$1:$FT$10,Data8!$FT$11:$FT$19</definedName>
    <definedName name="A126250238R_Data">Data8!$FT$11:$FT$19</definedName>
    <definedName name="A126250238R_Latest">Data8!$FT$19</definedName>
    <definedName name="A126250242F">Data6!$HI$1:$HI$10,Data6!$HI$11:$HI$19</definedName>
    <definedName name="A126250242F_Data">Data6!$HI$11:$HI$19</definedName>
    <definedName name="A126250242F_Latest">Data6!$HI$19</definedName>
    <definedName name="A126250246R">Data7!$EZ$1:$EZ$10,Data7!$EZ$11:$EZ$19</definedName>
    <definedName name="A126250246R_Data">Data7!$EZ$11:$EZ$19</definedName>
    <definedName name="A126250246R_Latest">Data7!$EZ$19</definedName>
    <definedName name="A126250250F">Data7!$IC$1:$IC$10,Data7!$IC$11:$IC$19</definedName>
    <definedName name="A126250250F_Data">Data7!$IC$11:$IC$19</definedName>
    <definedName name="A126250250F_Latest">Data7!$IC$19</definedName>
    <definedName name="A126250254R">Data6!$IJ$1:$IJ$10,Data6!$IJ$11:$IJ$19</definedName>
    <definedName name="A126250254R_Data">Data6!$IJ$11:$IJ$19</definedName>
    <definedName name="A126250254R_Latest">Data6!$IJ$19</definedName>
    <definedName name="A126250258X">Data7!$AV$1:$AV$10,Data7!$AV$11:$AV$19</definedName>
    <definedName name="A126250258X_Data">Data7!$AV$11:$AV$19</definedName>
    <definedName name="A126250258X_Latest">Data7!$AV$19</definedName>
    <definedName name="A126250262R">Data7!$BW$1:$BW$10,Data7!$BW$11:$BW$19</definedName>
    <definedName name="A126250262R_Data">Data7!$BW$11:$BW$19</definedName>
    <definedName name="A126250262R_Latest">Data7!$BW$19</definedName>
    <definedName name="A126250266X">Data7!$HB$1:$HB$10,Data7!$HB$11:$HB$19</definedName>
    <definedName name="A126250266X_Data">Data7!$HB$11:$HB$19</definedName>
    <definedName name="A126250266X_Latest">Data7!$HB$19</definedName>
    <definedName name="A126250270R">Data8!$N$1:$N$10,Data8!$N$11:$N$19</definedName>
    <definedName name="A126250270R_Data">Data8!$N$11:$N$19</definedName>
    <definedName name="A126250270R_Latest">Data8!$N$19</definedName>
    <definedName name="A126250274X">Data8!$BV$1:$BV$10,Data8!$BV$11:$BV$19</definedName>
    <definedName name="A126250274X_Data">Data8!$BV$11:$BV$19</definedName>
    <definedName name="A126250274X_Latest">Data8!$BV$19</definedName>
    <definedName name="A126250278J">Data8!$CW$1:$CW$10,Data8!$CW$11:$CW$19</definedName>
    <definedName name="A126250278J_Data">Data8!$CW$11:$CW$19</definedName>
    <definedName name="A126250278J_Latest">Data8!$CW$19</definedName>
    <definedName name="A126250282X">Data8!$EY$1:$EY$10,Data8!$EY$11:$EY$19</definedName>
    <definedName name="A126250282X_Data">Data8!$EY$11:$EY$19</definedName>
    <definedName name="A126250282X_Latest">Data8!$EY$19</definedName>
    <definedName name="A126250286J">Data7!$GG$1:$GG$10,Data7!$GG$11:$GG$19</definedName>
    <definedName name="A126250286J_Data">Data7!$GG$11:$GG$19</definedName>
    <definedName name="A126250286J_Latest">Data7!$GG$19</definedName>
    <definedName name="A126250290X">Data8!$AU$1:$AU$10,Data8!$AU$11:$AU$19</definedName>
    <definedName name="A126250290X_Data">Data8!$AU$11:$AU$19</definedName>
    <definedName name="A126250290X_Latest">Data8!$AU$19</definedName>
    <definedName name="A126250294J">Data7!$AA$1:$AA$10,Data7!$AA$11:$AA$19</definedName>
    <definedName name="A126250294J_Data">Data7!$AA$11:$AA$19</definedName>
    <definedName name="A126250294J_Latest">Data7!$AA$19</definedName>
    <definedName name="A126250298T">Data7!$DD$1:$DD$10,Data7!$DD$11:$DD$19</definedName>
    <definedName name="A126250298T_Data">Data7!$DD$11:$DD$19</definedName>
    <definedName name="A126250298T_Latest">Data7!$DD$19</definedName>
    <definedName name="A126250302W">Data7!$EE$1:$EE$10,Data7!$EE$11:$EE$19</definedName>
    <definedName name="A126250302W_Data">Data7!$EE$11:$EE$19</definedName>
    <definedName name="A126250302W_Latest">Data7!$EE$19</definedName>
    <definedName name="A126250306F">Data8!$DX$1:$DX$10,Data8!$DX$11:$DX$19</definedName>
    <definedName name="A126250306F_Data">Data8!$DX$11:$DX$19</definedName>
    <definedName name="A126250306F_Latest">Data8!$DX$19</definedName>
    <definedName name="A126250310W">Data8!$FZ$1:$FZ$10,Data8!$FZ$11:$FZ$19</definedName>
    <definedName name="A126250310W_Data">Data8!$FZ$11:$FZ$19</definedName>
    <definedName name="A126250310W_Latest">Data8!$FZ$19</definedName>
    <definedName name="A126250314F">Data6!$HO$1:$HO$10,Data6!$HO$11:$HO$19</definedName>
    <definedName name="A126250314F_Data">Data6!$HO$11:$HO$19</definedName>
    <definedName name="A126250314F_Latest">Data6!$HO$19</definedName>
    <definedName name="A126250318R">Data7!$FF$1:$FF$10,Data7!$FF$11:$FF$19</definedName>
    <definedName name="A126250318R_Data">Data7!$FF$11:$FF$19</definedName>
    <definedName name="A126250318R_Latest">Data7!$FF$19</definedName>
    <definedName name="A126250322F">Data7!$II$1:$II$10,Data7!$II$11:$II$19</definedName>
    <definedName name="A126250322F_Data">Data7!$II$11:$II$19</definedName>
    <definedName name="A126250322F_Latest">Data7!$II$19</definedName>
    <definedName name="A126250326R">Data6!$IP$1:$IP$10,Data6!$IP$11:$IP$19</definedName>
    <definedName name="A126250326R_Data">Data6!$IP$11:$IP$19</definedName>
    <definedName name="A126250326R_Latest">Data6!$IP$19</definedName>
    <definedName name="A126250330F">Data7!$BB$1:$BB$10,Data7!$BB$11:$BB$19</definedName>
    <definedName name="A126250330F_Data">Data7!$BB$11:$BB$19</definedName>
    <definedName name="A126250330F_Latest">Data7!$BB$19</definedName>
    <definedName name="A126250334R">Data7!$CC$1:$CC$10,Data7!$CC$11:$CC$19</definedName>
    <definedName name="A126250334R_Data">Data7!$CC$11:$CC$19</definedName>
    <definedName name="A126250334R_Latest">Data7!$CC$19</definedName>
    <definedName name="A126250338X">Data7!$HH$1:$HH$10,Data7!$HH$11:$HH$19</definedName>
    <definedName name="A126250338X_Data">Data7!$HH$11:$HH$19</definedName>
    <definedName name="A126250338X_Latest">Data7!$HH$19</definedName>
    <definedName name="A126250342R">Data8!$T$1:$T$10,Data8!$T$11:$T$19</definedName>
    <definedName name="A126250342R_Data">Data8!$T$11:$T$19</definedName>
    <definedName name="A126250342R_Latest">Data8!$T$19</definedName>
    <definedName name="A126250418X">Data8!$BY$1:$BY$10,Data8!$BY$11:$BY$19</definedName>
    <definedName name="A126250418X_Data">Data8!$BY$11:$BY$19</definedName>
    <definedName name="A126250418X_Latest">Data8!$BY$19</definedName>
    <definedName name="A126250422R">Data8!$CZ$1:$CZ$10,Data8!$CZ$11:$CZ$19</definedName>
    <definedName name="A126250422R_Data">Data8!$CZ$11:$CZ$19</definedName>
    <definedName name="A126250422R_Latest">Data8!$CZ$19</definedName>
    <definedName name="A126250426X">Data8!$FB$1:$FB$10,Data8!$FB$11:$FB$19</definedName>
    <definedName name="A126250426X_Data">Data8!$FB$11:$FB$19</definedName>
    <definedName name="A126250426X_Latest">Data8!$FB$19</definedName>
    <definedName name="A126250430R">Data7!$GJ$1:$GJ$10,Data7!$GJ$11:$GJ$19</definedName>
    <definedName name="A126250430R_Data">Data7!$GJ$11:$GJ$19</definedName>
    <definedName name="A126250430R_Latest">Data7!$GJ$19</definedName>
    <definedName name="A126250434X">Data8!$AX$1:$AX$10,Data8!$AX$11:$AX$19</definedName>
    <definedName name="A126250434X_Data">Data8!$AX$11:$AX$19</definedName>
    <definedName name="A126250434X_Latest">Data8!$AX$19</definedName>
    <definedName name="A126250438J">Data7!$AD$1:$AD$10,Data7!$AD$11:$AD$19</definedName>
    <definedName name="A126250438J_Data">Data7!$AD$11:$AD$19</definedName>
    <definedName name="A126250438J_Latest">Data7!$AD$19</definedName>
    <definedName name="A126250442X">Data7!$DG$1:$DG$10,Data7!$DG$11:$DG$19</definedName>
    <definedName name="A126250442X_Data">Data7!$DG$11:$DG$19</definedName>
    <definedName name="A126250442X_Latest">Data7!$DG$19</definedName>
    <definedName name="A126250446J">Data7!$EH$1:$EH$10,Data7!$EH$11:$EH$19</definedName>
    <definedName name="A126250446J_Data">Data7!$EH$11:$EH$19</definedName>
    <definedName name="A126250446J_Latest">Data7!$EH$19</definedName>
    <definedName name="A126250450X">Data8!$EA$1:$EA$10,Data8!$EA$11:$EA$19</definedName>
    <definedName name="A126250450X_Data">Data8!$EA$11:$EA$19</definedName>
    <definedName name="A126250450X_Latest">Data8!$EA$19</definedName>
    <definedName name="A126250454J">Data8!$GC$1:$GC$10,Data8!$GC$11:$GC$19</definedName>
    <definedName name="A126250454J_Data">Data8!$GC$11:$GC$19</definedName>
    <definedName name="A126250454J_Latest">Data8!$GC$19</definedName>
    <definedName name="A126250458T">Data6!$HR$1:$HR$10,Data6!$HR$11:$HR$19</definedName>
    <definedName name="A126250458T_Data">Data6!$HR$11:$HR$19</definedName>
    <definedName name="A126250458T_Latest">Data6!$HR$19</definedName>
    <definedName name="A126250462J">Data7!$FI$1:$FI$10,Data7!$FI$11:$FI$19</definedName>
    <definedName name="A126250462J_Data">Data7!$FI$11:$FI$19</definedName>
    <definedName name="A126250462J_Latest">Data7!$FI$19</definedName>
    <definedName name="A126250466T">Data7!$IL$1:$IL$10,Data7!$IL$11:$IL$19</definedName>
    <definedName name="A126250466T_Data">Data7!$IL$11:$IL$19</definedName>
    <definedName name="A126250466T_Latest">Data7!$IL$19</definedName>
    <definedName name="A126250470J">Data7!$C$1:$C$10,Data7!$C$11:$C$19</definedName>
    <definedName name="A126250470J_Data">Data7!$C$11:$C$19</definedName>
    <definedName name="A126250470J_Latest">Data7!$C$19</definedName>
    <definedName name="A126250474T">Data7!$BE$1:$BE$10,Data7!$BE$11:$BE$19</definedName>
    <definedName name="A126250474T_Data">Data7!$BE$11:$BE$19</definedName>
    <definedName name="A126250474T_Latest">Data7!$BE$19</definedName>
    <definedName name="A126250478A">Data7!$CF$1:$CF$10,Data7!$CF$11:$CF$19</definedName>
    <definedName name="A126250478A_Data">Data7!$CF$11:$CF$19</definedName>
    <definedName name="A126250478A_Latest">Data7!$CF$19</definedName>
    <definedName name="A126250482T">Data7!$HK$1:$HK$10,Data7!$HK$11:$HK$19</definedName>
    <definedName name="A126250482T_Data">Data7!$HK$11:$HK$19</definedName>
    <definedName name="A126250482T_Latest">Data7!$HK$19</definedName>
    <definedName name="A126250486A">Data8!$W$1:$W$10,Data8!$W$11:$W$19</definedName>
    <definedName name="A126250486A_Data">Data8!$W$11:$W$19</definedName>
    <definedName name="A126250486A_Latest">Data8!$W$19</definedName>
    <definedName name="A126250490T">Data8!$CH$1:$CH$10,Data8!$CH$11:$CH$19</definedName>
    <definedName name="A126250490T_Data">Data8!$CH$11:$CH$19</definedName>
    <definedName name="A126250490T_Latest">Data8!$CH$19</definedName>
    <definedName name="A126250494A">Data8!$DI$1:$DI$10,Data8!$DI$11:$DI$19</definedName>
    <definedName name="A126250494A_Data">Data8!$DI$11:$DI$19</definedName>
    <definedName name="A126250494A_Latest">Data8!$DI$19</definedName>
    <definedName name="A126250498K">Data8!$FK$1:$FK$10,Data8!$FK$11:$FK$19</definedName>
    <definedName name="A126250498K_Data">Data8!$FK$11:$FK$19</definedName>
    <definedName name="A126250498K_Latest">Data8!$FK$19</definedName>
    <definedName name="A126250502R">Data7!$GS$1:$GS$10,Data7!$GS$11:$GS$19</definedName>
    <definedName name="A126250502R_Data">Data7!$GS$11:$GS$19</definedName>
    <definedName name="A126250502R_Latest">Data7!$GS$19</definedName>
    <definedName name="A126250506X">Data8!$BG$1:$BG$10,Data8!$BG$11:$BG$19</definedName>
    <definedName name="A126250506X_Data">Data8!$BG$11:$BG$19</definedName>
    <definedName name="A126250506X_Latest">Data8!$BG$19</definedName>
    <definedName name="A126250510R">Data7!$AM$1:$AM$10,Data7!$AM$11:$AM$19</definedName>
    <definedName name="A126250510R_Data">Data7!$AM$11:$AM$19</definedName>
    <definedName name="A126250510R_Latest">Data7!$AM$19</definedName>
    <definedName name="A126250514X">Data7!$DP$1:$DP$10,Data7!$DP$11:$DP$19</definedName>
    <definedName name="A126250514X_Data">Data7!$DP$11:$DP$19</definedName>
    <definedName name="A126250514X_Latest">Data7!$DP$19</definedName>
    <definedName name="A126250518J">Data7!$EQ$1:$EQ$10,Data7!$EQ$11:$EQ$19</definedName>
    <definedName name="A126250518J_Data">Data7!$EQ$11:$EQ$19</definedName>
    <definedName name="A126250518J_Latest">Data7!$EQ$19</definedName>
    <definedName name="A126250522X">Data8!$EJ$1:$EJ$10,Data8!$EJ$11:$EJ$19</definedName>
    <definedName name="A126250522X_Data">Data8!$EJ$11:$EJ$19</definedName>
    <definedName name="A126250522X_Latest">Data8!$EJ$19</definedName>
    <definedName name="A126250526J">Data8!$GL$1:$GL$10,Data8!$GL$11:$GL$19</definedName>
    <definedName name="A126250526J_Data">Data8!$GL$11:$GL$19</definedName>
    <definedName name="A126250526J_Latest">Data8!$GL$19</definedName>
    <definedName name="A126250530X">Data6!$IA$1:$IA$10,Data6!$IA$11:$IA$19</definedName>
    <definedName name="A126250530X_Data">Data6!$IA$11:$IA$19</definedName>
    <definedName name="A126250530X_Latest">Data6!$IA$19</definedName>
    <definedName name="A126250534J">Data7!$FR$1:$FR$10,Data7!$FR$11:$FR$19</definedName>
    <definedName name="A126250534J_Data">Data7!$FR$11:$FR$19</definedName>
    <definedName name="A126250534J_Latest">Data7!$FR$19</definedName>
    <definedName name="A126250538T">Data8!$E$1:$E$10,Data8!$E$11:$E$19</definedName>
    <definedName name="A126250538T_Data">Data8!$E$11:$E$19</definedName>
    <definedName name="A126250538T_Latest">Data8!$E$19</definedName>
    <definedName name="A126250542J">Data7!$L$1:$L$10,Data7!$L$11:$L$19</definedName>
    <definedName name="A126250542J_Data">Data7!$L$11:$L$19</definedName>
    <definedName name="A126250542J_Latest">Data7!$L$19</definedName>
    <definedName name="A126250546T">Data7!$BN$1:$BN$10,Data7!$BN$11:$BN$19</definedName>
    <definedName name="A126250546T_Data">Data7!$BN$11:$BN$19</definedName>
    <definedName name="A126250546T_Latest">Data7!$BN$19</definedName>
    <definedName name="A126250550J">Data7!$CO$1:$CO$10,Data7!$CO$11:$CO$19</definedName>
    <definedName name="A126250550J_Data">Data7!$CO$11:$CO$19</definedName>
    <definedName name="A126250550J_Latest">Data7!$CO$19</definedName>
    <definedName name="A126250554T">Data7!$HT$1:$HT$10,Data7!$HT$11:$HT$19</definedName>
    <definedName name="A126250554T_Data">Data7!$HT$11:$HT$19</definedName>
    <definedName name="A126250554T_Latest">Data7!$HT$19</definedName>
    <definedName name="A126250558A">Data8!$AF$1:$AF$10,Data8!$AF$11:$AF$19</definedName>
    <definedName name="A126250558A_Data">Data8!$AF$11:$AF$19</definedName>
    <definedName name="A126250558A_Latest">Data8!$AF$19</definedName>
    <definedName name="A126250562T">Data8!$BM$1:$BM$10,Data8!$BM$11:$BM$19</definedName>
    <definedName name="A126250562T_Data">Data8!$BM$11:$BM$19</definedName>
    <definedName name="A126250562T_Latest">Data8!$BM$19</definedName>
    <definedName name="A126250566A">Data8!$CN$1:$CN$10,Data8!$CN$11:$CN$19</definedName>
    <definedName name="A126250566A_Data">Data8!$CN$11:$CN$19</definedName>
    <definedName name="A126250566A_Latest">Data8!$CN$19</definedName>
    <definedName name="A126250570T">Data8!$EP$1:$EP$10,Data8!$EP$11:$EP$19</definedName>
    <definedName name="A126250570T_Data">Data8!$EP$11:$EP$19</definedName>
    <definedName name="A126250570T_Latest">Data8!$EP$19</definedName>
    <definedName name="A126250574A">Data7!$FX$1:$FX$10,Data7!$FX$11:$FX$19</definedName>
    <definedName name="A126250574A_Data">Data7!$FX$11:$FX$19</definedName>
    <definedName name="A126250574A_Latest">Data7!$FX$19</definedName>
    <definedName name="A126250578K">Data8!$AL$1:$AL$10,Data8!$AL$11:$AL$19</definedName>
    <definedName name="A126250578K_Data">Data8!$AL$11:$AL$19</definedName>
    <definedName name="A126250578K_Latest">Data8!$AL$19</definedName>
    <definedName name="A126250582A">Data7!$R$1:$R$10,Data7!$R$11:$R$19</definedName>
    <definedName name="A126250582A_Data">Data7!$R$11:$R$19</definedName>
    <definedName name="A126250582A_Latest">Data7!$R$19</definedName>
    <definedName name="A126250586K">Data7!$CU$1:$CU$10,Data7!$CU$11:$CU$19</definedName>
    <definedName name="A126250586K_Data">Data7!$CU$11:$CU$19</definedName>
    <definedName name="A126250586K_Latest">Data7!$CU$19</definedName>
    <definedName name="A126250590A">Data7!$DV$1:$DV$10,Data7!$DV$11:$DV$19</definedName>
    <definedName name="A126250590A_Data">Data7!$DV$11:$DV$19</definedName>
    <definedName name="A126250590A_Latest">Data7!$DV$19</definedName>
    <definedName name="A126250594K">Data8!$DO$1:$DO$10,Data8!$DO$11:$DO$19</definedName>
    <definedName name="A126250594K_Data">Data8!$DO$11:$DO$19</definedName>
    <definedName name="A126250594K_Latest">Data8!$DO$19</definedName>
    <definedName name="A126250598V">Data8!$FQ$1:$FQ$10,Data8!$FQ$11:$FQ$19</definedName>
    <definedName name="A126250598V_Data">Data8!$FQ$11:$FQ$19</definedName>
    <definedName name="A126250598V_Latest">Data8!$FQ$19</definedName>
    <definedName name="A126250602X">Data6!$HF$1:$HF$10,Data6!$HF$11:$HF$19</definedName>
    <definedName name="A126250602X_Data">Data6!$HF$11:$HF$19</definedName>
    <definedName name="A126250602X_Latest">Data6!$HF$19</definedName>
    <definedName name="A126250606J">Data7!$EW$1:$EW$10,Data7!$EW$11:$EW$19</definedName>
    <definedName name="A126250606J_Data">Data7!$EW$11:$EW$19</definedName>
    <definedName name="A126250606J_Latest">Data7!$EW$19</definedName>
    <definedName name="A126250610X">Data7!$HZ$1:$HZ$10,Data7!$HZ$11:$HZ$19</definedName>
    <definedName name="A126250610X_Data">Data7!$HZ$11:$HZ$19</definedName>
    <definedName name="A126250610X_Latest">Data7!$HZ$19</definedName>
    <definedName name="A126250614J">Data6!$IG$1:$IG$10,Data6!$IG$11:$IG$19</definedName>
    <definedName name="A126250614J_Data">Data6!$IG$11:$IG$19</definedName>
    <definedName name="A126250614J_Latest">Data6!$IG$19</definedName>
    <definedName name="A126250618T">Data7!$AS$1:$AS$10,Data7!$AS$11:$AS$19</definedName>
    <definedName name="A126250618T_Data">Data7!$AS$11:$AS$19</definedName>
    <definedName name="A126250618T_Latest">Data7!$AS$19</definedName>
    <definedName name="A126250622J">Data7!$BT$1:$BT$10,Data7!$BT$11:$BT$19</definedName>
    <definedName name="A126250622J_Data">Data7!$BT$11:$BT$19</definedName>
    <definedName name="A126250622J_Latest">Data7!$BT$19</definedName>
    <definedName name="A126250626T">Data7!$GY$1:$GY$10,Data7!$GY$11:$GY$19</definedName>
    <definedName name="A126250626T_Data">Data7!$GY$11:$GY$19</definedName>
    <definedName name="A126250626T_Latest">Data7!$GY$19</definedName>
    <definedName name="A126250630J">Data8!$K$1:$K$10,Data8!$K$11:$K$19</definedName>
    <definedName name="A126250630J_Data">Data8!$K$11:$K$19</definedName>
    <definedName name="A126250630J_Latest">Data8!$K$19</definedName>
    <definedName name="A126250706T">Data8!$BS$1:$BS$10,Data8!$BS$11:$BS$19</definedName>
    <definedName name="A126250706T_Data">Data8!$BS$11:$BS$19</definedName>
    <definedName name="A126250706T_Latest">Data8!$BS$19</definedName>
    <definedName name="A126250710J">Data8!$CT$1:$CT$10,Data8!$CT$11:$CT$19</definedName>
    <definedName name="A126250710J_Data">Data8!$CT$11:$CT$19</definedName>
    <definedName name="A126250710J_Latest">Data8!$CT$19</definedName>
    <definedName name="A126250714T">Data8!$EV$1:$EV$10,Data8!$EV$11:$EV$19</definedName>
    <definedName name="A126250714T_Data">Data8!$EV$11:$EV$19</definedName>
    <definedName name="A126250714T_Latest">Data8!$EV$19</definedName>
    <definedName name="A126250718A">Data7!$GD$1:$GD$10,Data7!$GD$11:$GD$19</definedName>
    <definedName name="A126250718A_Data">Data7!$GD$11:$GD$19</definedName>
    <definedName name="A126250718A_Latest">Data7!$GD$19</definedName>
    <definedName name="A126250722T">Data8!$AR$1:$AR$10,Data8!$AR$11:$AR$19</definedName>
    <definedName name="A126250722T_Data">Data8!$AR$11:$AR$19</definedName>
    <definedName name="A126250722T_Latest">Data8!$AR$19</definedName>
    <definedName name="A126250726A">Data7!$X$1:$X$10,Data7!$X$11:$X$19</definedName>
    <definedName name="A126250726A_Data">Data7!$X$11:$X$19</definedName>
    <definedName name="A126250726A_Latest">Data7!$X$19</definedName>
    <definedName name="A126250730T">Data7!$DA$1:$DA$10,Data7!$DA$11:$DA$19</definedName>
    <definedName name="A126250730T_Data">Data7!$DA$11:$DA$19</definedName>
    <definedName name="A126250730T_Latest">Data7!$DA$19</definedName>
    <definedName name="A126250734A">Data7!$EB$1:$EB$10,Data7!$EB$11:$EB$19</definedName>
    <definedName name="A126250734A_Data">Data7!$EB$11:$EB$19</definedName>
    <definedName name="A126250734A_Latest">Data7!$EB$19</definedName>
    <definedName name="A126250738K">Data8!$DU$1:$DU$10,Data8!$DU$11:$DU$19</definedName>
    <definedName name="A126250738K_Data">Data8!$DU$11:$DU$19</definedName>
    <definedName name="A126250738K_Latest">Data8!$DU$19</definedName>
    <definedName name="A126250742A">Data8!$FW$1:$FW$10,Data8!$FW$11:$FW$19</definedName>
    <definedName name="A126250742A_Data">Data8!$FW$11:$FW$19</definedName>
    <definedName name="A126250742A_Latest">Data8!$FW$19</definedName>
    <definedName name="A126250746K">Data6!$HL$1:$HL$10,Data6!$HL$11:$HL$19</definedName>
    <definedName name="A126250746K_Data">Data6!$HL$11:$HL$19</definedName>
    <definedName name="A126250746K_Latest">Data6!$HL$19</definedName>
    <definedName name="A126250750A">Data7!$FC$1:$FC$10,Data7!$FC$11:$FC$19</definedName>
    <definedName name="A126250750A_Data">Data7!$FC$11:$FC$19</definedName>
    <definedName name="A126250750A_Latest">Data7!$FC$19</definedName>
    <definedName name="A126250754K">Data7!$IF$1:$IF$10,Data7!$IF$11:$IF$19</definedName>
    <definedName name="A126250754K_Data">Data7!$IF$11:$IF$19</definedName>
    <definedName name="A126250754K_Latest">Data7!$IF$19</definedName>
    <definedName name="A126250758V">Data6!$IM$1:$IM$10,Data6!$IM$11:$IM$19</definedName>
    <definedName name="A126250758V_Data">Data6!$IM$11:$IM$19</definedName>
    <definedName name="A126250758V_Latest">Data6!$IM$19</definedName>
    <definedName name="A126250762K">Data7!$AY$1:$AY$10,Data7!$AY$11:$AY$19</definedName>
    <definedName name="A126250762K_Data">Data7!$AY$11:$AY$19</definedName>
    <definedName name="A126250762K_Latest">Data7!$AY$19</definedName>
    <definedName name="A126250766V">Data7!$BZ$1:$BZ$10,Data7!$BZ$11:$BZ$19</definedName>
    <definedName name="A126250766V_Data">Data7!$BZ$11:$BZ$19</definedName>
    <definedName name="A126250766V_Latest">Data7!$BZ$19</definedName>
    <definedName name="A126250770K">Data7!$HE$1:$HE$10,Data7!$HE$11:$HE$19</definedName>
    <definedName name="A126250770K_Data">Data7!$HE$11:$HE$19</definedName>
    <definedName name="A126250770K_Latest">Data7!$HE$19</definedName>
    <definedName name="A126250774V">Data8!$Q$1:$Q$10,Data8!$Q$11:$Q$19</definedName>
    <definedName name="A126250774V_Data">Data8!$Q$11:$Q$19</definedName>
    <definedName name="A126250774V_Latest">Data8!$Q$19</definedName>
    <definedName name="A126250778C">Data8!$CE$1:$CE$10,Data8!$CE$11:$CE$19</definedName>
    <definedName name="A126250778C_Data">Data8!$CE$11:$CE$19</definedName>
    <definedName name="A126250778C_Latest">Data8!$CE$19</definedName>
    <definedName name="A126250782V">Data8!$DF$1:$DF$10,Data8!$DF$11:$DF$19</definedName>
    <definedName name="A126250782V_Data">Data8!$DF$11:$DF$19</definedName>
    <definedName name="A126250782V_Latest">Data8!$DF$19</definedName>
    <definedName name="A126250786C">Data8!$FH$1:$FH$10,Data8!$FH$11:$FH$19</definedName>
    <definedName name="A126250786C_Data">Data8!$FH$11:$FH$19</definedName>
    <definedName name="A126250786C_Latest">Data8!$FH$19</definedName>
    <definedName name="A126250790V">Data7!$GP$1:$GP$10,Data7!$GP$11:$GP$19</definedName>
    <definedName name="A126250790V_Data">Data7!$GP$11:$GP$19</definedName>
    <definedName name="A126250790V_Latest">Data7!$GP$19</definedName>
    <definedName name="A126250794C">Data8!$BD$1:$BD$10,Data8!$BD$11:$BD$19</definedName>
    <definedName name="A126250794C_Data">Data8!$BD$11:$BD$19</definedName>
    <definedName name="A126250794C_Latest">Data8!$BD$19</definedName>
    <definedName name="A126250798L">Data7!$AJ$1:$AJ$10,Data7!$AJ$11:$AJ$19</definedName>
    <definedName name="A126250798L_Data">Data7!$AJ$11:$AJ$19</definedName>
    <definedName name="A126250798L_Latest">Data7!$AJ$19</definedName>
    <definedName name="A126250802T">Data7!$DM$1:$DM$10,Data7!$DM$11:$DM$19</definedName>
    <definedName name="A126250802T_Data">Data7!$DM$11:$DM$19</definedName>
    <definedName name="A126250802T_Latest">Data7!$DM$19</definedName>
    <definedName name="A126250806A">Data7!$EN$1:$EN$10,Data7!$EN$11:$EN$19</definedName>
    <definedName name="A126250806A_Data">Data7!$EN$11:$EN$19</definedName>
    <definedName name="A126250806A_Latest">Data7!$EN$19</definedName>
    <definedName name="A126250810T">Data8!$EG$1:$EG$10,Data8!$EG$11:$EG$19</definedName>
    <definedName name="A126250810T_Data">Data8!$EG$11:$EG$19</definedName>
    <definedName name="A126250810T_Latest">Data8!$EG$19</definedName>
    <definedName name="A126250814A">Data8!$GI$1:$GI$10,Data8!$GI$11:$GI$19</definedName>
    <definedName name="A126250814A_Data">Data8!$GI$11:$GI$19</definedName>
    <definedName name="A126250814A_Latest">Data8!$GI$19</definedName>
    <definedName name="A126250818K">Data6!$HX$1:$HX$10,Data6!$HX$11:$HX$19</definedName>
    <definedName name="A126250818K_Data">Data6!$HX$11:$HX$19</definedName>
    <definedName name="A126250818K_Latest">Data6!$HX$19</definedName>
    <definedName name="A126250822A">Data7!$FO$1:$FO$10,Data7!$FO$11:$FO$19</definedName>
    <definedName name="A126250822A_Data">Data7!$FO$11:$FO$19</definedName>
    <definedName name="A126250822A_Latest">Data7!$FO$19</definedName>
    <definedName name="A126250826K">Data8!$B$1:$B$10,Data8!$B$11:$B$19</definedName>
    <definedName name="A126250826K_Data">Data8!$B$11:$B$19</definedName>
    <definedName name="A126250826K_Latest">Data8!$B$19</definedName>
    <definedName name="A126250830A">Data7!$I$1:$I$10,Data7!$I$11:$I$19</definedName>
    <definedName name="A126250830A_Data">Data7!$I$11:$I$19</definedName>
    <definedName name="A126250830A_Latest">Data7!$I$19</definedName>
    <definedName name="A126250834K">Data7!$BK$1:$BK$10,Data7!$BK$11:$BK$19</definedName>
    <definedName name="A126250834K_Data">Data7!$BK$11:$BK$19</definedName>
    <definedName name="A126250834K_Latest">Data7!$BK$19</definedName>
    <definedName name="A126250838V">Data7!$CL$1:$CL$10,Data7!$CL$11:$CL$19</definedName>
    <definedName name="A126250838V_Data">Data7!$CL$11:$CL$19</definedName>
    <definedName name="A126250838V_Latest">Data7!$CL$19</definedName>
    <definedName name="A126250842K">Data7!$HQ$1:$HQ$10,Data7!$HQ$11:$HQ$19</definedName>
    <definedName name="A126250842K_Data">Data7!$HQ$11:$HQ$19</definedName>
    <definedName name="A126250842K_Latest">Data7!$HQ$19</definedName>
    <definedName name="A126250846V">Data8!$AC$1:$AC$10,Data8!$AC$11:$AC$19</definedName>
    <definedName name="A126250846V_Data">Data8!$AC$11:$AC$19</definedName>
    <definedName name="A126250846V_Latest">Data8!$AC$19</definedName>
    <definedName name="A126250850K">Data10!$BN$1:$BN$10,Data10!$BN$11:$BN$19</definedName>
    <definedName name="A126250850K_Data">Data10!$BN$11:$BN$19</definedName>
    <definedName name="A126250850K_Latest">Data10!$BN$19</definedName>
    <definedName name="A126250854V">Data10!$CO$1:$CO$10,Data10!$CO$11:$CO$19</definedName>
    <definedName name="A126250854V_Data">Data10!$CO$11:$CO$19</definedName>
    <definedName name="A126250854V_Latest">Data10!$CO$19</definedName>
    <definedName name="A126250858C">Data10!$EQ$1:$EQ$10,Data10!$EQ$11:$EQ$19</definedName>
    <definedName name="A126250858C_Data">Data10!$EQ$11:$EQ$19</definedName>
    <definedName name="A126250858C_Latest">Data10!$EQ$19</definedName>
    <definedName name="A126250862V">Data9!$FY$1:$FY$10,Data9!$FY$11:$FY$19</definedName>
    <definedName name="A126250862V_Data">Data9!$FY$11:$FY$19</definedName>
    <definedName name="A126250862V_Latest">Data9!$FY$19</definedName>
    <definedName name="A126250866C">Data10!$AM$1:$AM$10,Data10!$AM$11:$AM$19</definedName>
    <definedName name="A126250866C_Data">Data10!$AM$11:$AM$19</definedName>
    <definedName name="A126250866C_Latest">Data10!$AM$19</definedName>
    <definedName name="A126250870V">Data9!$S$1:$S$10,Data9!$S$11:$S$19</definedName>
    <definedName name="A126250870V_Data">Data9!$S$11:$S$19</definedName>
    <definedName name="A126250870V_Latest">Data9!$S$19</definedName>
    <definedName name="A126250874C">Data9!$CV$1:$CV$10,Data9!$CV$11:$CV$19</definedName>
    <definedName name="A126250874C_Data">Data9!$CV$11:$CV$19</definedName>
    <definedName name="A126250874C_Latest">Data9!$CV$19</definedName>
    <definedName name="A126250878L">Data9!$DW$1:$DW$10,Data9!$DW$11:$DW$19</definedName>
    <definedName name="A126250878L_Data">Data9!$DW$11:$DW$19</definedName>
    <definedName name="A126250878L_Latest">Data9!$DW$19</definedName>
    <definedName name="A126250882C">Data10!$DP$1:$DP$10,Data10!$DP$11:$DP$19</definedName>
    <definedName name="A126250882C_Data">Data10!$DP$11:$DP$19</definedName>
    <definedName name="A126250882C_Latest">Data10!$DP$19</definedName>
    <definedName name="A126250886L">Data10!$FR$1:$FR$10,Data10!$FR$11:$FR$19</definedName>
    <definedName name="A126250886L_Data">Data10!$FR$11:$FR$19</definedName>
    <definedName name="A126250886L_Latest">Data10!$FR$19</definedName>
    <definedName name="A126250890C">Data8!$HG$1:$HG$10,Data8!$HG$11:$HG$19</definedName>
    <definedName name="A126250890C_Data">Data8!$HG$11:$HG$19</definedName>
    <definedName name="A126250890C_Latest">Data8!$HG$19</definedName>
    <definedName name="A126250894L">Data9!$EX$1:$EX$10,Data9!$EX$11:$EX$19</definedName>
    <definedName name="A126250894L_Data">Data9!$EX$11:$EX$19</definedName>
    <definedName name="A126250894L_Latest">Data9!$EX$19</definedName>
    <definedName name="A126250898W">Data9!$IA$1:$IA$10,Data9!$IA$11:$IA$19</definedName>
    <definedName name="A126250898W_Data">Data9!$IA$11:$IA$19</definedName>
    <definedName name="A126250898W_Latest">Data9!$IA$19</definedName>
    <definedName name="A126250902A">Data8!$IH$1:$IH$10,Data8!$IH$11:$IH$19</definedName>
    <definedName name="A126250902A_Data">Data8!$IH$11:$IH$19</definedName>
    <definedName name="A126250902A_Latest">Data8!$IH$19</definedName>
    <definedName name="A126250906K">Data9!$AT$1:$AT$10,Data9!$AT$11:$AT$19</definedName>
    <definedName name="A126250906K_Data">Data9!$AT$11:$AT$19</definedName>
    <definedName name="A126250906K_Latest">Data9!$AT$19</definedName>
    <definedName name="A126250910A">Data9!$BU$1:$BU$10,Data9!$BU$11:$BU$19</definedName>
    <definedName name="A126250910A_Data">Data9!$BU$11:$BU$19</definedName>
    <definedName name="A126250910A_Latest">Data9!$BU$19</definedName>
    <definedName name="A126250914K">Data9!$GZ$1:$GZ$10,Data9!$GZ$11:$GZ$19</definedName>
    <definedName name="A126250914K_Data">Data9!$GZ$11:$GZ$19</definedName>
    <definedName name="A126250914K_Latest">Data9!$GZ$19</definedName>
    <definedName name="A126250918V">Data10!$L$1:$L$10,Data10!$L$11:$L$19</definedName>
    <definedName name="A126250918V_Data">Data10!$L$11:$L$19</definedName>
    <definedName name="A126250918V_Latest">Data10!$L$19</definedName>
    <definedName name="A126250922K">Data10!$AV$1:$AV$10,Data10!$AV$11:$AV$19</definedName>
    <definedName name="A126250922K_Data">Data10!$AV$11:$AV$19</definedName>
    <definedName name="A126250922K_Latest">Data10!$AV$19</definedName>
    <definedName name="A126250926V">Data10!$BW$1:$BW$10,Data10!$BW$11:$BW$19</definedName>
    <definedName name="A126250926V_Data">Data10!$BW$11:$BW$19</definedName>
    <definedName name="A126250926V_Latest">Data10!$BW$19</definedName>
    <definedName name="A126250930K">Data10!$DY$1:$DY$10,Data10!$DY$11:$DY$19</definedName>
    <definedName name="A126250930K_Data">Data10!$DY$11:$DY$19</definedName>
    <definedName name="A126250930K_Latest">Data10!$DY$19</definedName>
    <definedName name="A126250934V">Data9!$FG$1:$FG$10,Data9!$FG$11:$FG$19</definedName>
    <definedName name="A126250934V_Data">Data9!$FG$11:$FG$19</definedName>
    <definedName name="A126250934V_Latest">Data9!$FG$19</definedName>
    <definedName name="A126250938C">Data10!$U$1:$U$10,Data10!$U$11:$U$19</definedName>
    <definedName name="A126250938C_Data">Data10!$U$11:$U$19</definedName>
    <definedName name="A126250938C_Latest">Data10!$U$19</definedName>
    <definedName name="A126250942V">Data8!$IQ$1:$IQ$10,Data8!$IQ$11:$IQ$19</definedName>
    <definedName name="A126250942V_Data">Data8!$IQ$11:$IQ$19</definedName>
    <definedName name="A126250942V_Latest">Data8!$IQ$19</definedName>
    <definedName name="A126250946C">Data9!$CD$1:$CD$10,Data9!$CD$11:$CD$19</definedName>
    <definedName name="A126250946C_Data">Data9!$CD$11:$CD$19</definedName>
    <definedName name="A126250946C_Latest">Data9!$CD$19</definedName>
    <definedName name="A126250950V">Data9!$DE$1:$DE$10,Data9!$DE$11:$DE$19</definedName>
    <definedName name="A126250950V_Data">Data9!$DE$11:$DE$19</definedName>
    <definedName name="A126250950V_Latest">Data9!$DE$19</definedName>
    <definedName name="A126250954C">Data10!$CX$1:$CX$10,Data10!$CX$11:$CX$19</definedName>
    <definedName name="A126250954C_Data">Data10!$CX$11:$CX$19</definedName>
    <definedName name="A126250954C_Latest">Data10!$CX$19</definedName>
    <definedName name="A126250958L">Data10!$EZ$1:$EZ$10,Data10!$EZ$11:$EZ$19</definedName>
    <definedName name="A126250958L_Data">Data10!$EZ$11:$EZ$19</definedName>
    <definedName name="A126250958L_Latest">Data10!$EZ$19</definedName>
    <definedName name="A126250962C">Data8!$GO$1:$GO$10,Data8!$GO$11:$GO$19</definedName>
    <definedName name="A126250962C_Data">Data8!$GO$11:$GO$19</definedName>
    <definedName name="A126250962C_Latest">Data8!$GO$19</definedName>
    <definedName name="A126250966L">Data9!$EF$1:$EF$10,Data9!$EF$11:$EF$19</definedName>
    <definedName name="A126250966L_Data">Data9!$EF$11:$EF$19</definedName>
    <definedName name="A126250966L_Latest">Data9!$EF$19</definedName>
    <definedName name="A126250970C">Data9!$HI$1:$HI$10,Data9!$HI$11:$HI$19</definedName>
    <definedName name="A126250970C_Data">Data9!$HI$11:$HI$19</definedName>
    <definedName name="A126250970C_Latest">Data9!$HI$19</definedName>
    <definedName name="A126250974L">Data8!$HP$1:$HP$10,Data8!$HP$11:$HP$19</definedName>
    <definedName name="A126250974L_Data">Data8!$HP$11:$HP$19</definedName>
    <definedName name="A126250974L_Latest">Data8!$HP$19</definedName>
    <definedName name="A126250978W">Data9!$AB$1:$AB$10,Data9!$AB$11:$AB$19</definedName>
    <definedName name="A126250978W_Data">Data9!$AB$11:$AB$19</definedName>
    <definedName name="A126250978W_Latest">Data9!$AB$19</definedName>
    <definedName name="A126250982L">Data9!$BC$1:$BC$10,Data9!$BC$11:$BC$19</definedName>
    <definedName name="A126250982L_Data">Data9!$BC$11:$BC$19</definedName>
    <definedName name="A126250982L_Latest">Data9!$BC$19</definedName>
    <definedName name="A126250986W">Data9!$GH$1:$GH$10,Data9!$GH$11:$GH$19</definedName>
    <definedName name="A126250986W_Data">Data9!$GH$11:$GH$19</definedName>
    <definedName name="A126250986W_Latest">Data9!$GH$19</definedName>
    <definedName name="A126250990L">Data9!$IJ$1:$IJ$10,Data9!$IJ$11:$IJ$19</definedName>
    <definedName name="A126250990L_Data">Data9!$IJ$11:$IJ$19</definedName>
    <definedName name="A126250990L_Latest">Data9!$IJ$19</definedName>
    <definedName name="A126250994W">Data10!$BB$1:$BB$10,Data10!$BB$11:$BB$19</definedName>
    <definedName name="A126250994W_Data">Data10!$BB$11:$BB$19</definedName>
    <definedName name="A126250994W_Latest">Data10!$BB$19</definedName>
    <definedName name="A126250998F">Data10!$CC$1:$CC$10,Data10!$CC$11:$CC$19</definedName>
    <definedName name="A126250998F_Data">Data10!$CC$11:$CC$19</definedName>
    <definedName name="A126250998F_Latest">Data10!$CC$19</definedName>
    <definedName name="A126251002L">Data10!$EE$1:$EE$10,Data10!$EE$11:$EE$19</definedName>
    <definedName name="A126251002L_Data">Data10!$EE$11:$EE$19</definedName>
    <definedName name="A126251002L_Latest">Data10!$EE$19</definedName>
    <definedName name="A126251006W">Data9!$FM$1:$FM$10,Data9!$FM$11:$FM$19</definedName>
    <definedName name="A126251006W_Data">Data9!$FM$11:$FM$19</definedName>
    <definedName name="A126251006W_Latest">Data9!$FM$19</definedName>
    <definedName name="A126251010L">Data10!$AA$1:$AA$10,Data10!$AA$11:$AA$19</definedName>
    <definedName name="A126251010L_Data">Data10!$AA$11:$AA$19</definedName>
    <definedName name="A126251010L_Latest">Data10!$AA$19</definedName>
    <definedName name="A126251014W">Data9!$G$1:$G$10,Data9!$G$11:$G$19</definedName>
    <definedName name="A126251014W_Data">Data9!$G$11:$G$19</definedName>
    <definedName name="A126251014W_Latest">Data9!$G$19</definedName>
    <definedName name="A126251018F">Data9!$CJ$1:$CJ$10,Data9!$CJ$11:$CJ$19</definedName>
    <definedName name="A126251018F_Data">Data9!$CJ$11:$CJ$19</definedName>
    <definedName name="A126251018F_Latest">Data9!$CJ$19</definedName>
    <definedName name="A126251022W">Data9!$DK$1:$DK$10,Data9!$DK$11:$DK$19</definedName>
    <definedName name="A126251022W_Data">Data9!$DK$11:$DK$19</definedName>
    <definedName name="A126251022W_Latest">Data9!$DK$19</definedName>
    <definedName name="A126251026F">Data10!$DD$1:$DD$10,Data10!$DD$11:$DD$19</definedName>
    <definedName name="A126251026F_Data">Data10!$DD$11:$DD$19</definedName>
    <definedName name="A126251026F_Latest">Data10!$DD$19</definedName>
    <definedName name="A126251030W">Data10!$FF$1:$FF$10,Data10!$FF$11:$FF$19</definedName>
    <definedName name="A126251030W_Data">Data10!$FF$11:$FF$19</definedName>
    <definedName name="A126251030W_Latest">Data10!$FF$19</definedName>
    <definedName name="A126251034F">Data8!$GU$1:$GU$10,Data8!$GU$11:$GU$19</definedName>
    <definedName name="A126251034F_Data">Data8!$GU$11:$GU$19</definedName>
    <definedName name="A126251034F_Latest">Data8!$GU$19</definedName>
    <definedName name="A126251038R">Data9!$EL$1:$EL$10,Data9!$EL$11:$EL$19</definedName>
    <definedName name="A126251038R_Data">Data9!$EL$11:$EL$19</definedName>
    <definedName name="A126251038R_Latest">Data9!$EL$19</definedName>
    <definedName name="A126251042F">Data9!$HO$1:$HO$10,Data9!$HO$11:$HO$19</definedName>
    <definedName name="A126251042F_Data">Data9!$HO$11:$HO$19</definedName>
    <definedName name="A126251042F_Latest">Data9!$HO$19</definedName>
    <definedName name="A126251046R">Data8!$HV$1:$HV$10,Data8!$HV$11:$HV$19</definedName>
    <definedName name="A126251046R_Data">Data8!$HV$11:$HV$19</definedName>
    <definedName name="A126251046R_Latest">Data8!$HV$19</definedName>
    <definedName name="A126251050F">Data9!$AH$1:$AH$10,Data9!$AH$11:$AH$19</definedName>
    <definedName name="A126251050F_Data">Data9!$AH$11:$AH$19</definedName>
    <definedName name="A126251050F_Latest">Data9!$AH$19</definedName>
    <definedName name="A126251054R">Data9!$BI$1:$BI$10,Data9!$BI$11:$BI$19</definedName>
    <definedName name="A126251054R_Data">Data9!$BI$11:$BI$19</definedName>
    <definedName name="A126251054R_Latest">Data9!$BI$19</definedName>
    <definedName name="A126251058X">Data9!$GN$1:$GN$10,Data9!$GN$11:$GN$19</definedName>
    <definedName name="A126251058X_Data">Data9!$GN$11:$GN$19</definedName>
    <definedName name="A126251058X_Latest">Data9!$GN$19</definedName>
    <definedName name="A126251062R">Data9!$IP$1:$IP$10,Data9!$IP$11:$IP$19</definedName>
    <definedName name="A126251062R_Data">Data9!$IP$11:$IP$19</definedName>
    <definedName name="A126251062R_Latest">Data9!$IP$19</definedName>
    <definedName name="A126251066X">Data10!$BH$1:$BH$10,Data10!$BH$11:$BH$19</definedName>
    <definedName name="A126251066X_Data">Data10!$BH$11:$BH$19</definedName>
    <definedName name="A126251066X_Latest">Data10!$BH$19</definedName>
    <definedName name="A126251070R">Data10!$CI$1:$CI$10,Data10!$CI$11:$CI$19</definedName>
    <definedName name="A126251070R_Data">Data10!$CI$11:$CI$19</definedName>
    <definedName name="A126251070R_Latest">Data10!$CI$19</definedName>
    <definedName name="A126251074X">Data10!$EK$1:$EK$10,Data10!$EK$11:$EK$19</definedName>
    <definedName name="A126251074X_Data">Data10!$EK$11:$EK$19</definedName>
    <definedName name="A126251074X_Latest">Data10!$EK$19</definedName>
    <definedName name="A126251078J">Data9!$FS$1:$FS$10,Data9!$FS$11:$FS$19</definedName>
    <definedName name="A126251078J_Data">Data9!$FS$11:$FS$19</definedName>
    <definedName name="A126251078J_Latest">Data9!$FS$19</definedName>
    <definedName name="A126251082X">Data10!$AG$1:$AG$10,Data10!$AG$11:$AG$19</definedName>
    <definedName name="A126251082X_Data">Data10!$AG$11:$AG$19</definedName>
    <definedName name="A126251082X_Latest">Data10!$AG$19</definedName>
    <definedName name="A126251086J">Data9!$M$1:$M$10,Data9!$M$11:$M$19</definedName>
    <definedName name="A126251086J_Data">Data9!$M$11:$M$19</definedName>
    <definedName name="A126251086J_Latest">Data9!$M$19</definedName>
    <definedName name="A126251090X">Data9!$CP$1:$CP$10,Data9!$CP$11:$CP$19</definedName>
    <definedName name="A126251090X_Data">Data9!$CP$11:$CP$19</definedName>
    <definedName name="A126251090X_Latest">Data9!$CP$19</definedName>
    <definedName name="A126251094J">Data9!$DQ$1:$DQ$10,Data9!$DQ$11:$DQ$19</definedName>
    <definedName name="A126251094J_Data">Data9!$DQ$11:$DQ$19</definedName>
    <definedName name="A126251094J_Latest">Data9!$DQ$19</definedName>
    <definedName name="A126251098T">Data10!$DJ$1:$DJ$10,Data10!$DJ$11:$DJ$19</definedName>
    <definedName name="A126251098T_Data">Data10!$DJ$11:$DJ$19</definedName>
    <definedName name="A126251098T_Latest">Data10!$DJ$19</definedName>
    <definedName name="A126251102W">Data10!$FL$1:$FL$10,Data10!$FL$11:$FL$19</definedName>
    <definedName name="A126251102W_Data">Data10!$FL$11:$FL$19</definedName>
    <definedName name="A126251102W_Latest">Data10!$FL$19</definedName>
    <definedName name="A126251106F">Data8!$HA$1:$HA$10,Data8!$HA$11:$HA$19</definedName>
    <definedName name="A126251106F_Data">Data8!$HA$11:$HA$19</definedName>
    <definedName name="A126251106F_Latest">Data8!$HA$19</definedName>
    <definedName name="A126251110W">Data9!$ER$1:$ER$10,Data9!$ER$11:$ER$19</definedName>
    <definedName name="A126251110W_Data">Data9!$ER$11:$ER$19</definedName>
    <definedName name="A126251110W_Latest">Data9!$ER$19</definedName>
    <definedName name="A126251114F">Data9!$HU$1:$HU$10,Data9!$HU$11:$HU$19</definedName>
    <definedName name="A126251114F_Data">Data9!$HU$11:$HU$19</definedName>
    <definedName name="A126251114F_Latest">Data9!$HU$19</definedName>
    <definedName name="A126251118R">Data8!$IB$1:$IB$10,Data8!$IB$11:$IB$19</definedName>
    <definedName name="A126251118R_Data">Data8!$IB$11:$IB$19</definedName>
    <definedName name="A126251118R_Latest">Data8!$IB$19</definedName>
    <definedName name="A126251122F">Data9!$AN$1:$AN$10,Data9!$AN$11:$AN$19</definedName>
    <definedName name="A126251122F_Data">Data9!$AN$11:$AN$19</definedName>
    <definedName name="A126251122F_Latest">Data9!$AN$19</definedName>
    <definedName name="A126251126R">Data9!$BO$1:$BO$10,Data9!$BO$11:$BO$19</definedName>
    <definedName name="A126251126R_Data">Data9!$BO$11:$BO$19</definedName>
    <definedName name="A126251126R_Latest">Data9!$BO$19</definedName>
    <definedName name="A126251130F">Data9!$GT$1:$GT$10,Data9!$GT$11:$GT$19</definedName>
    <definedName name="A126251130F_Data">Data9!$GT$11:$GT$19</definedName>
    <definedName name="A126251130F_Latest">Data9!$GT$19</definedName>
    <definedName name="A126251134R">Data10!$F$1:$F$10,Data10!$F$11:$F$19</definedName>
    <definedName name="A126251134R_Data">Data10!$F$11:$F$19</definedName>
    <definedName name="A126251134R_Latest">Data10!$F$19</definedName>
    <definedName name="A126251210F">Data10!$BK$1:$BK$10,Data10!$BK$11:$BK$19</definedName>
    <definedName name="A126251210F_Data">Data10!$BK$11:$BK$19</definedName>
    <definedName name="A126251210F_Latest">Data10!$BK$19</definedName>
    <definedName name="A126251214R">Data10!$CL$1:$CL$10,Data10!$CL$11:$CL$19</definedName>
    <definedName name="A126251214R_Data">Data10!$CL$11:$CL$19</definedName>
    <definedName name="A126251214R_Latest">Data10!$CL$19</definedName>
    <definedName name="A126251218X">Data10!$EN$1:$EN$10,Data10!$EN$11:$EN$19</definedName>
    <definedName name="A126251218X_Data">Data10!$EN$11:$EN$19</definedName>
    <definedName name="A126251218X_Latest">Data10!$EN$19</definedName>
    <definedName name="A126251222R">Data9!$FV$1:$FV$10,Data9!$FV$11:$FV$19</definedName>
    <definedName name="A126251222R_Data">Data9!$FV$11:$FV$19</definedName>
    <definedName name="A126251222R_Latest">Data9!$FV$19</definedName>
    <definedName name="A126251226X">Data10!$AJ$1:$AJ$10,Data10!$AJ$11:$AJ$19</definedName>
    <definedName name="A126251226X_Data">Data10!$AJ$11:$AJ$19</definedName>
    <definedName name="A126251226X_Latest">Data10!$AJ$19</definedName>
    <definedName name="A126251230R">Data9!$P$1:$P$10,Data9!$P$11:$P$19</definedName>
    <definedName name="A126251230R_Data">Data9!$P$11:$P$19</definedName>
    <definedName name="A126251230R_Latest">Data9!$P$19</definedName>
    <definedName name="A126251234X">Data9!$CS$1:$CS$10,Data9!$CS$11:$CS$19</definedName>
    <definedName name="A126251234X_Data">Data9!$CS$11:$CS$19</definedName>
    <definedName name="A126251234X_Latest">Data9!$CS$19</definedName>
    <definedName name="A126251238J">Data9!$DT$1:$DT$10,Data9!$DT$11:$DT$19</definedName>
    <definedName name="A126251238J_Data">Data9!$DT$11:$DT$19</definedName>
    <definedName name="A126251238J_Latest">Data9!$DT$19</definedName>
    <definedName name="A126251242X">Data10!$DM$1:$DM$10,Data10!$DM$11:$DM$19</definedName>
    <definedName name="A126251242X_Data">Data10!$DM$11:$DM$19</definedName>
    <definedName name="A126251242X_Latest">Data10!$DM$19</definedName>
    <definedName name="A126251246J">Data10!$FO$1:$FO$10,Data10!$FO$11:$FO$19</definedName>
    <definedName name="A126251246J_Data">Data10!$FO$11:$FO$19</definedName>
    <definedName name="A126251246J_Latest">Data10!$FO$19</definedName>
    <definedName name="A126251250X">Data8!$HD$1:$HD$10,Data8!$HD$11:$HD$19</definedName>
    <definedName name="A126251250X_Data">Data8!$HD$11:$HD$19</definedName>
    <definedName name="A126251250X_Latest">Data8!$HD$19</definedName>
    <definedName name="A126251254J">Data9!$EU$1:$EU$10,Data9!$EU$11:$EU$19</definedName>
    <definedName name="A126251254J_Data">Data9!$EU$11:$EU$19</definedName>
    <definedName name="A126251254J_Latest">Data9!$EU$19</definedName>
    <definedName name="A126251258T">Data9!$HX$1:$HX$10,Data9!$HX$11:$HX$19</definedName>
    <definedName name="A126251258T_Data">Data9!$HX$11:$HX$19</definedName>
    <definedName name="A126251258T_Latest">Data9!$HX$19</definedName>
    <definedName name="A126251262J">Data8!$IE$1:$IE$10,Data8!$IE$11:$IE$19</definedName>
    <definedName name="A126251262J_Data">Data8!$IE$11:$IE$19</definedName>
    <definedName name="A126251262J_Latest">Data8!$IE$19</definedName>
    <definedName name="A126251266T">Data9!$AQ$1:$AQ$10,Data9!$AQ$11:$AQ$19</definedName>
    <definedName name="A126251266T_Data">Data9!$AQ$11:$AQ$19</definedName>
    <definedName name="A126251266T_Latest">Data9!$AQ$19</definedName>
    <definedName name="A126251270J">Data9!$BR$1:$BR$10,Data9!$BR$11:$BR$19</definedName>
    <definedName name="A126251270J_Data">Data9!$BR$11:$BR$19</definedName>
    <definedName name="A126251270J_Latest">Data9!$BR$19</definedName>
    <definedName name="A126251274T">Data9!$GW$1:$GW$10,Data9!$GW$11:$GW$19</definedName>
    <definedName name="A126251274T_Data">Data9!$GW$11:$GW$19</definedName>
    <definedName name="A126251274T_Latest">Data9!$GW$19</definedName>
    <definedName name="A126251278A">Data10!$I$1:$I$10,Data10!$I$11:$I$19</definedName>
    <definedName name="A126251278A_Data">Data10!$I$11:$I$19</definedName>
    <definedName name="A126251278A_Latest">Data10!$I$19</definedName>
    <definedName name="A126251282T">Data10!$BT$1:$BT$10,Data10!$BT$11:$BT$19</definedName>
    <definedName name="A126251282T_Data">Data10!$BT$11:$BT$19</definedName>
    <definedName name="A126251282T_Latest">Data10!$BT$19</definedName>
    <definedName name="A126251286A">Data10!$CU$1:$CU$10,Data10!$CU$11:$CU$19</definedName>
    <definedName name="A126251286A_Data">Data10!$CU$11:$CU$19</definedName>
    <definedName name="A126251286A_Latest">Data10!$CU$19</definedName>
    <definedName name="A126251290T">Data10!$EW$1:$EW$10,Data10!$EW$11:$EW$19</definedName>
    <definedName name="A126251290T_Data">Data10!$EW$11:$EW$19</definedName>
    <definedName name="A126251290T_Latest">Data10!$EW$19</definedName>
    <definedName name="A126251294A">Data9!$GE$1:$GE$10,Data9!$GE$11:$GE$19</definedName>
    <definedName name="A126251294A_Data">Data9!$GE$11:$GE$19</definedName>
    <definedName name="A126251294A_Latest">Data9!$GE$19</definedName>
    <definedName name="A126251298K">Data10!$AS$1:$AS$10,Data10!$AS$11:$AS$19</definedName>
    <definedName name="A126251298K_Data">Data10!$AS$11:$AS$19</definedName>
    <definedName name="A126251298K_Latest">Data10!$AS$19</definedName>
    <definedName name="A126251302R">Data9!$Y$1:$Y$10,Data9!$Y$11:$Y$19</definedName>
    <definedName name="A126251302R_Data">Data9!$Y$11:$Y$19</definedName>
    <definedName name="A126251302R_Latest">Data9!$Y$19</definedName>
    <definedName name="A126251306X">Data9!$DB$1:$DB$10,Data9!$DB$11:$DB$19</definedName>
    <definedName name="A126251306X_Data">Data9!$DB$11:$DB$19</definedName>
    <definedName name="A126251306X_Latest">Data9!$DB$19</definedName>
    <definedName name="A126251310R">Data9!$EC$1:$EC$10,Data9!$EC$11:$EC$19</definedName>
    <definedName name="A126251310R_Data">Data9!$EC$11:$EC$19</definedName>
    <definedName name="A126251310R_Latest">Data9!$EC$19</definedName>
    <definedName name="A126251314X">Data10!$DV$1:$DV$10,Data10!$DV$11:$DV$19</definedName>
    <definedName name="A126251314X_Data">Data10!$DV$11:$DV$19</definedName>
    <definedName name="A126251314X_Latest">Data10!$DV$19</definedName>
    <definedName name="A126251318J">Data10!$FX$1:$FX$10,Data10!$FX$11:$FX$19</definedName>
    <definedName name="A126251318J_Data">Data10!$FX$11:$FX$19</definedName>
    <definedName name="A126251318J_Latest">Data10!$FX$19</definedName>
    <definedName name="A126251322X">Data8!$HM$1:$HM$10,Data8!$HM$11:$HM$19</definedName>
    <definedName name="A126251322X_Data">Data8!$HM$11:$HM$19</definedName>
    <definedName name="A126251322X_Latest">Data8!$HM$19</definedName>
    <definedName name="A126251326J">Data9!$FD$1:$FD$10,Data9!$FD$11:$FD$19</definedName>
    <definedName name="A126251326J_Data">Data9!$FD$11:$FD$19</definedName>
    <definedName name="A126251326J_Latest">Data9!$FD$19</definedName>
    <definedName name="A126251330X">Data9!$IG$1:$IG$10,Data9!$IG$11:$IG$19</definedName>
    <definedName name="A126251330X_Data">Data9!$IG$11:$IG$19</definedName>
    <definedName name="A126251330X_Latest">Data9!$IG$19</definedName>
    <definedName name="A126251334J">Data8!$IN$1:$IN$10,Data8!$IN$11:$IN$19</definedName>
    <definedName name="A126251334J_Data">Data8!$IN$11:$IN$19</definedName>
    <definedName name="A126251334J_Latest">Data8!$IN$19</definedName>
    <definedName name="A126251338T">Data9!$AZ$1:$AZ$10,Data9!$AZ$11:$AZ$19</definedName>
    <definedName name="A126251338T_Data">Data9!$AZ$11:$AZ$19</definedName>
    <definedName name="A126251338T_Latest">Data9!$AZ$19</definedName>
    <definedName name="A126251342J">Data9!$CA$1:$CA$10,Data9!$CA$11:$CA$19</definedName>
    <definedName name="A126251342J_Data">Data9!$CA$11:$CA$19</definedName>
    <definedName name="A126251342J_Latest">Data9!$CA$19</definedName>
    <definedName name="A126251346T">Data9!$HF$1:$HF$10,Data9!$HF$11:$HF$19</definedName>
    <definedName name="A126251346T_Data">Data9!$HF$11:$HF$19</definedName>
    <definedName name="A126251346T_Latest">Data9!$HF$19</definedName>
    <definedName name="A126251350J">Data10!$R$1:$R$10,Data10!$R$11:$R$19</definedName>
    <definedName name="A126251350J_Data">Data10!$R$11:$R$19</definedName>
    <definedName name="A126251350J_Latest">Data10!$R$19</definedName>
    <definedName name="A126251354T">Data10!$AY$1:$AY$10,Data10!$AY$11:$AY$19</definedName>
    <definedName name="A126251354T_Data">Data10!$AY$11:$AY$19</definedName>
    <definedName name="A126251354T_Latest">Data10!$AY$19</definedName>
    <definedName name="A126251358A">Data10!$BZ$1:$BZ$10,Data10!$BZ$11:$BZ$19</definedName>
    <definedName name="A126251358A_Data">Data10!$BZ$11:$BZ$19</definedName>
    <definedName name="A126251358A_Latest">Data10!$BZ$19</definedName>
    <definedName name="A126251362T">Data10!$EB$1:$EB$10,Data10!$EB$11:$EB$19</definedName>
    <definedName name="A126251362T_Data">Data10!$EB$11:$EB$19</definedName>
    <definedName name="A126251362T_Latest">Data10!$EB$19</definedName>
    <definedName name="A126251366A">Data9!$FJ$1:$FJ$10,Data9!$FJ$11:$FJ$19</definedName>
    <definedName name="A126251366A_Data">Data9!$FJ$11:$FJ$19</definedName>
    <definedName name="A126251366A_Latest">Data9!$FJ$19</definedName>
    <definedName name="A126251370T">Data10!$X$1:$X$10,Data10!$X$11:$X$19</definedName>
    <definedName name="A126251370T_Data">Data10!$X$11:$X$19</definedName>
    <definedName name="A126251370T_Latest">Data10!$X$19</definedName>
    <definedName name="A126251374A">Data9!$D$1:$D$10,Data9!$D$11:$D$19</definedName>
    <definedName name="A126251374A_Data">Data9!$D$11:$D$19</definedName>
    <definedName name="A126251374A_Latest">Data9!$D$19</definedName>
    <definedName name="A126251378K">Data9!$CG$1:$CG$10,Data9!$CG$11:$CG$19</definedName>
    <definedName name="A126251378K_Data">Data9!$CG$11:$CG$19</definedName>
    <definedName name="A126251378K_Latest">Data9!$CG$19</definedName>
    <definedName name="A126251382A">Data9!$DH$1:$DH$10,Data9!$DH$11:$DH$19</definedName>
    <definedName name="A126251382A_Data">Data9!$DH$11:$DH$19</definedName>
    <definedName name="A126251382A_Latest">Data9!$DH$19</definedName>
    <definedName name="A126251386K">Data10!$DA$1:$DA$10,Data10!$DA$11:$DA$19</definedName>
    <definedName name="A126251386K_Data">Data10!$DA$11:$DA$19</definedName>
    <definedName name="A126251386K_Latest">Data10!$DA$19</definedName>
    <definedName name="A126251390A">Data10!$FC$1:$FC$10,Data10!$FC$11:$FC$19</definedName>
    <definedName name="A126251390A_Data">Data10!$FC$11:$FC$19</definedName>
    <definedName name="A126251390A_Latest">Data10!$FC$19</definedName>
    <definedName name="A126251394K">Data8!$GR$1:$GR$10,Data8!$GR$11:$GR$19</definedName>
    <definedName name="A126251394K_Data">Data8!$GR$11:$GR$19</definedName>
    <definedName name="A126251394K_Latest">Data8!$GR$19</definedName>
    <definedName name="A126251398V">Data9!$EI$1:$EI$10,Data9!$EI$11:$EI$19</definedName>
    <definedName name="A126251398V_Data">Data9!$EI$11:$EI$19</definedName>
    <definedName name="A126251398V_Latest">Data9!$EI$19</definedName>
    <definedName name="A126251402X">Data9!$HL$1:$HL$10,Data9!$HL$11:$HL$19</definedName>
    <definedName name="A126251402X_Data">Data9!$HL$11:$HL$19</definedName>
    <definedName name="A126251402X_Latest">Data9!$HL$19</definedName>
    <definedName name="A126251406J">Data8!$HS$1:$HS$10,Data8!$HS$11:$HS$19</definedName>
    <definedName name="A126251406J_Data">Data8!$HS$11:$HS$19</definedName>
    <definedName name="A126251406J_Latest">Data8!$HS$19</definedName>
    <definedName name="A126251410X">Data9!$AE$1:$AE$10,Data9!$AE$11:$AE$19</definedName>
    <definedName name="A126251410X_Data">Data9!$AE$11:$AE$19</definedName>
    <definedName name="A126251410X_Latest">Data9!$AE$19</definedName>
    <definedName name="A126251414J">Data9!$BF$1:$BF$10,Data9!$BF$11:$BF$19</definedName>
    <definedName name="A126251414J_Data">Data9!$BF$11:$BF$19</definedName>
    <definedName name="A126251414J_Latest">Data9!$BF$19</definedName>
    <definedName name="A126251418T">Data9!$GK$1:$GK$10,Data9!$GK$11:$GK$19</definedName>
    <definedName name="A126251418T_Data">Data9!$GK$11:$GK$19</definedName>
    <definedName name="A126251418T_Latest">Data9!$GK$19</definedName>
    <definedName name="A126251422J">Data9!$IM$1:$IM$10,Data9!$IM$11:$IM$19</definedName>
    <definedName name="A126251422J_Data">Data9!$IM$11:$IM$19</definedName>
    <definedName name="A126251422J_Latest">Data9!$IM$19</definedName>
    <definedName name="A126251498C">Data10!$BE$1:$BE$10,Data10!$BE$11:$BE$19</definedName>
    <definedName name="A126251498C_Data">Data10!$BE$11:$BE$19</definedName>
    <definedName name="A126251498C_Latest">Data10!$BE$19</definedName>
    <definedName name="A126251502J">Data10!$CF$1:$CF$10,Data10!$CF$11:$CF$19</definedName>
    <definedName name="A126251502J_Data">Data10!$CF$11:$CF$19</definedName>
    <definedName name="A126251502J_Latest">Data10!$CF$19</definedName>
    <definedName name="A126251506T">Data10!$EH$1:$EH$10,Data10!$EH$11:$EH$19</definedName>
    <definedName name="A126251506T_Data">Data10!$EH$11:$EH$19</definedName>
    <definedName name="A126251506T_Latest">Data10!$EH$19</definedName>
    <definedName name="A126251510J">Data9!$FP$1:$FP$10,Data9!$FP$11:$FP$19</definedName>
    <definedName name="A126251510J_Data">Data9!$FP$11:$FP$19</definedName>
    <definedName name="A126251510J_Latest">Data9!$FP$19</definedName>
    <definedName name="A126251514T">Data10!$AD$1:$AD$10,Data10!$AD$11:$AD$19</definedName>
    <definedName name="A126251514T_Data">Data10!$AD$11:$AD$19</definedName>
    <definedName name="A126251514T_Latest">Data10!$AD$19</definedName>
    <definedName name="A126251518A">Data9!$J$1:$J$10,Data9!$J$11:$J$19</definedName>
    <definedName name="A126251518A_Data">Data9!$J$11:$J$19</definedName>
    <definedName name="A126251518A_Latest">Data9!$J$19</definedName>
    <definedName name="A126251522T">Data9!$CM$1:$CM$10,Data9!$CM$11:$CM$19</definedName>
    <definedName name="A126251522T_Data">Data9!$CM$11:$CM$19</definedName>
    <definedName name="A126251522T_Latest">Data9!$CM$19</definedName>
    <definedName name="A126251526A">Data9!$DN$1:$DN$10,Data9!$DN$11:$DN$19</definedName>
    <definedName name="A126251526A_Data">Data9!$DN$11:$DN$19</definedName>
    <definedName name="A126251526A_Latest">Data9!$DN$19</definedName>
    <definedName name="A126251530T">Data10!$DG$1:$DG$10,Data10!$DG$11:$DG$19</definedName>
    <definedName name="A126251530T_Data">Data10!$DG$11:$DG$19</definedName>
    <definedName name="A126251530T_Latest">Data10!$DG$19</definedName>
    <definedName name="A126251534A">Data10!$FI$1:$FI$10,Data10!$FI$11:$FI$19</definedName>
    <definedName name="A126251534A_Data">Data10!$FI$11:$FI$19</definedName>
    <definedName name="A126251534A_Latest">Data10!$FI$19</definedName>
    <definedName name="A126251538K">Data8!$GX$1:$GX$10,Data8!$GX$11:$GX$19</definedName>
    <definedName name="A126251538K_Data">Data8!$GX$11:$GX$19</definedName>
    <definedName name="A126251538K_Latest">Data8!$GX$19</definedName>
    <definedName name="A126251542A">Data9!$EO$1:$EO$10,Data9!$EO$11:$EO$19</definedName>
    <definedName name="A126251542A_Data">Data9!$EO$11:$EO$19</definedName>
    <definedName name="A126251542A_Latest">Data9!$EO$19</definedName>
    <definedName name="A126251546K">Data9!$HR$1:$HR$10,Data9!$HR$11:$HR$19</definedName>
    <definedName name="A126251546K_Data">Data9!$HR$11:$HR$19</definedName>
    <definedName name="A126251546K_Latest">Data9!$HR$19</definedName>
    <definedName name="A126251550A">Data8!$HY$1:$HY$10,Data8!$HY$11:$HY$19</definedName>
    <definedName name="A126251550A_Data">Data8!$HY$11:$HY$19</definedName>
    <definedName name="A126251550A_Latest">Data8!$HY$19</definedName>
    <definedName name="A126251554K">Data9!$AK$1:$AK$10,Data9!$AK$11:$AK$19</definedName>
    <definedName name="A126251554K_Data">Data9!$AK$11:$AK$19</definedName>
    <definedName name="A126251554K_Latest">Data9!$AK$19</definedName>
    <definedName name="A126251558V">Data9!$BL$1:$BL$10,Data9!$BL$11:$BL$19</definedName>
    <definedName name="A126251558V_Data">Data9!$BL$11:$BL$19</definedName>
    <definedName name="A126251558V_Latest">Data9!$BL$19</definedName>
    <definedName name="A126251562K">Data9!$GQ$1:$GQ$10,Data9!$GQ$11:$GQ$19</definedName>
    <definedName name="A126251562K_Data">Data9!$GQ$11:$GQ$19</definedName>
    <definedName name="A126251562K_Latest">Data9!$GQ$19</definedName>
    <definedName name="A126251566V">Data10!$C$1:$C$10,Data10!$C$11:$C$19</definedName>
    <definedName name="A126251566V_Data">Data10!$C$11:$C$19</definedName>
    <definedName name="A126251566V_Latest">Data10!$C$19</definedName>
    <definedName name="A126251570K">Data10!$BQ$1:$BQ$10,Data10!$BQ$11:$BQ$19</definedName>
    <definedName name="A126251570K_Data">Data10!$BQ$11:$BQ$19</definedName>
    <definedName name="A126251570K_Latest">Data10!$BQ$19</definedName>
    <definedName name="A126251574V">Data10!$CR$1:$CR$10,Data10!$CR$11:$CR$19</definedName>
    <definedName name="A126251574V_Data">Data10!$CR$11:$CR$19</definedName>
    <definedName name="A126251574V_Latest">Data10!$CR$19</definedName>
    <definedName name="A126251578C">Data10!$ET$1:$ET$10,Data10!$ET$11:$ET$19</definedName>
    <definedName name="A126251578C_Data">Data10!$ET$11:$ET$19</definedName>
    <definedName name="A126251578C_Latest">Data10!$ET$19</definedName>
    <definedName name="A126251582V">Data9!$GB$1:$GB$10,Data9!$GB$11:$GB$19</definedName>
    <definedName name="A126251582V_Data">Data9!$GB$11:$GB$19</definedName>
    <definedName name="A126251582V_Latest">Data9!$GB$19</definedName>
    <definedName name="A126251586C">Data10!$AP$1:$AP$10,Data10!$AP$11:$AP$19</definedName>
    <definedName name="A126251586C_Data">Data10!$AP$11:$AP$19</definedName>
    <definedName name="A126251586C_Latest">Data10!$AP$19</definedName>
    <definedName name="A126251590V">Data9!$V$1:$V$10,Data9!$V$11:$V$19</definedName>
    <definedName name="A126251590V_Data">Data9!$V$11:$V$19</definedName>
    <definedName name="A126251590V_Latest">Data9!$V$19</definedName>
    <definedName name="A126251594C">Data9!$CY$1:$CY$10,Data9!$CY$11:$CY$19</definedName>
    <definedName name="A126251594C_Data">Data9!$CY$11:$CY$19</definedName>
    <definedName name="A126251594C_Latest">Data9!$CY$19</definedName>
    <definedName name="A126251598L">Data9!$DZ$1:$DZ$10,Data9!$DZ$11:$DZ$19</definedName>
    <definedName name="A126251598L_Data">Data9!$DZ$11:$DZ$19</definedName>
    <definedName name="A126251598L_Latest">Data9!$DZ$19</definedName>
    <definedName name="A126251602T">Data10!$DS$1:$DS$10,Data10!$DS$11:$DS$19</definedName>
    <definedName name="A126251602T_Data">Data10!$DS$11:$DS$19</definedName>
    <definedName name="A126251602T_Latest">Data10!$DS$19</definedName>
    <definedName name="A126251606A">Data10!$FU$1:$FU$10,Data10!$FU$11:$FU$19</definedName>
    <definedName name="A126251606A_Data">Data10!$FU$11:$FU$19</definedName>
    <definedName name="A126251606A_Latest">Data10!$FU$19</definedName>
    <definedName name="A126251610T">Data8!$HJ$1:$HJ$10,Data8!$HJ$11:$HJ$19</definedName>
    <definedName name="A126251610T_Data">Data8!$HJ$11:$HJ$19</definedName>
    <definedName name="A126251610T_Latest">Data8!$HJ$19</definedName>
    <definedName name="A126251614A">Data9!$FA$1:$FA$10,Data9!$FA$11:$FA$19</definedName>
    <definedName name="A126251614A_Data">Data9!$FA$11:$FA$19</definedName>
    <definedName name="A126251614A_Latest">Data9!$FA$19</definedName>
    <definedName name="A126251618K">Data9!$ID$1:$ID$10,Data9!$ID$11:$ID$19</definedName>
    <definedName name="A126251618K_Data">Data9!$ID$11:$ID$19</definedName>
    <definedName name="A126251618K_Latest">Data9!$ID$19</definedName>
    <definedName name="A126251622A">Data8!$IK$1:$IK$10,Data8!$IK$11:$IK$19</definedName>
    <definedName name="A126251622A_Data">Data8!$IK$11:$IK$19</definedName>
    <definedName name="A126251622A_Latest">Data8!$IK$19</definedName>
    <definedName name="A126251626K">Data9!$AW$1:$AW$10,Data9!$AW$11:$AW$19</definedName>
    <definedName name="A126251626K_Data">Data9!$AW$11:$AW$19</definedName>
    <definedName name="A126251626K_Latest">Data9!$AW$19</definedName>
    <definedName name="A126251630A">Data9!$BX$1:$BX$10,Data9!$BX$11:$BX$19</definedName>
    <definedName name="A126251630A_Data">Data9!$BX$11:$BX$19</definedName>
    <definedName name="A126251630A_Latest">Data9!$BX$19</definedName>
    <definedName name="A126251634K">Data9!$HC$1:$HC$10,Data9!$HC$11:$HC$19</definedName>
    <definedName name="A126251634K_Data">Data9!$HC$11:$HC$19</definedName>
    <definedName name="A126251634K_Latest">Data9!$HC$19</definedName>
    <definedName name="A126251638V">Data10!$O$1:$O$10,Data10!$O$11:$O$19</definedName>
    <definedName name="A126251638V_Data">Data10!$O$11:$O$19</definedName>
    <definedName name="A126251638V_Latest">Data10!$O$19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F157" i="22" l="1"/>
  <c r="CE157" i="22"/>
  <c r="CD157" i="22"/>
  <c r="CC157" i="22"/>
  <c r="CB157" i="22"/>
  <c r="CA157" i="22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F156" i="22"/>
  <c r="CE156" i="22"/>
  <c r="CD156" i="22"/>
  <c r="CC156" i="22"/>
  <c r="CB156" i="22"/>
  <c r="CA156" i="22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F155" i="22"/>
  <c r="CE155" i="22"/>
  <c r="CD155" i="22"/>
  <c r="CC155" i="22"/>
  <c r="CB155" i="22"/>
  <c r="CA155" i="22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CF154" i="22"/>
  <c r="CE154" i="22"/>
  <c r="CD154" i="22"/>
  <c r="CC154" i="22"/>
  <c r="CB154" i="22"/>
  <c r="CA154" i="22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F153" i="22"/>
  <c r="CE153" i="22"/>
  <c r="CD153" i="22"/>
  <c r="CC153" i="22"/>
  <c r="CB153" i="22"/>
  <c r="CA153" i="22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F152" i="22"/>
  <c r="CE152" i="22"/>
  <c r="CD152" i="22"/>
  <c r="CC152" i="22"/>
  <c r="CB152" i="22"/>
  <c r="CA152" i="22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F151" i="22"/>
  <c r="CE151" i="22"/>
  <c r="CD151" i="22"/>
  <c r="CC151" i="22"/>
  <c r="CB151" i="22"/>
  <c r="CA151" i="22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F150" i="22"/>
  <c r="CE150" i="22"/>
  <c r="CD150" i="22"/>
  <c r="CC150" i="22"/>
  <c r="CB150" i="22"/>
  <c r="CA150" i="22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F149" i="22"/>
  <c r="CE149" i="22"/>
  <c r="CD149" i="22"/>
  <c r="CC149" i="22"/>
  <c r="CB149" i="22"/>
  <c r="CA149" i="22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CF148" i="22"/>
  <c r="CE148" i="22"/>
  <c r="CD148" i="22"/>
  <c r="CC148" i="22"/>
  <c r="CB148" i="22"/>
  <c r="CA148" i="22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F147" i="22"/>
  <c r="CE147" i="22"/>
  <c r="CD147" i="22"/>
  <c r="CC147" i="22"/>
  <c r="CB147" i="22"/>
  <c r="CA147" i="22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CF146" i="22"/>
  <c r="CE146" i="22"/>
  <c r="CD146" i="22"/>
  <c r="CC146" i="22"/>
  <c r="CB146" i="22"/>
  <c r="CA146" i="22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F145" i="22"/>
  <c r="CE145" i="22"/>
  <c r="CD145" i="22"/>
  <c r="CC145" i="22"/>
  <c r="CB145" i="22"/>
  <c r="CA145" i="22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F144" i="22"/>
  <c r="CE144" i="22"/>
  <c r="CD144" i="22"/>
  <c r="CC144" i="22"/>
  <c r="CB144" i="22"/>
  <c r="CA144" i="22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F143" i="22"/>
  <c r="CE143" i="22"/>
  <c r="CD143" i="22"/>
  <c r="CC143" i="22"/>
  <c r="CB143" i="22"/>
  <c r="CA143" i="22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F142" i="22"/>
  <c r="CE142" i="22"/>
  <c r="CD142" i="22"/>
  <c r="CC142" i="22"/>
  <c r="CB142" i="22"/>
  <c r="CA142" i="22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F141" i="22"/>
  <c r="CE141" i="22"/>
  <c r="CD141" i="22"/>
  <c r="CC141" i="22"/>
  <c r="CB141" i="22"/>
  <c r="CA141" i="22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CF140" i="22"/>
  <c r="CE140" i="22"/>
  <c r="CD140" i="22"/>
  <c r="CC140" i="22"/>
  <c r="CB140" i="22"/>
  <c r="CA140" i="22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CF137" i="22"/>
  <c r="CE137" i="22"/>
  <c r="CD137" i="22"/>
  <c r="CC137" i="22"/>
  <c r="CB137" i="22"/>
  <c r="CA137" i="22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F136" i="22"/>
  <c r="CE136" i="22"/>
  <c r="CD136" i="22"/>
  <c r="CC136" i="22"/>
  <c r="CB136" i="22"/>
  <c r="CA136" i="22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F135" i="22"/>
  <c r="CE135" i="22"/>
  <c r="CD135" i="22"/>
  <c r="CC135" i="22"/>
  <c r="CB135" i="22"/>
  <c r="CA135" i="22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F134" i="22"/>
  <c r="CE134" i="22"/>
  <c r="CD134" i="22"/>
  <c r="CC134" i="22"/>
  <c r="CB134" i="22"/>
  <c r="CA134" i="22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F133" i="22"/>
  <c r="CE133" i="22"/>
  <c r="CD133" i="22"/>
  <c r="CC133" i="22"/>
  <c r="CB133" i="22"/>
  <c r="CA133" i="22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F132" i="22"/>
  <c r="CE132" i="22"/>
  <c r="CD132" i="22"/>
  <c r="CC132" i="22"/>
  <c r="CB132" i="22"/>
  <c r="CA132" i="22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F131" i="22"/>
  <c r="CE131" i="22"/>
  <c r="CD131" i="22"/>
  <c r="CC131" i="22"/>
  <c r="CB131" i="22"/>
  <c r="CA131" i="22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F130" i="22"/>
  <c r="CE130" i="22"/>
  <c r="CD130" i="22"/>
  <c r="CC130" i="22"/>
  <c r="CB130" i="22"/>
  <c r="CA130" i="22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CF129" i="22"/>
  <c r="CE129" i="22"/>
  <c r="CD129" i="22"/>
  <c r="CC129" i="22"/>
  <c r="CB129" i="22"/>
  <c r="CA129" i="22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CF128" i="22"/>
  <c r="CE128" i="22"/>
  <c r="CD128" i="22"/>
  <c r="CC128" i="22"/>
  <c r="CB128" i="22"/>
  <c r="CA128" i="22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F127" i="22"/>
  <c r="CE127" i="22"/>
  <c r="CD127" i="22"/>
  <c r="CC127" i="22"/>
  <c r="CB127" i="22"/>
  <c r="CA127" i="22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F126" i="22"/>
  <c r="CE126" i="22"/>
  <c r="CD126" i="22"/>
  <c r="CC126" i="22"/>
  <c r="CB126" i="22"/>
  <c r="CA126" i="22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CF125" i="22"/>
  <c r="CE125" i="22"/>
  <c r="CD125" i="22"/>
  <c r="CC125" i="22"/>
  <c r="CB125" i="22"/>
  <c r="CA125" i="22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F124" i="22"/>
  <c r="CE124" i="22"/>
  <c r="CD124" i="22"/>
  <c r="CC124" i="22"/>
  <c r="CB124" i="22"/>
  <c r="CA124" i="22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F123" i="22"/>
  <c r="CE123" i="22"/>
  <c r="CD123" i="22"/>
  <c r="CC123" i="22"/>
  <c r="CB123" i="22"/>
  <c r="CA123" i="22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F122" i="22"/>
  <c r="CE122" i="22"/>
  <c r="CD122" i="22"/>
  <c r="CC122" i="22"/>
  <c r="CB122" i="22"/>
  <c r="CA122" i="22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F121" i="22"/>
  <c r="CE121" i="22"/>
  <c r="CD121" i="22"/>
  <c r="CC121" i="22"/>
  <c r="CB121" i="22"/>
  <c r="CA121" i="22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F120" i="22"/>
  <c r="CE120" i="22"/>
  <c r="CD120" i="22"/>
  <c r="CC120" i="22"/>
  <c r="CB120" i="22"/>
  <c r="CA120" i="22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F117" i="22"/>
  <c r="CE117" i="22"/>
  <c r="CD117" i="22"/>
  <c r="CC117" i="22"/>
  <c r="CB117" i="22"/>
  <c r="CA117" i="22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F116" i="22"/>
  <c r="CE116" i="22"/>
  <c r="CD116" i="22"/>
  <c r="CC116" i="22"/>
  <c r="CB116" i="22"/>
  <c r="CA116" i="22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F115" i="22"/>
  <c r="CE115" i="22"/>
  <c r="CD115" i="22"/>
  <c r="CC115" i="22"/>
  <c r="CB115" i="22"/>
  <c r="CA115" i="22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F114" i="22"/>
  <c r="CE114" i="22"/>
  <c r="CD114" i="22"/>
  <c r="CC114" i="22"/>
  <c r="CB114" i="22"/>
  <c r="CA114" i="22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F113" i="22"/>
  <c r="CE113" i="22"/>
  <c r="CD113" i="22"/>
  <c r="CC113" i="22"/>
  <c r="CB113" i="22"/>
  <c r="CA113" i="22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F112" i="22"/>
  <c r="CE112" i="22"/>
  <c r="CD112" i="22"/>
  <c r="CC112" i="22"/>
  <c r="CB112" i="22"/>
  <c r="CA112" i="22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F111" i="22"/>
  <c r="CE111" i="22"/>
  <c r="CD111" i="22"/>
  <c r="CC111" i="22"/>
  <c r="CB111" i="22"/>
  <c r="CA111" i="22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F110" i="22"/>
  <c r="CE110" i="22"/>
  <c r="CD110" i="22"/>
  <c r="CC110" i="22"/>
  <c r="CB110" i="22"/>
  <c r="CA110" i="22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F109" i="22"/>
  <c r="CE109" i="22"/>
  <c r="CD109" i="22"/>
  <c r="CC109" i="22"/>
  <c r="CB109" i="22"/>
  <c r="CA109" i="22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F108" i="22"/>
  <c r="CE108" i="22"/>
  <c r="CD108" i="22"/>
  <c r="CC108" i="22"/>
  <c r="CB108" i="22"/>
  <c r="CA108" i="22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F107" i="22"/>
  <c r="CE107" i="22"/>
  <c r="CD107" i="22"/>
  <c r="CC107" i="22"/>
  <c r="CB107" i="22"/>
  <c r="CA107" i="22"/>
  <c r="BZ107" i="22"/>
  <c r="BY107" i="22"/>
  <c r="BX107" i="22"/>
  <c r="BW107" i="22"/>
  <c r="BV107" i="22"/>
  <c r="BU107" i="22"/>
  <c r="BT107" i="22"/>
  <c r="BS107" i="22"/>
  <c r="BR107" i="22"/>
  <c r="BQ107" i="22"/>
  <c r="BP107" i="22"/>
  <c r="BO107" i="22"/>
  <c r="BN107" i="22"/>
  <c r="BM107" i="22"/>
  <c r="BL107" i="22"/>
  <c r="BK107" i="22"/>
  <c r="BJ107" i="22"/>
  <c r="BI107" i="22"/>
  <c r="BH107" i="22"/>
  <c r="BG107" i="22"/>
  <c r="BF107" i="22"/>
  <c r="BE107" i="22"/>
  <c r="BD107" i="22"/>
  <c r="BC107" i="22"/>
  <c r="BB107" i="22"/>
  <c r="BA107" i="22"/>
  <c r="AZ107" i="22"/>
  <c r="AY107" i="22"/>
  <c r="AX107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F106" i="22"/>
  <c r="CE106" i="22"/>
  <c r="CD106" i="22"/>
  <c r="CC106" i="22"/>
  <c r="CB106" i="22"/>
  <c r="CA106" i="22"/>
  <c r="BZ106" i="22"/>
  <c r="BY106" i="22"/>
  <c r="BX106" i="22"/>
  <c r="BW106" i="22"/>
  <c r="BV106" i="22"/>
  <c r="BU106" i="22"/>
  <c r="BT106" i="22"/>
  <c r="BS106" i="22"/>
  <c r="BR106" i="22"/>
  <c r="BQ106" i="22"/>
  <c r="BP106" i="22"/>
  <c r="BO106" i="22"/>
  <c r="BN106" i="22"/>
  <c r="BM106" i="22"/>
  <c r="BL106" i="22"/>
  <c r="BK106" i="22"/>
  <c r="BJ106" i="22"/>
  <c r="BI106" i="22"/>
  <c r="BH106" i="22"/>
  <c r="BG106" i="22"/>
  <c r="BF106" i="22"/>
  <c r="BE106" i="22"/>
  <c r="BD106" i="22"/>
  <c r="BC106" i="22"/>
  <c r="BB106" i="22"/>
  <c r="BA106" i="22"/>
  <c r="AZ106" i="22"/>
  <c r="AY106" i="22"/>
  <c r="AX106" i="22"/>
  <c r="AW106" i="22"/>
  <c r="AV106" i="22"/>
  <c r="AU106" i="22"/>
  <c r="AT106" i="22"/>
  <c r="AS106" i="22"/>
  <c r="AR106" i="22"/>
  <c r="AQ106" i="22"/>
  <c r="AP106" i="22"/>
  <c r="AO106" i="22"/>
  <c r="AN106" i="22"/>
  <c r="AM106" i="22"/>
  <c r="AL106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F105" i="22"/>
  <c r="CE105" i="22"/>
  <c r="CD105" i="22"/>
  <c r="CC105" i="22"/>
  <c r="CB105" i="22"/>
  <c r="CA105" i="22"/>
  <c r="BZ105" i="22"/>
  <c r="BY105" i="22"/>
  <c r="BX105" i="22"/>
  <c r="BW105" i="22"/>
  <c r="BV105" i="22"/>
  <c r="BU105" i="22"/>
  <c r="BT105" i="22"/>
  <c r="BS105" i="22"/>
  <c r="BR105" i="22"/>
  <c r="BQ105" i="22"/>
  <c r="BP105" i="22"/>
  <c r="BO105" i="22"/>
  <c r="BN105" i="22"/>
  <c r="BM105" i="22"/>
  <c r="BL105" i="22"/>
  <c r="BK105" i="22"/>
  <c r="BJ105" i="22"/>
  <c r="BI105" i="22"/>
  <c r="BH105" i="22"/>
  <c r="BG105" i="22"/>
  <c r="BF105" i="22"/>
  <c r="BE105" i="22"/>
  <c r="BD105" i="22"/>
  <c r="BC105" i="22"/>
  <c r="BB105" i="22"/>
  <c r="BA105" i="22"/>
  <c r="AZ105" i="22"/>
  <c r="AY105" i="22"/>
  <c r="AX105" i="22"/>
  <c r="AW105" i="22"/>
  <c r="AV105" i="22"/>
  <c r="AU105" i="22"/>
  <c r="AT105" i="22"/>
  <c r="AS105" i="22"/>
  <c r="AR105" i="22"/>
  <c r="AQ105" i="22"/>
  <c r="AP105" i="22"/>
  <c r="AO105" i="22"/>
  <c r="AN105" i="22"/>
  <c r="AM105" i="22"/>
  <c r="AL105" i="22"/>
  <c r="AK105" i="22"/>
  <c r="AJ105" i="22"/>
  <c r="AI105" i="22"/>
  <c r="AH105" i="22"/>
  <c r="AG105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F104" i="22"/>
  <c r="CE104" i="22"/>
  <c r="CD104" i="22"/>
  <c r="CC104" i="22"/>
  <c r="CB104" i="22"/>
  <c r="CA104" i="22"/>
  <c r="BZ104" i="22"/>
  <c r="BY104" i="22"/>
  <c r="BX104" i="22"/>
  <c r="BW104" i="22"/>
  <c r="BV104" i="22"/>
  <c r="BU104" i="22"/>
  <c r="BT104" i="22"/>
  <c r="BS104" i="22"/>
  <c r="BR104" i="22"/>
  <c r="BQ104" i="22"/>
  <c r="BP104" i="22"/>
  <c r="BO104" i="22"/>
  <c r="BN104" i="22"/>
  <c r="BM104" i="22"/>
  <c r="BL104" i="22"/>
  <c r="BK104" i="22"/>
  <c r="BJ104" i="22"/>
  <c r="BI104" i="22"/>
  <c r="BH104" i="22"/>
  <c r="BG104" i="22"/>
  <c r="BF104" i="22"/>
  <c r="BE104" i="22"/>
  <c r="BD104" i="22"/>
  <c r="BC104" i="22"/>
  <c r="BB104" i="22"/>
  <c r="BA104" i="22"/>
  <c r="AZ104" i="22"/>
  <c r="AY104" i="22"/>
  <c r="AX104" i="22"/>
  <c r="AW104" i="22"/>
  <c r="AV104" i="22"/>
  <c r="AU104" i="22"/>
  <c r="AT104" i="22"/>
  <c r="AS104" i="22"/>
  <c r="AR104" i="22"/>
  <c r="AQ104" i="22"/>
  <c r="AP104" i="22"/>
  <c r="AO104" i="22"/>
  <c r="AN104" i="22"/>
  <c r="AM104" i="22"/>
  <c r="AL104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F103" i="22"/>
  <c r="CE103" i="22"/>
  <c r="CD103" i="22"/>
  <c r="CC103" i="22"/>
  <c r="CB103" i="22"/>
  <c r="CA103" i="22"/>
  <c r="BZ103" i="22"/>
  <c r="BY103" i="22"/>
  <c r="BX103" i="22"/>
  <c r="BW103" i="22"/>
  <c r="BV103" i="22"/>
  <c r="BU103" i="22"/>
  <c r="BT103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X103" i="22"/>
  <c r="AW103" i="22"/>
  <c r="AV103" i="22"/>
  <c r="AU103" i="22"/>
  <c r="AT103" i="22"/>
  <c r="AS103" i="22"/>
  <c r="AR103" i="22"/>
  <c r="AQ103" i="22"/>
  <c r="AP103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F102" i="22"/>
  <c r="CE102" i="22"/>
  <c r="CD102" i="22"/>
  <c r="CC102" i="22"/>
  <c r="CB102" i="22"/>
  <c r="CA102" i="22"/>
  <c r="BZ102" i="22"/>
  <c r="BY102" i="22"/>
  <c r="BX102" i="22"/>
  <c r="BW102" i="22"/>
  <c r="BV102" i="22"/>
  <c r="BU102" i="22"/>
  <c r="BT102" i="22"/>
  <c r="BS102" i="22"/>
  <c r="BR102" i="22"/>
  <c r="BQ102" i="22"/>
  <c r="BP102" i="22"/>
  <c r="BO102" i="22"/>
  <c r="BN102" i="22"/>
  <c r="BM102" i="22"/>
  <c r="BL102" i="22"/>
  <c r="BK102" i="22"/>
  <c r="BJ102" i="22"/>
  <c r="BI102" i="22"/>
  <c r="BH102" i="22"/>
  <c r="BG102" i="22"/>
  <c r="BF102" i="22"/>
  <c r="BE102" i="22"/>
  <c r="BD102" i="22"/>
  <c r="BC102" i="22"/>
  <c r="BB102" i="22"/>
  <c r="BA102" i="22"/>
  <c r="AZ102" i="22"/>
  <c r="AY102" i="22"/>
  <c r="AX102" i="22"/>
  <c r="AW102" i="22"/>
  <c r="AV102" i="22"/>
  <c r="AU102" i="22"/>
  <c r="AT102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F101" i="22"/>
  <c r="CE101" i="22"/>
  <c r="CD101" i="22"/>
  <c r="CC101" i="22"/>
  <c r="CB101" i="22"/>
  <c r="CA101" i="22"/>
  <c r="BZ101" i="22"/>
  <c r="BY101" i="22"/>
  <c r="BX101" i="22"/>
  <c r="BW101" i="22"/>
  <c r="BV101" i="22"/>
  <c r="BU101" i="22"/>
  <c r="BT101" i="22"/>
  <c r="BS101" i="22"/>
  <c r="BR101" i="22"/>
  <c r="BQ101" i="22"/>
  <c r="BP101" i="22"/>
  <c r="BO101" i="22"/>
  <c r="BN101" i="22"/>
  <c r="BM101" i="22"/>
  <c r="BL101" i="22"/>
  <c r="BK101" i="22"/>
  <c r="BJ101" i="22"/>
  <c r="BI101" i="22"/>
  <c r="BH101" i="22"/>
  <c r="BG101" i="22"/>
  <c r="BF101" i="22"/>
  <c r="BE101" i="22"/>
  <c r="BD101" i="22"/>
  <c r="BC101" i="22"/>
  <c r="BB101" i="22"/>
  <c r="BA101" i="22"/>
  <c r="AZ101" i="22"/>
  <c r="AY101" i="22"/>
  <c r="AX101" i="22"/>
  <c r="AW101" i="22"/>
  <c r="AV101" i="22"/>
  <c r="AU101" i="22"/>
  <c r="AT101" i="22"/>
  <c r="AS101" i="22"/>
  <c r="AR101" i="22"/>
  <c r="AQ101" i="22"/>
  <c r="AP101" i="22"/>
  <c r="AO101" i="22"/>
  <c r="AN101" i="22"/>
  <c r="AM101" i="22"/>
  <c r="AL101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F100" i="22"/>
  <c r="CE100" i="22"/>
  <c r="CD100" i="22"/>
  <c r="CC100" i="22"/>
  <c r="CB100" i="22"/>
  <c r="CA100" i="22"/>
  <c r="BZ100" i="22"/>
  <c r="BY100" i="22"/>
  <c r="BX100" i="22"/>
  <c r="BW100" i="22"/>
  <c r="BV100" i="22"/>
  <c r="BU100" i="22"/>
  <c r="BT100" i="22"/>
  <c r="BS100" i="22"/>
  <c r="BR100" i="22"/>
  <c r="BQ100" i="22"/>
  <c r="BP100" i="22"/>
  <c r="BO100" i="22"/>
  <c r="BN100" i="22"/>
  <c r="BM100" i="22"/>
  <c r="BL100" i="22"/>
  <c r="BK100" i="22"/>
  <c r="BJ100" i="22"/>
  <c r="BI100" i="22"/>
  <c r="BH100" i="22"/>
  <c r="BG100" i="22"/>
  <c r="BF100" i="22"/>
  <c r="BE100" i="22"/>
  <c r="BD100" i="22"/>
  <c r="BC100" i="22"/>
  <c r="BB100" i="22"/>
  <c r="BA100" i="22"/>
  <c r="AZ100" i="22"/>
  <c r="AY100" i="22"/>
  <c r="AX100" i="22"/>
  <c r="AW100" i="22"/>
  <c r="AV100" i="22"/>
  <c r="AU100" i="22"/>
  <c r="AT100" i="22"/>
  <c r="AS100" i="22"/>
  <c r="AR100" i="22"/>
  <c r="AQ100" i="22"/>
  <c r="AP100" i="22"/>
  <c r="AO100" i="22"/>
  <c r="AN100" i="22"/>
  <c r="AM100" i="22"/>
  <c r="AL100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87" i="22"/>
  <c r="C67" i="22" s="1" a="1"/>
  <c r="C78" i="22"/>
  <c r="C79" i="22" s="1"/>
  <c r="C80" i="22" s="1"/>
  <c r="C81" i="22" s="1"/>
  <c r="C82" i="22" s="1"/>
  <c r="C83" i="22" s="1"/>
  <c r="C84" i="22" s="1"/>
  <c r="C85" i="22" s="1"/>
  <c r="M68" i="22" a="1"/>
  <c r="M68" i="22" s="1"/>
  <c r="C68" i="22" a="1"/>
  <c r="C68" i="22" s="1"/>
  <c r="M67" i="22" a="1"/>
  <c r="M67" i="22" s="1"/>
  <c r="C67" i="22"/>
  <c r="M66" i="22" a="1"/>
  <c r="M66" i="22" s="1"/>
  <c r="C66" i="22" a="1"/>
  <c r="C66" i="22" s="1"/>
  <c r="C65" i="22" a="1"/>
  <c r="C65" i="22" s="1"/>
  <c r="M64" i="22" a="1"/>
  <c r="M64" i="22" s="1"/>
  <c r="C64" i="22" a="1"/>
  <c r="C64" i="22" s="1"/>
  <c r="M63" i="22"/>
  <c r="M63" i="22" a="1"/>
  <c r="C63" i="22" a="1"/>
  <c r="C63" i="22" s="1"/>
  <c r="M62" i="22"/>
  <c r="M62" i="22" a="1"/>
  <c r="C62" i="22" a="1"/>
  <c r="C62" i="22" s="1"/>
  <c r="M61" i="22" a="1"/>
  <c r="M61" i="22" s="1"/>
  <c r="C61" i="22" a="1"/>
  <c r="C61" i="22" s="1"/>
  <c r="M60" i="22" a="1"/>
  <c r="M60" i="22" s="1"/>
  <c r="C60" i="22" a="1"/>
  <c r="C60" i="22" s="1"/>
  <c r="M59" i="22"/>
  <c r="M59" i="22" a="1"/>
  <c r="C59" i="22"/>
  <c r="C59" i="22" a="1"/>
  <c r="M58" i="22" a="1"/>
  <c r="M58" i="22" s="1"/>
  <c r="C58" i="22"/>
  <c r="C58" i="22" a="1"/>
  <c r="M57" i="22" a="1"/>
  <c r="M57" i="22" s="1"/>
  <c r="C57" i="22"/>
  <c r="C57" i="22" a="1"/>
  <c r="M56" i="22" a="1"/>
  <c r="M56" i="22" s="1"/>
  <c r="C56" i="22"/>
  <c r="C56" i="22" a="1"/>
  <c r="M55" i="22" a="1"/>
  <c r="M55" i="22" s="1"/>
  <c r="C55" i="22" a="1"/>
  <c r="C55" i="22" s="1"/>
  <c r="M52" i="22" a="1"/>
  <c r="M52" i="22" s="1"/>
  <c r="C52" i="22"/>
  <c r="C52" i="22" a="1"/>
  <c r="M51" i="22" a="1"/>
  <c r="M51" i="22" s="1"/>
  <c r="C51" i="22"/>
  <c r="C51" i="22" a="1"/>
  <c r="M50" i="22" a="1"/>
  <c r="M50" i="22" s="1"/>
  <c r="C50" i="22" a="1"/>
  <c r="C50" i="22" s="1"/>
  <c r="M49" i="22" a="1"/>
  <c r="M49" i="22" s="1"/>
  <c r="C49" i="22" a="1"/>
  <c r="C49" i="22" s="1"/>
  <c r="M48" i="22" a="1"/>
  <c r="M48" i="22" s="1"/>
  <c r="C48" i="22" a="1"/>
  <c r="C48" i="22" s="1"/>
  <c r="M47" i="22" a="1"/>
  <c r="M47" i="22" s="1"/>
  <c r="C47" i="22"/>
  <c r="C47" i="22" a="1"/>
  <c r="M46" i="22" a="1"/>
  <c r="M46" i="22" s="1"/>
  <c r="C46" i="22" a="1"/>
  <c r="C46" i="22" s="1"/>
  <c r="M45" i="22" a="1"/>
  <c r="M45" i="22" s="1"/>
  <c r="C45" i="22" a="1"/>
  <c r="C45" i="22" s="1"/>
  <c r="M44" i="22"/>
  <c r="M44" i="22" a="1"/>
  <c r="C44" i="22" a="1"/>
  <c r="C44" i="22" s="1"/>
  <c r="M43" i="22" a="1"/>
  <c r="M43" i="22" s="1"/>
  <c r="C43" i="22" a="1"/>
  <c r="C43" i="22" s="1"/>
  <c r="M42" i="22"/>
  <c r="M42" i="22" a="1"/>
  <c r="C42" i="22" a="1"/>
  <c r="C42" i="22" s="1"/>
  <c r="M41" i="22"/>
  <c r="M41" i="22" a="1"/>
  <c r="C41" i="22" a="1"/>
  <c r="C41" i="22" s="1"/>
  <c r="M40" i="22" a="1"/>
  <c r="M40" i="22" s="1"/>
  <c r="C40" i="22" a="1"/>
  <c r="C40" i="22" s="1"/>
  <c r="M39" i="22" a="1"/>
  <c r="M39" i="22" s="1"/>
  <c r="C39" i="22" a="1"/>
  <c r="C39" i="22" s="1"/>
  <c r="M38" i="22" a="1"/>
  <c r="M38" i="22" s="1"/>
  <c r="C38" i="22" a="1"/>
  <c r="C38" i="22" s="1"/>
  <c r="M37" i="22" a="1"/>
  <c r="M37" i="22" s="1"/>
  <c r="C37" i="22" a="1"/>
  <c r="C37" i="22" s="1"/>
  <c r="M36" i="22" a="1"/>
  <c r="M36" i="22" s="1"/>
  <c r="C36" i="22" a="1"/>
  <c r="C36" i="22" s="1"/>
  <c r="M35" i="22" a="1"/>
  <c r="M35" i="22" s="1"/>
  <c r="C35" i="22" a="1"/>
  <c r="C35" i="22" s="1"/>
  <c r="M32" i="22" a="1"/>
  <c r="M32" i="22" s="1"/>
  <c r="C32" i="22" a="1"/>
  <c r="C32" i="22" s="1"/>
  <c r="M31" i="22" a="1"/>
  <c r="M31" i="22" s="1"/>
  <c r="C31" i="22" a="1"/>
  <c r="C31" i="22" s="1"/>
  <c r="M30" i="22" a="1"/>
  <c r="M30" i="22" s="1"/>
  <c r="C30" i="22" a="1"/>
  <c r="C30" i="22" s="1"/>
  <c r="M29" i="22" a="1"/>
  <c r="M29" i="22" s="1"/>
  <c r="C29" i="22" a="1"/>
  <c r="C29" i="22" s="1"/>
  <c r="M28" i="22" a="1"/>
  <c r="M28" i="22" s="1"/>
  <c r="C28" i="22" a="1"/>
  <c r="C28" i="22" s="1"/>
  <c r="M27" i="22" a="1"/>
  <c r="M27" i="22" s="1"/>
  <c r="C27" i="22" a="1"/>
  <c r="C27" i="22" s="1"/>
  <c r="M26" i="22" a="1"/>
  <c r="M26" i="22" s="1"/>
  <c r="C26" i="22" a="1"/>
  <c r="C26" i="22" s="1"/>
  <c r="M25" i="22" a="1"/>
  <c r="M25" i="22" s="1"/>
  <c r="C25" i="22" a="1"/>
  <c r="C25" i="22" s="1"/>
  <c r="M24" i="22" a="1"/>
  <c r="M24" i="22" s="1"/>
  <c r="C24" i="22" a="1"/>
  <c r="C24" i="22" s="1"/>
  <c r="M23" i="22" a="1"/>
  <c r="M23" i="22" s="1"/>
  <c r="C23" i="22" a="1"/>
  <c r="C23" i="22" s="1"/>
  <c r="M22" i="22" a="1"/>
  <c r="M22" i="22" s="1"/>
  <c r="C22" i="22" a="1"/>
  <c r="C22" i="22" s="1"/>
  <c r="M21" i="22" a="1"/>
  <c r="M21" i="22" s="1"/>
  <c r="C21" i="22" a="1"/>
  <c r="C21" i="22" s="1"/>
  <c r="M20" i="22" a="1"/>
  <c r="M20" i="22" s="1"/>
  <c r="C20" i="22" a="1"/>
  <c r="C20" i="22" s="1"/>
  <c r="M19" i="22" a="1"/>
  <c r="M19" i="22" s="1"/>
  <c r="C19" i="22" a="1"/>
  <c r="C19" i="22" s="1"/>
  <c r="M18" i="22" a="1"/>
  <c r="M18" i="22" s="1"/>
  <c r="C18" i="22" a="1"/>
  <c r="C18" i="22" s="1"/>
  <c r="M17" i="22" a="1"/>
  <c r="M17" i="22" s="1"/>
  <c r="C17" i="22" a="1"/>
  <c r="C17" i="22" s="1"/>
  <c r="M16" i="22" a="1"/>
  <c r="M16" i="22" s="1"/>
  <c r="C16" i="22" a="1"/>
  <c r="C16" i="22" s="1"/>
  <c r="M15" i="22" a="1"/>
  <c r="M15" i="22" s="1"/>
  <c r="C15" i="22" a="1"/>
  <c r="C15" i="22" s="1"/>
  <c r="A8" i="22"/>
  <c r="B7" i="22"/>
  <c r="B6" i="22"/>
  <c r="B5" i="22"/>
  <c r="B26" i="21"/>
  <c r="A75" i="22" s="1"/>
  <c r="M65" i="22" l="1" a="1"/>
  <c r="M65" i="22" s="1"/>
  <c r="D87" i="22"/>
  <c r="M72" i="22" a="1"/>
  <c r="M72" i="22" s="1"/>
  <c r="M71" i="22" a="1"/>
  <c r="M71" i="22" s="1"/>
  <c r="M70" i="22" a="1"/>
  <c r="M70" i="22" s="1"/>
  <c r="M69" i="22" a="1"/>
  <c r="M69" i="22" s="1"/>
  <c r="C72" i="22" a="1"/>
  <c r="C72" i="22" s="1"/>
  <c r="C71" i="22" a="1"/>
  <c r="C71" i="22" s="1"/>
  <c r="C70" i="22" a="1"/>
  <c r="C70" i="22" s="1"/>
  <c r="C69" i="22" a="1"/>
  <c r="C69" i="22" s="1"/>
  <c r="E87" i="22" l="1"/>
  <c r="D72" i="22" a="1"/>
  <c r="D72" i="22" s="1"/>
  <c r="D71" i="22" a="1"/>
  <c r="D71" i="22" s="1"/>
  <c r="D70" i="22" a="1"/>
  <c r="D70" i="22" s="1"/>
  <c r="D69" i="22" a="1"/>
  <c r="D69" i="22" s="1"/>
  <c r="N72" i="22" a="1"/>
  <c r="N72" i="22" s="1"/>
  <c r="N71" i="22" a="1"/>
  <c r="N71" i="22" s="1"/>
  <c r="N70" i="22" a="1"/>
  <c r="N70" i="22" s="1"/>
  <c r="N69" i="22" a="1"/>
  <c r="N69" i="22" s="1"/>
  <c r="N68" i="22" a="1"/>
  <c r="N68" i="22" s="1"/>
  <c r="N66" i="22" a="1"/>
  <c r="N66" i="22" s="1"/>
  <c r="D65" i="22" a="1"/>
  <c r="D65" i="22" s="1"/>
  <c r="D68" i="22" a="1"/>
  <c r="D68" i="22" s="1"/>
  <c r="D67" i="22" a="1"/>
  <c r="D67" i="22" s="1"/>
  <c r="D66" i="22" a="1"/>
  <c r="D66" i="22" s="1"/>
  <c r="D63" i="22" a="1"/>
  <c r="D63" i="22" s="1"/>
  <c r="N61" i="22" a="1"/>
  <c r="N61" i="22" s="1"/>
  <c r="D64" i="22" a="1"/>
  <c r="D64" i="22" s="1"/>
  <c r="N62" i="22" a="1"/>
  <c r="N62" i="22" s="1"/>
  <c r="D60" i="22" a="1"/>
  <c r="D60" i="22" s="1"/>
  <c r="D59" i="22" a="1"/>
  <c r="D59" i="22" s="1"/>
  <c r="D58" i="22" a="1"/>
  <c r="D58" i="22" s="1"/>
  <c r="D57" i="22" a="1"/>
  <c r="D57" i="22" s="1"/>
  <c r="N65" i="22" a="1"/>
  <c r="N65" i="22" s="1"/>
  <c r="N64" i="22" a="1"/>
  <c r="N64" i="22" s="1"/>
  <c r="D62" i="22" a="1"/>
  <c r="D62" i="22" s="1"/>
  <c r="N60" i="22" a="1"/>
  <c r="N60" i="22" s="1"/>
  <c r="N58" i="22" a="1"/>
  <c r="N58" i="22" s="1"/>
  <c r="N57" i="22" a="1"/>
  <c r="N57" i="22" s="1"/>
  <c r="N56" i="22" a="1"/>
  <c r="N56" i="22" s="1"/>
  <c r="D61" i="22" a="1"/>
  <c r="D61" i="22" s="1"/>
  <c r="N59" i="22" a="1"/>
  <c r="N59" i="22" s="1"/>
  <c r="N51" i="22" a="1"/>
  <c r="N51" i="22" s="1"/>
  <c r="D50" i="22" a="1"/>
  <c r="D50" i="22" s="1"/>
  <c r="N47" i="22" a="1"/>
  <c r="N47" i="22" s="1"/>
  <c r="D46" i="22" a="1"/>
  <c r="D46" i="22" s="1"/>
  <c r="N67" i="22" a="1"/>
  <c r="N67" i="22" s="1"/>
  <c r="N52" i="22" a="1"/>
  <c r="N52" i="22" s="1"/>
  <c r="D51" i="22" a="1"/>
  <c r="D51" i="22" s="1"/>
  <c r="N48" i="22" a="1"/>
  <c r="N48" i="22" s="1"/>
  <c r="D47" i="22" a="1"/>
  <c r="D47" i="22" s="1"/>
  <c r="N44" i="22" a="1"/>
  <c r="N44" i="22" s="1"/>
  <c r="N43" i="22" a="1"/>
  <c r="N43" i="22" s="1"/>
  <c r="D55" i="22" a="1"/>
  <c r="D55" i="22" s="1"/>
  <c r="N50" i="22" a="1"/>
  <c r="N50" i="22" s="1"/>
  <c r="D49" i="22" a="1"/>
  <c r="D49" i="22" s="1"/>
  <c r="N46" i="22" a="1"/>
  <c r="N46" i="22" s="1"/>
  <c r="D45" i="22" a="1"/>
  <c r="D45" i="22" s="1"/>
  <c r="D44" i="22" a="1"/>
  <c r="D44" i="22" s="1"/>
  <c r="N49" i="22" a="1"/>
  <c r="N49" i="22" s="1"/>
  <c r="D48" i="22" a="1"/>
  <c r="D48" i="22" s="1"/>
  <c r="D42" i="22" a="1"/>
  <c r="D42" i="22" s="1"/>
  <c r="N40" i="22" a="1"/>
  <c r="N40" i="22" s="1"/>
  <c r="D40" i="22" a="1"/>
  <c r="D40" i="22" s="1"/>
  <c r="D39" i="22" a="1"/>
  <c r="D39" i="22" s="1"/>
  <c r="D38" i="22" a="1"/>
  <c r="D38" i="22" s="1"/>
  <c r="D37" i="22" a="1"/>
  <c r="D37" i="22" s="1"/>
  <c r="N63" i="22" a="1"/>
  <c r="N63" i="22" s="1"/>
  <c r="D56" i="22" a="1"/>
  <c r="D56" i="22" s="1"/>
  <c r="N45" i="22" a="1"/>
  <c r="N45" i="22" s="1"/>
  <c r="D43" i="22" a="1"/>
  <c r="D43" i="22" s="1"/>
  <c r="N41" i="22" a="1"/>
  <c r="N41" i="22" s="1"/>
  <c r="D41" i="22" a="1"/>
  <c r="D41" i="22" s="1"/>
  <c r="D52" i="22" a="1"/>
  <c r="D52" i="22" s="1"/>
  <c r="N39" i="22" a="1"/>
  <c r="N39" i="22" s="1"/>
  <c r="N37" i="22" a="1"/>
  <c r="N37" i="22" s="1"/>
  <c r="D35" i="22" a="1"/>
  <c r="D35" i="22" s="1"/>
  <c r="D31" i="22" a="1"/>
  <c r="D31" i="22" s="1"/>
  <c r="D29" i="22" a="1"/>
  <c r="D29" i="22" s="1"/>
  <c r="D27" i="22" a="1"/>
  <c r="D27" i="22" s="1"/>
  <c r="D25" i="22" a="1"/>
  <c r="D25" i="22" s="1"/>
  <c r="N23" i="22" a="1"/>
  <c r="N23" i="22" s="1"/>
  <c r="N22" i="22" a="1"/>
  <c r="N22" i="22" s="1"/>
  <c r="N21" i="22" a="1"/>
  <c r="N21" i="22" s="1"/>
  <c r="N20" i="22" a="1"/>
  <c r="N20" i="22" s="1"/>
  <c r="N19" i="22" a="1"/>
  <c r="N19" i="22" s="1"/>
  <c r="N18" i="22" a="1"/>
  <c r="N18" i="22" s="1"/>
  <c r="N17" i="22" a="1"/>
  <c r="N17" i="22" s="1"/>
  <c r="N16" i="22" a="1"/>
  <c r="N16" i="22" s="1"/>
  <c r="N15" i="22" a="1"/>
  <c r="N15" i="22" s="1"/>
  <c r="D22" i="22" a="1"/>
  <c r="D22" i="22" s="1"/>
  <c r="N42" i="22" a="1"/>
  <c r="N42" i="22" s="1"/>
  <c r="N32" i="22" a="1"/>
  <c r="N32" i="22" s="1"/>
  <c r="N30" i="22" a="1"/>
  <c r="N30" i="22" s="1"/>
  <c r="N28" i="22" a="1"/>
  <c r="N28" i="22" s="1"/>
  <c r="N26" i="22" a="1"/>
  <c r="N26" i="22" s="1"/>
  <c r="N24" i="22" a="1"/>
  <c r="N24" i="22" s="1"/>
  <c r="D23" i="22" a="1"/>
  <c r="D23" i="22" s="1"/>
  <c r="D21" i="22" a="1"/>
  <c r="D21" i="22" s="1"/>
  <c r="D20" i="22" a="1"/>
  <c r="D20" i="22" s="1"/>
  <c r="N55" i="22" a="1"/>
  <c r="N55" i="22" s="1"/>
  <c r="N38" i="22" a="1"/>
  <c r="N38" i="22" s="1"/>
  <c r="N36" i="22" a="1"/>
  <c r="N36" i="22" s="1"/>
  <c r="D36" i="22" a="1"/>
  <c r="D36" i="22" s="1"/>
  <c r="D32" i="22" a="1"/>
  <c r="D32" i="22" s="1"/>
  <c r="D30" i="22" a="1"/>
  <c r="D30" i="22" s="1"/>
  <c r="D28" i="22" a="1"/>
  <c r="D28" i="22" s="1"/>
  <c r="D26" i="22" a="1"/>
  <c r="D26" i="22" s="1"/>
  <c r="N35" i="22" a="1"/>
  <c r="N35" i="22" s="1"/>
  <c r="N31" i="22" a="1"/>
  <c r="N31" i="22" s="1"/>
  <c r="N29" i="22" a="1"/>
  <c r="N29" i="22" s="1"/>
  <c r="N27" i="22" a="1"/>
  <c r="N27" i="22" s="1"/>
  <c r="N25" i="22" a="1"/>
  <c r="N25" i="22" s="1"/>
  <c r="D24" i="22" a="1"/>
  <c r="D24" i="22" s="1"/>
  <c r="D17" i="22" a="1"/>
  <c r="D17" i="22" s="1"/>
  <c r="D15" i="22" a="1"/>
  <c r="D15" i="22" s="1"/>
  <c r="D16" i="22" a="1"/>
  <c r="D16" i="22" s="1"/>
  <c r="D18" i="22" a="1"/>
  <c r="D18" i="22" s="1"/>
  <c r="D19" i="22" a="1"/>
  <c r="D19" i="22" s="1"/>
  <c r="O72" i="22" l="1" a="1"/>
  <c r="O72" i="22" s="1"/>
  <c r="O71" i="22" a="1"/>
  <c r="O71" i="22" s="1"/>
  <c r="O70" i="22" a="1"/>
  <c r="O70" i="22" s="1"/>
  <c r="O69" i="22" a="1"/>
  <c r="O69" i="22" s="1"/>
  <c r="F87" i="22"/>
  <c r="E72" i="22" a="1"/>
  <c r="E72" i="22" s="1"/>
  <c r="E71" i="22" a="1"/>
  <c r="E71" i="22" s="1"/>
  <c r="E70" i="22" a="1"/>
  <c r="E70" i="22" s="1"/>
  <c r="E69" i="22" a="1"/>
  <c r="E69" i="22" s="1"/>
  <c r="E66" i="22" a="1"/>
  <c r="E66" i="22" s="1"/>
  <c r="O64" i="22" a="1"/>
  <c r="O64" i="22" s="1"/>
  <c r="E65" i="22" a="1"/>
  <c r="E65" i="22" s="1"/>
  <c r="E64" i="22" a="1"/>
  <c r="E64" i="22" s="1"/>
  <c r="O62" i="22" a="1"/>
  <c r="O62" i="22" s="1"/>
  <c r="E61" i="22" a="1"/>
  <c r="E61" i="22" s="1"/>
  <c r="O68" i="22" a="1"/>
  <c r="O68" i="22" s="1"/>
  <c r="O67" i="22" a="1"/>
  <c r="O67" i="22" s="1"/>
  <c r="O66" i="22" a="1"/>
  <c r="O66" i="22" s="1"/>
  <c r="O65" i="22" a="1"/>
  <c r="O65" i="22" s="1"/>
  <c r="O63" i="22" a="1"/>
  <c r="O63" i="22" s="1"/>
  <c r="E62" i="22" a="1"/>
  <c r="E62" i="22" s="1"/>
  <c r="O59" i="22" a="1"/>
  <c r="O59" i="22" s="1"/>
  <c r="O58" i="22" a="1"/>
  <c r="O58" i="22" s="1"/>
  <c r="O57" i="22" a="1"/>
  <c r="O57" i="22" s="1"/>
  <c r="O56" i="22" a="1"/>
  <c r="O56" i="22" s="1"/>
  <c r="E68" i="22" a="1"/>
  <c r="E68" i="22" s="1"/>
  <c r="E67" i="22" a="1"/>
  <c r="E67" i="22" s="1"/>
  <c r="O61" i="22" a="1"/>
  <c r="O61" i="22" s="1"/>
  <c r="E60" i="22" a="1"/>
  <c r="E60" i="22" s="1"/>
  <c r="E59" i="22" a="1"/>
  <c r="E59" i="22" s="1"/>
  <c r="E58" i="22" a="1"/>
  <c r="E58" i="22" s="1"/>
  <c r="E57" i="22" a="1"/>
  <c r="E57" i="22" s="1"/>
  <c r="E56" i="22" a="1"/>
  <c r="E56" i="22" s="1"/>
  <c r="O60" i="22" a="1"/>
  <c r="O60" i="22" s="1"/>
  <c r="O55" i="22" a="1"/>
  <c r="O55" i="22" s="1"/>
  <c r="E51" i="22" a="1"/>
  <c r="E51" i="22" s="1"/>
  <c r="O49" i="22" a="1"/>
  <c r="O49" i="22" s="1"/>
  <c r="E47" i="22" a="1"/>
  <c r="E47" i="22" s="1"/>
  <c r="O45" i="22" a="1"/>
  <c r="O45" i="22" s="1"/>
  <c r="E52" i="22" a="1"/>
  <c r="E52" i="22" s="1"/>
  <c r="O50" i="22" a="1"/>
  <c r="O50" i="22" s="1"/>
  <c r="E48" i="22" a="1"/>
  <c r="E48" i="22" s="1"/>
  <c r="O46" i="22" a="1"/>
  <c r="O46" i="22" s="1"/>
  <c r="E44" i="22" a="1"/>
  <c r="E44" i="22" s="1"/>
  <c r="E43" i="22" a="1"/>
  <c r="E43" i="22" s="1"/>
  <c r="E63" i="22" a="1"/>
  <c r="E63" i="22" s="1"/>
  <c r="O52" i="22" a="1"/>
  <c r="O52" i="22" s="1"/>
  <c r="E50" i="22" a="1"/>
  <c r="E50" i="22" s="1"/>
  <c r="O48" i="22" a="1"/>
  <c r="O48" i="22" s="1"/>
  <c r="E46" i="22" a="1"/>
  <c r="E46" i="22" s="1"/>
  <c r="O44" i="22" a="1"/>
  <c r="O44" i="22" s="1"/>
  <c r="E49" i="22" a="1"/>
  <c r="E49" i="22" s="1"/>
  <c r="O47" i="22" a="1"/>
  <c r="O47" i="22" s="1"/>
  <c r="O41" i="22" a="1"/>
  <c r="O41" i="22" s="1"/>
  <c r="O39" i="22" a="1"/>
  <c r="O39" i="22" s="1"/>
  <c r="O38" i="22" a="1"/>
  <c r="O38" i="22" s="1"/>
  <c r="O37" i="22" a="1"/>
  <c r="O37" i="22" s="1"/>
  <c r="O36" i="22" a="1"/>
  <c r="O36" i="22" s="1"/>
  <c r="E45" i="22" a="1"/>
  <c r="E45" i="22" s="1"/>
  <c r="O42" i="22" a="1"/>
  <c r="O42" i="22" s="1"/>
  <c r="E41" i="22" a="1"/>
  <c r="E41" i="22" s="1"/>
  <c r="O51" i="22" a="1"/>
  <c r="O51" i="22" s="1"/>
  <c r="O43" i="22" a="1"/>
  <c r="O43" i="22" s="1"/>
  <c r="O40" i="22" a="1"/>
  <c r="O40" i="22" s="1"/>
  <c r="E55" i="22" a="1"/>
  <c r="E55" i="22" s="1"/>
  <c r="O32" i="22" a="1"/>
  <c r="O32" i="22" s="1"/>
  <c r="O30" i="22" a="1"/>
  <c r="O30" i="22" s="1"/>
  <c r="O28" i="22" a="1"/>
  <c r="O28" i="22" s="1"/>
  <c r="O26" i="22" a="1"/>
  <c r="O26" i="22" s="1"/>
  <c r="O24" i="22" a="1"/>
  <c r="O24" i="22" s="1"/>
  <c r="E24" i="22" a="1"/>
  <c r="E24" i="22" s="1"/>
  <c r="E23" i="22" a="1"/>
  <c r="E23" i="22" s="1"/>
  <c r="E22" i="22" a="1"/>
  <c r="E22" i="22" s="1"/>
  <c r="E21" i="22" a="1"/>
  <c r="E21" i="22" s="1"/>
  <c r="E20" i="22" a="1"/>
  <c r="E20" i="22" s="1"/>
  <c r="E19" i="22" a="1"/>
  <c r="E19" i="22" s="1"/>
  <c r="E18" i="22" a="1"/>
  <c r="E18" i="22" s="1"/>
  <c r="E17" i="22" a="1"/>
  <c r="E17" i="22" s="1"/>
  <c r="E16" i="22" a="1"/>
  <c r="E16" i="22" s="1"/>
  <c r="E15" i="22" a="1"/>
  <c r="E15" i="22" s="1"/>
  <c r="O25" i="22" a="1"/>
  <c r="O25" i="22" s="1"/>
  <c r="E39" i="22" a="1"/>
  <c r="E39" i="22" s="1"/>
  <c r="E37" i="22" a="1"/>
  <c r="E37" i="22" s="1"/>
  <c r="E36" i="22" a="1"/>
  <c r="E36" i="22" s="1"/>
  <c r="E32" i="22" a="1"/>
  <c r="E32" i="22" s="1"/>
  <c r="E30" i="22" a="1"/>
  <c r="E30" i="22" s="1"/>
  <c r="E28" i="22" a="1"/>
  <c r="E28" i="22" s="1"/>
  <c r="E26" i="22" a="1"/>
  <c r="E26" i="22" s="1"/>
  <c r="O27" i="22" a="1"/>
  <c r="O27" i="22" s="1"/>
  <c r="O23" i="22" a="1"/>
  <c r="O23" i="22" s="1"/>
  <c r="O22" i="22" a="1"/>
  <c r="O22" i="22" s="1"/>
  <c r="O20" i="22" a="1"/>
  <c r="O20" i="22" s="1"/>
  <c r="O19" i="22" a="1"/>
  <c r="O19" i="22" s="1"/>
  <c r="O18" i="22" a="1"/>
  <c r="O18" i="22" s="1"/>
  <c r="E42" i="22" a="1"/>
  <c r="E42" i="22" s="1"/>
  <c r="O35" i="22" a="1"/>
  <c r="O35" i="22" s="1"/>
  <c r="O31" i="22" a="1"/>
  <c r="O31" i="22" s="1"/>
  <c r="O29" i="22" a="1"/>
  <c r="O29" i="22" s="1"/>
  <c r="E40" i="22" a="1"/>
  <c r="E40" i="22" s="1"/>
  <c r="E38" i="22" a="1"/>
  <c r="E38" i="22" s="1"/>
  <c r="E35" i="22" a="1"/>
  <c r="E35" i="22" s="1"/>
  <c r="E31" i="22" a="1"/>
  <c r="E31" i="22" s="1"/>
  <c r="E29" i="22" a="1"/>
  <c r="E29" i="22" s="1"/>
  <c r="E27" i="22" a="1"/>
  <c r="E27" i="22" s="1"/>
  <c r="E25" i="22" a="1"/>
  <c r="E25" i="22" s="1"/>
  <c r="O21" i="22" a="1"/>
  <c r="O21" i="22" s="1"/>
  <c r="O16" i="22" a="1"/>
  <c r="O16" i="22" s="1"/>
  <c r="O17" i="22" a="1"/>
  <c r="O17" i="22" s="1"/>
  <c r="O15" i="22" a="1"/>
  <c r="O15" i="22" s="1"/>
  <c r="F72" i="22" l="1" a="1"/>
  <c r="F72" i="22" s="1"/>
  <c r="F71" i="22" a="1"/>
  <c r="F71" i="22" s="1"/>
  <c r="F70" i="22" a="1"/>
  <c r="F70" i="22" s="1"/>
  <c r="F69" i="22" a="1"/>
  <c r="F69" i="22" s="1"/>
  <c r="P72" i="22" a="1"/>
  <c r="P72" i="22" s="1"/>
  <c r="P71" i="22" a="1"/>
  <c r="P71" i="22" s="1"/>
  <c r="P70" i="22" a="1"/>
  <c r="P70" i="22" s="1"/>
  <c r="P69" i="22" a="1"/>
  <c r="P69" i="22" s="1"/>
  <c r="P68" i="22" a="1"/>
  <c r="P68" i="22" s="1"/>
  <c r="F68" i="22" a="1"/>
  <c r="F68" i="22" s="1"/>
  <c r="P65" i="22" a="1"/>
  <c r="P65" i="22" s="1"/>
  <c r="F64" i="22" a="1"/>
  <c r="F64" i="22" s="1"/>
  <c r="P67" i="22" a="1"/>
  <c r="P67" i="22" s="1"/>
  <c r="P66" i="22" a="1"/>
  <c r="P66" i="22" s="1"/>
  <c r="F62" i="22" a="1"/>
  <c r="F62" i="22" s="1"/>
  <c r="P60" i="22" a="1"/>
  <c r="P60" i="22" s="1"/>
  <c r="P64" i="22" a="1"/>
  <c r="P64" i="22" s="1"/>
  <c r="F63" i="22" a="1"/>
  <c r="F63" i="22" s="1"/>
  <c r="P61" i="22" a="1"/>
  <c r="P61" i="22" s="1"/>
  <c r="F59" i="22" a="1"/>
  <c r="F59" i="22" s="1"/>
  <c r="F58" i="22" a="1"/>
  <c r="F58" i="22" s="1"/>
  <c r="F57" i="22" a="1"/>
  <c r="F57" i="22" s="1"/>
  <c r="G87" i="22"/>
  <c r="P63" i="22" a="1"/>
  <c r="P63" i="22" s="1"/>
  <c r="F61" i="22" a="1"/>
  <c r="F61" i="22" s="1"/>
  <c r="P59" i="22" a="1"/>
  <c r="P59" i="22" s="1"/>
  <c r="P58" i="22" a="1"/>
  <c r="P58" i="22" s="1"/>
  <c r="P57" i="22" a="1"/>
  <c r="P57" i="22" s="1"/>
  <c r="P56" i="22" a="1"/>
  <c r="P56" i="22" s="1"/>
  <c r="F67" i="22" a="1"/>
  <c r="F67" i="22" s="1"/>
  <c r="F65" i="22" a="1"/>
  <c r="F65" i="22" s="1"/>
  <c r="F60" i="22" a="1"/>
  <c r="F60" i="22" s="1"/>
  <c r="F56" i="22" a="1"/>
  <c r="F56" i="22" s="1"/>
  <c r="F55" i="22" a="1"/>
  <c r="F55" i="22" s="1"/>
  <c r="P50" i="22" a="1"/>
  <c r="P50" i="22" s="1"/>
  <c r="F49" i="22" a="1"/>
  <c r="F49" i="22" s="1"/>
  <c r="P46" i="22" a="1"/>
  <c r="P46" i="22" s="1"/>
  <c r="F45" i="22" a="1"/>
  <c r="F45" i="22" s="1"/>
  <c r="P51" i="22" a="1"/>
  <c r="P51" i="22" s="1"/>
  <c r="F50" i="22" a="1"/>
  <c r="F50" i="22" s="1"/>
  <c r="P47" i="22" a="1"/>
  <c r="P47" i="22" s="1"/>
  <c r="F46" i="22" a="1"/>
  <c r="F46" i="22" s="1"/>
  <c r="P43" i="22" a="1"/>
  <c r="P43" i="22" s="1"/>
  <c r="F66" i="22" a="1"/>
  <c r="F66" i="22" s="1"/>
  <c r="P62" i="22" a="1"/>
  <c r="P62" i="22" s="1"/>
  <c r="P55" i="22" a="1"/>
  <c r="P55" i="22" s="1"/>
  <c r="F52" i="22" a="1"/>
  <c r="F52" i="22" s="1"/>
  <c r="P49" i="22" a="1"/>
  <c r="P49" i="22" s="1"/>
  <c r="F48" i="22" a="1"/>
  <c r="F48" i="22" s="1"/>
  <c r="P45" i="22" a="1"/>
  <c r="P45" i="22" s="1"/>
  <c r="F44" i="22" a="1"/>
  <c r="F44" i="22" s="1"/>
  <c r="P48" i="22" a="1"/>
  <c r="P48" i="22" s="1"/>
  <c r="F47" i="22" a="1"/>
  <c r="F47" i="22" s="1"/>
  <c r="F41" i="22" a="1"/>
  <c r="F41" i="22" s="1"/>
  <c r="F40" i="22" a="1"/>
  <c r="F40" i="22" s="1"/>
  <c r="F39" i="22" a="1"/>
  <c r="F39" i="22" s="1"/>
  <c r="F38" i="22" a="1"/>
  <c r="F38" i="22" s="1"/>
  <c r="F37" i="22" a="1"/>
  <c r="F37" i="22" s="1"/>
  <c r="P44" i="22" a="1"/>
  <c r="P44" i="22" s="1"/>
  <c r="F42" i="22" a="1"/>
  <c r="F42" i="22" s="1"/>
  <c r="P40" i="22" a="1"/>
  <c r="P40" i="22" s="1"/>
  <c r="F51" i="22" a="1"/>
  <c r="F51" i="22" s="1"/>
  <c r="F43" i="22" a="1"/>
  <c r="F43" i="22" s="1"/>
  <c r="P42" i="22" a="1"/>
  <c r="P42" i="22" s="1"/>
  <c r="F36" i="22" a="1"/>
  <c r="F36" i="22" s="1"/>
  <c r="F32" i="22" a="1"/>
  <c r="F32" i="22" s="1"/>
  <c r="F30" i="22" a="1"/>
  <c r="F30" i="22" s="1"/>
  <c r="F28" i="22" a="1"/>
  <c r="F28" i="22" s="1"/>
  <c r="F26" i="22" a="1"/>
  <c r="F26" i="22" s="1"/>
  <c r="P23" i="22" a="1"/>
  <c r="P23" i="22" s="1"/>
  <c r="P22" i="22" a="1"/>
  <c r="P22" i="22" s="1"/>
  <c r="P21" i="22" a="1"/>
  <c r="P21" i="22" s="1"/>
  <c r="P20" i="22" a="1"/>
  <c r="P20" i="22" s="1"/>
  <c r="P19" i="22" a="1"/>
  <c r="P19" i="22" s="1"/>
  <c r="P18" i="22" a="1"/>
  <c r="P18" i="22" s="1"/>
  <c r="P17" i="22" a="1"/>
  <c r="P17" i="22" s="1"/>
  <c r="P16" i="22" a="1"/>
  <c r="P16" i="22" s="1"/>
  <c r="P15" i="22" a="1"/>
  <c r="P15" i="22" s="1"/>
  <c r="F22" i="22" a="1"/>
  <c r="F22" i="22" s="1"/>
  <c r="P38" i="22" a="1"/>
  <c r="P38" i="22" s="1"/>
  <c r="P36" i="22" a="1"/>
  <c r="P36" i="22" s="1"/>
  <c r="P35" i="22" a="1"/>
  <c r="P35" i="22" s="1"/>
  <c r="P31" i="22" a="1"/>
  <c r="P31" i="22" s="1"/>
  <c r="P29" i="22" a="1"/>
  <c r="P29" i="22" s="1"/>
  <c r="P27" i="22" a="1"/>
  <c r="P27" i="22" s="1"/>
  <c r="P25" i="22" a="1"/>
  <c r="P25" i="22" s="1"/>
  <c r="F24" i="22" a="1"/>
  <c r="F24" i="22" s="1"/>
  <c r="F23" i="22" a="1"/>
  <c r="F23" i="22" s="1"/>
  <c r="F20" i="22" a="1"/>
  <c r="F20" i="22" s="1"/>
  <c r="F19" i="22" a="1"/>
  <c r="F19" i="22" s="1"/>
  <c r="P52" i="22" a="1"/>
  <c r="P52" i="22" s="1"/>
  <c r="P41" i="22" a="1"/>
  <c r="P41" i="22" s="1"/>
  <c r="F35" i="22" a="1"/>
  <c r="F35" i="22" s="1"/>
  <c r="F31" i="22" a="1"/>
  <c r="F31" i="22" s="1"/>
  <c r="F29" i="22" a="1"/>
  <c r="F29" i="22" s="1"/>
  <c r="F27" i="22" a="1"/>
  <c r="F27" i="22" s="1"/>
  <c r="P39" i="22" a="1"/>
  <c r="P39" i="22" s="1"/>
  <c r="P37" i="22" a="1"/>
  <c r="P37" i="22" s="1"/>
  <c r="P32" i="22" a="1"/>
  <c r="P32" i="22" s="1"/>
  <c r="P30" i="22" a="1"/>
  <c r="P30" i="22" s="1"/>
  <c r="P28" i="22" a="1"/>
  <c r="P28" i="22" s="1"/>
  <c r="P26" i="22" a="1"/>
  <c r="P26" i="22" s="1"/>
  <c r="P24" i="22" a="1"/>
  <c r="P24" i="22" s="1"/>
  <c r="F25" i="22" a="1"/>
  <c r="F25" i="22" s="1"/>
  <c r="F21" i="22" a="1"/>
  <c r="F21" i="22" s="1"/>
  <c r="F18" i="22" a="1"/>
  <c r="F18" i="22" s="1"/>
  <c r="F16" i="22" a="1"/>
  <c r="F16" i="22" s="1"/>
  <c r="F17" i="22" a="1"/>
  <c r="F17" i="22" s="1"/>
  <c r="F15" i="22" a="1"/>
  <c r="F15" i="22" s="1"/>
  <c r="H87" i="22" l="1"/>
  <c r="Q72" i="22" a="1"/>
  <c r="Q72" i="22" s="1"/>
  <c r="Q71" i="22" a="1"/>
  <c r="Q71" i="22" s="1"/>
  <c r="Q70" i="22" a="1"/>
  <c r="Q70" i="22" s="1"/>
  <c r="Q69" i="22" a="1"/>
  <c r="Q69" i="22" s="1"/>
  <c r="Q68" i="22" a="1"/>
  <c r="Q68" i="22" s="1"/>
  <c r="G72" i="22" a="1"/>
  <c r="G72" i="22" s="1"/>
  <c r="G71" i="22" a="1"/>
  <c r="G71" i="22" s="1"/>
  <c r="G70" i="22" a="1"/>
  <c r="G70" i="22" s="1"/>
  <c r="G69" i="22" a="1"/>
  <c r="G69" i="22" s="1"/>
  <c r="Q67" i="22" a="1"/>
  <c r="Q67" i="22" s="1"/>
  <c r="G65" i="22" a="1"/>
  <c r="G65" i="22" s="1"/>
  <c r="Q61" i="22" a="1"/>
  <c r="Q61" i="22" s="1"/>
  <c r="G60" i="22" a="1"/>
  <c r="G60" i="22" s="1"/>
  <c r="G68" i="22" a="1"/>
  <c r="G68" i="22" s="1"/>
  <c r="G67" i="22" a="1"/>
  <c r="G67" i="22" s="1"/>
  <c r="G66" i="22" a="1"/>
  <c r="G66" i="22" s="1"/>
  <c r="Q62" i="22" a="1"/>
  <c r="Q62" i="22" s="1"/>
  <c r="G61" i="22" a="1"/>
  <c r="G61" i="22" s="1"/>
  <c r="Q58" i="22" a="1"/>
  <c r="Q58" i="22" s="1"/>
  <c r="Q57" i="22" a="1"/>
  <c r="Q57" i="22" s="1"/>
  <c r="Q56" i="22" a="1"/>
  <c r="Q56" i="22" s="1"/>
  <c r="Q66" i="22" a="1"/>
  <c r="Q66" i="22" s="1"/>
  <c r="Q65" i="22" a="1"/>
  <c r="Q65" i="22" s="1"/>
  <c r="Q64" i="22" a="1"/>
  <c r="Q64" i="22" s="1"/>
  <c r="G63" i="22" a="1"/>
  <c r="G63" i="22" s="1"/>
  <c r="Q60" i="22" a="1"/>
  <c r="Q60" i="22" s="1"/>
  <c r="G59" i="22" a="1"/>
  <c r="G59" i="22" s="1"/>
  <c r="G58" i="22" a="1"/>
  <c r="G58" i="22" s="1"/>
  <c r="G57" i="22" a="1"/>
  <c r="G57" i="22" s="1"/>
  <c r="G56" i="22" a="1"/>
  <c r="G56" i="22" s="1"/>
  <c r="Q52" i="22" a="1"/>
  <c r="Q52" i="22" s="1"/>
  <c r="G50" i="22" a="1"/>
  <c r="G50" i="22" s="1"/>
  <c r="Q48" i="22" a="1"/>
  <c r="Q48" i="22" s="1"/>
  <c r="G46" i="22" a="1"/>
  <c r="G46" i="22" s="1"/>
  <c r="Q44" i="22" a="1"/>
  <c r="Q44" i="22" s="1"/>
  <c r="Q63" i="22" a="1"/>
  <c r="Q63" i="22" s="1"/>
  <c r="Q55" i="22" a="1"/>
  <c r="Q55" i="22" s="1"/>
  <c r="G51" i="22" a="1"/>
  <c r="G51" i="22" s="1"/>
  <c r="Q49" i="22" a="1"/>
  <c r="Q49" i="22" s="1"/>
  <c r="G47" i="22" a="1"/>
  <c r="G47" i="22" s="1"/>
  <c r="Q45" i="22" a="1"/>
  <c r="Q45" i="22" s="1"/>
  <c r="G44" i="22" a="1"/>
  <c r="G44" i="22" s="1"/>
  <c r="G43" i="22" a="1"/>
  <c r="G43" i="22" s="1"/>
  <c r="G62" i="22" a="1"/>
  <c r="G62" i="22" s="1"/>
  <c r="Q59" i="22" a="1"/>
  <c r="Q59" i="22" s="1"/>
  <c r="G55" i="22" a="1"/>
  <c r="G55" i="22" s="1"/>
  <c r="Q51" i="22" a="1"/>
  <c r="Q51" i="22" s="1"/>
  <c r="G49" i="22" a="1"/>
  <c r="G49" i="22" s="1"/>
  <c r="Q47" i="22" a="1"/>
  <c r="Q47" i="22" s="1"/>
  <c r="G45" i="22" a="1"/>
  <c r="G45" i="22" s="1"/>
  <c r="Q46" i="22" a="1"/>
  <c r="Q46" i="22" s="1"/>
  <c r="Q40" i="22" a="1"/>
  <c r="Q40" i="22" s="1"/>
  <c r="Q39" i="22" a="1"/>
  <c r="Q39" i="22" s="1"/>
  <c r="Q38" i="22" a="1"/>
  <c r="Q38" i="22" s="1"/>
  <c r="Q37" i="22" a="1"/>
  <c r="Q37" i="22" s="1"/>
  <c r="Q36" i="22" a="1"/>
  <c r="Q36" i="22" s="1"/>
  <c r="G52" i="22" a="1"/>
  <c r="G52" i="22" s="1"/>
  <c r="Q43" i="22" a="1"/>
  <c r="Q43" i="22" s="1"/>
  <c r="Q41" i="22" a="1"/>
  <c r="Q41" i="22" s="1"/>
  <c r="G64" i="22" a="1"/>
  <c r="G64" i="22" s="1"/>
  <c r="Q50" i="22" a="1"/>
  <c r="Q50" i="22" s="1"/>
  <c r="G48" i="22" a="1"/>
  <c r="G48" i="22" s="1"/>
  <c r="G42" i="22" a="1"/>
  <c r="G42" i="22" s="1"/>
  <c r="Q42" i="22" a="1"/>
  <c r="Q42" i="22" s="1"/>
  <c r="G39" i="22" a="1"/>
  <c r="G39" i="22" s="1"/>
  <c r="G37" i="22" a="1"/>
  <c r="G37" i="22" s="1"/>
  <c r="Q35" i="22" a="1"/>
  <c r="Q35" i="22" s="1"/>
  <c r="Q31" i="22" a="1"/>
  <c r="Q31" i="22" s="1"/>
  <c r="Q29" i="22" a="1"/>
  <c r="Q29" i="22" s="1"/>
  <c r="Q27" i="22" a="1"/>
  <c r="Q27" i="22" s="1"/>
  <c r="Q25" i="22" a="1"/>
  <c r="Q25" i="22" s="1"/>
  <c r="G24" i="22" a="1"/>
  <c r="G24" i="22" s="1"/>
  <c r="G23" i="22" a="1"/>
  <c r="G23" i="22" s="1"/>
  <c r="G22" i="22" a="1"/>
  <c r="G22" i="22" s="1"/>
  <c r="G21" i="22" a="1"/>
  <c r="G21" i="22" s="1"/>
  <c r="G20" i="22" a="1"/>
  <c r="G20" i="22" s="1"/>
  <c r="G19" i="22" a="1"/>
  <c r="G19" i="22" s="1"/>
  <c r="G18" i="22" a="1"/>
  <c r="G18" i="22" s="1"/>
  <c r="G17" i="22" a="1"/>
  <c r="G17" i="22" s="1"/>
  <c r="G16" i="22" a="1"/>
  <c r="G16" i="22" s="1"/>
  <c r="G15" i="22" a="1"/>
  <c r="G15" i="22" s="1"/>
  <c r="Q21" i="22" a="1"/>
  <c r="Q21" i="22" s="1"/>
  <c r="Q19" i="22" a="1"/>
  <c r="Q19" i="22" s="1"/>
  <c r="G35" i="22" a="1"/>
  <c r="G35" i="22" s="1"/>
  <c r="G31" i="22" a="1"/>
  <c r="G31" i="22" s="1"/>
  <c r="G29" i="22" a="1"/>
  <c r="G29" i="22" s="1"/>
  <c r="G27" i="22" a="1"/>
  <c r="G27" i="22" s="1"/>
  <c r="G25" i="22" a="1"/>
  <c r="G25" i="22" s="1"/>
  <c r="Q24" i="22" a="1"/>
  <c r="Q24" i="22" s="1"/>
  <c r="Q23" i="22" a="1"/>
  <c r="Q23" i="22" s="1"/>
  <c r="Q22" i="22" a="1"/>
  <c r="Q22" i="22" s="1"/>
  <c r="Q18" i="22" a="1"/>
  <c r="Q18" i="22" s="1"/>
  <c r="G41" i="22" a="1"/>
  <c r="G41" i="22" s="1"/>
  <c r="G40" i="22" a="1"/>
  <c r="G40" i="22" s="1"/>
  <c r="G38" i="22" a="1"/>
  <c r="G38" i="22" s="1"/>
  <c r="Q32" i="22" a="1"/>
  <c r="Q32" i="22" s="1"/>
  <c r="Q30" i="22" a="1"/>
  <c r="Q30" i="22" s="1"/>
  <c r="Q28" i="22" a="1"/>
  <c r="Q28" i="22" s="1"/>
  <c r="Q26" i="22" a="1"/>
  <c r="Q26" i="22" s="1"/>
  <c r="G36" i="22" a="1"/>
  <c r="G36" i="22" s="1"/>
  <c r="G32" i="22" a="1"/>
  <c r="G32" i="22" s="1"/>
  <c r="G30" i="22" a="1"/>
  <c r="G30" i="22" s="1"/>
  <c r="G28" i="22" a="1"/>
  <c r="G28" i="22" s="1"/>
  <c r="G26" i="22" a="1"/>
  <c r="G26" i="22" s="1"/>
  <c r="Q20" i="22" a="1"/>
  <c r="Q20" i="22" s="1"/>
  <c r="Q16" i="22" a="1"/>
  <c r="Q16" i="22" s="1"/>
  <c r="Q15" i="22" a="1"/>
  <c r="Q15" i="22" s="1"/>
  <c r="Q17" i="22" a="1"/>
  <c r="Q17" i="22" s="1"/>
  <c r="I87" i="22" l="1"/>
  <c r="H72" i="22" a="1"/>
  <c r="H72" i="22" s="1"/>
  <c r="H71" i="22" a="1"/>
  <c r="H71" i="22" s="1"/>
  <c r="H70" i="22" a="1"/>
  <c r="H70" i="22" s="1"/>
  <c r="H69" i="22" a="1"/>
  <c r="H69" i="22" s="1"/>
  <c r="R72" i="22" a="1"/>
  <c r="R72" i="22" s="1"/>
  <c r="R71" i="22" a="1"/>
  <c r="R71" i="22" s="1"/>
  <c r="R70" i="22" a="1"/>
  <c r="R70" i="22" s="1"/>
  <c r="R69" i="22" a="1"/>
  <c r="R69" i="22" s="1"/>
  <c r="R68" i="22" a="1"/>
  <c r="R68" i="22" s="1"/>
  <c r="H67" i="22" a="1"/>
  <c r="H67" i="22" s="1"/>
  <c r="R64" i="22" a="1"/>
  <c r="R64" i="22" s="1"/>
  <c r="H66" i="22" a="1"/>
  <c r="H66" i="22" s="1"/>
  <c r="H65" i="22" a="1"/>
  <c r="H65" i="22" s="1"/>
  <c r="H64" i="22" a="1"/>
  <c r="H64" i="22" s="1"/>
  <c r="R63" i="22" a="1"/>
  <c r="R63" i="22" s="1"/>
  <c r="H61" i="22" a="1"/>
  <c r="H61" i="22" s="1"/>
  <c r="R59" i="22" a="1"/>
  <c r="R59" i="22" s="1"/>
  <c r="H62" i="22" a="1"/>
  <c r="H62" i="22" s="1"/>
  <c r="R60" i="22" a="1"/>
  <c r="R60" i="22" s="1"/>
  <c r="H58" i="22" a="1"/>
  <c r="H58" i="22" s="1"/>
  <c r="H57" i="22" a="1"/>
  <c r="H57" i="22" s="1"/>
  <c r="H68" i="22" a="1"/>
  <c r="H68" i="22" s="1"/>
  <c r="R62" i="22" a="1"/>
  <c r="R62" i="22" s="1"/>
  <c r="H60" i="22" a="1"/>
  <c r="H60" i="22" s="1"/>
  <c r="R58" i="22" a="1"/>
  <c r="R58" i="22" s="1"/>
  <c r="R57" i="22" a="1"/>
  <c r="R57" i="22" s="1"/>
  <c r="R56" i="22" a="1"/>
  <c r="R56" i="22" s="1"/>
  <c r="R55" i="22" a="1"/>
  <c r="R55" i="22" s="1"/>
  <c r="R67" i="22" a="1"/>
  <c r="R67" i="22" s="1"/>
  <c r="H59" i="22" a="1"/>
  <c r="H59" i="22" s="1"/>
  <c r="H52" i="22" a="1"/>
  <c r="H52" i="22" s="1"/>
  <c r="R49" i="22" a="1"/>
  <c r="R49" i="22" s="1"/>
  <c r="H48" i="22" a="1"/>
  <c r="H48" i="22" s="1"/>
  <c r="R45" i="22" a="1"/>
  <c r="R45" i="22" s="1"/>
  <c r="R65" i="22" a="1"/>
  <c r="R65" i="22" s="1"/>
  <c r="H55" i="22" a="1"/>
  <c r="H55" i="22" s="1"/>
  <c r="R50" i="22" a="1"/>
  <c r="R50" i="22" s="1"/>
  <c r="H49" i="22" a="1"/>
  <c r="H49" i="22" s="1"/>
  <c r="R46" i="22" a="1"/>
  <c r="R46" i="22" s="1"/>
  <c r="H45" i="22" a="1"/>
  <c r="H45" i="22" s="1"/>
  <c r="R43" i="22" a="1"/>
  <c r="R43" i="22" s="1"/>
  <c r="R66" i="22" a="1"/>
  <c r="R66" i="22" s="1"/>
  <c r="R61" i="22" a="1"/>
  <c r="R61" i="22" s="1"/>
  <c r="R52" i="22" a="1"/>
  <c r="R52" i="22" s="1"/>
  <c r="H51" i="22" a="1"/>
  <c r="H51" i="22" s="1"/>
  <c r="R48" i="22" a="1"/>
  <c r="R48" i="22" s="1"/>
  <c r="H47" i="22" a="1"/>
  <c r="H47" i="22" s="1"/>
  <c r="R44" i="22" a="1"/>
  <c r="R44" i="22" s="1"/>
  <c r="H44" i="22" a="1"/>
  <c r="H44" i="22" s="1"/>
  <c r="H63" i="22" a="1"/>
  <c r="H63" i="22" s="1"/>
  <c r="H56" i="22" a="1"/>
  <c r="H56" i="22" s="1"/>
  <c r="H46" i="22" a="1"/>
  <c r="H46" i="22" s="1"/>
  <c r="R42" i="22" a="1"/>
  <c r="R42" i="22" s="1"/>
  <c r="H40" i="22" a="1"/>
  <c r="H40" i="22" s="1"/>
  <c r="H39" i="22" a="1"/>
  <c r="H39" i="22" s="1"/>
  <c r="H38" i="22" a="1"/>
  <c r="H38" i="22" s="1"/>
  <c r="H37" i="22" a="1"/>
  <c r="H37" i="22" s="1"/>
  <c r="H43" i="22" a="1"/>
  <c r="H43" i="22" s="1"/>
  <c r="H41" i="22" a="1"/>
  <c r="H41" i="22" s="1"/>
  <c r="H50" i="22" a="1"/>
  <c r="H50" i="22" s="1"/>
  <c r="R47" i="22" a="1"/>
  <c r="R47" i="22" s="1"/>
  <c r="R41" i="22" a="1"/>
  <c r="R41" i="22" s="1"/>
  <c r="R38" i="22" a="1"/>
  <c r="R38" i="22" s="1"/>
  <c r="R36" i="22" a="1"/>
  <c r="R36" i="22" s="1"/>
  <c r="H35" i="22" a="1"/>
  <c r="H35" i="22" s="1"/>
  <c r="H31" i="22" a="1"/>
  <c r="H31" i="22" s="1"/>
  <c r="H29" i="22" a="1"/>
  <c r="H29" i="22" s="1"/>
  <c r="H27" i="22" a="1"/>
  <c r="H27" i="22" s="1"/>
  <c r="H25" i="22" a="1"/>
  <c r="H25" i="22" s="1"/>
  <c r="R23" i="22" a="1"/>
  <c r="R23" i="22" s="1"/>
  <c r="R22" i="22" a="1"/>
  <c r="R22" i="22" s="1"/>
  <c r="R21" i="22" a="1"/>
  <c r="R21" i="22" s="1"/>
  <c r="R20" i="22" a="1"/>
  <c r="R20" i="22" s="1"/>
  <c r="R19" i="22" a="1"/>
  <c r="R19" i="22" s="1"/>
  <c r="R18" i="22" a="1"/>
  <c r="R18" i="22" s="1"/>
  <c r="R17" i="22" a="1"/>
  <c r="R17" i="22" s="1"/>
  <c r="R16" i="22" a="1"/>
  <c r="R16" i="22" s="1"/>
  <c r="R15" i="22" a="1"/>
  <c r="R15" i="22" s="1"/>
  <c r="H22" i="22" a="1"/>
  <c r="H22" i="22" s="1"/>
  <c r="H42" i="22" a="1"/>
  <c r="H42" i="22" s="1"/>
  <c r="R32" i="22" a="1"/>
  <c r="R32" i="22" s="1"/>
  <c r="R30" i="22" a="1"/>
  <c r="R30" i="22" s="1"/>
  <c r="R28" i="22" a="1"/>
  <c r="R28" i="22" s="1"/>
  <c r="R26" i="22" a="1"/>
  <c r="R26" i="22" s="1"/>
  <c r="R24" i="22" a="1"/>
  <c r="R24" i="22" s="1"/>
  <c r="H24" i="22" a="1"/>
  <c r="H24" i="22" s="1"/>
  <c r="H21" i="22" a="1"/>
  <c r="H21" i="22" s="1"/>
  <c r="H19" i="22" a="1"/>
  <c r="H19" i="22" s="1"/>
  <c r="R40" i="22" a="1"/>
  <c r="R40" i="22" s="1"/>
  <c r="R39" i="22" a="1"/>
  <c r="R39" i="22" s="1"/>
  <c r="R37" i="22" a="1"/>
  <c r="R37" i="22" s="1"/>
  <c r="H36" i="22" a="1"/>
  <c r="H36" i="22" s="1"/>
  <c r="H32" i="22" a="1"/>
  <c r="H32" i="22" s="1"/>
  <c r="H30" i="22" a="1"/>
  <c r="H30" i="22" s="1"/>
  <c r="H28" i="22" a="1"/>
  <c r="H28" i="22" s="1"/>
  <c r="H26" i="22" a="1"/>
  <c r="H26" i="22" s="1"/>
  <c r="H23" i="22" a="1"/>
  <c r="H23" i="22" s="1"/>
  <c r="H20" i="22" a="1"/>
  <c r="H20" i="22" s="1"/>
  <c r="R51" i="22" a="1"/>
  <c r="R51" i="22" s="1"/>
  <c r="R35" i="22" a="1"/>
  <c r="R35" i="22" s="1"/>
  <c r="R31" i="22" a="1"/>
  <c r="R31" i="22" s="1"/>
  <c r="R29" i="22" a="1"/>
  <c r="R29" i="22" s="1"/>
  <c r="R27" i="22" a="1"/>
  <c r="R27" i="22" s="1"/>
  <c r="R25" i="22" a="1"/>
  <c r="R25" i="22" s="1"/>
  <c r="H18" i="22" a="1"/>
  <c r="H18" i="22" s="1"/>
  <c r="H16" i="22" a="1"/>
  <c r="H16" i="22" s="1"/>
  <c r="H15" i="22" a="1"/>
  <c r="H15" i="22" s="1"/>
  <c r="H17" i="22" a="1"/>
  <c r="H17" i="22" s="1"/>
  <c r="S72" i="22" l="1" a="1"/>
  <c r="S72" i="22" s="1"/>
  <c r="S71" i="22" a="1"/>
  <c r="S71" i="22" s="1"/>
  <c r="S70" i="22" a="1"/>
  <c r="S70" i="22" s="1"/>
  <c r="S69" i="22" a="1"/>
  <c r="S69" i="22" s="1"/>
  <c r="S68" i="22" a="1"/>
  <c r="S68" i="22" s="1"/>
  <c r="J87" i="22"/>
  <c r="I72" i="22" a="1"/>
  <c r="I72" i="22" s="1"/>
  <c r="I71" i="22" a="1"/>
  <c r="I71" i="22" s="1"/>
  <c r="I70" i="22" a="1"/>
  <c r="I70" i="22" s="1"/>
  <c r="I69" i="22" a="1"/>
  <c r="I69" i="22" s="1"/>
  <c r="I68" i="22" a="1"/>
  <c r="I68" i="22" s="1"/>
  <c r="S66" i="22" a="1"/>
  <c r="S66" i="22" s="1"/>
  <c r="I64" i="22" a="1"/>
  <c r="I64" i="22" s="1"/>
  <c r="S67" i="22" a="1"/>
  <c r="S67" i="22" s="1"/>
  <c r="I63" i="22" a="1"/>
  <c r="I63" i="22" s="1"/>
  <c r="S60" i="22" a="1"/>
  <c r="S60" i="22" s="1"/>
  <c r="I59" i="22" a="1"/>
  <c r="I59" i="22" s="1"/>
  <c r="S65" i="22" a="1"/>
  <c r="S65" i="22" s="1"/>
  <c r="S64" i="22" a="1"/>
  <c r="S64" i="22" s="1"/>
  <c r="S61" i="22" a="1"/>
  <c r="S61" i="22" s="1"/>
  <c r="I60" i="22" a="1"/>
  <c r="I60" i="22" s="1"/>
  <c r="S58" i="22" a="1"/>
  <c r="S58" i="22" s="1"/>
  <c r="S57" i="22" a="1"/>
  <c r="S57" i="22" s="1"/>
  <c r="S56" i="22" a="1"/>
  <c r="S56" i="22" s="1"/>
  <c r="I67" i="22" a="1"/>
  <c r="I67" i="22" s="1"/>
  <c r="I66" i="22" a="1"/>
  <c r="I66" i="22" s="1"/>
  <c r="I65" i="22" a="1"/>
  <c r="I65" i="22" s="1"/>
  <c r="S63" i="22" a="1"/>
  <c r="S63" i="22" s="1"/>
  <c r="I62" i="22" a="1"/>
  <c r="I62" i="22" s="1"/>
  <c r="S59" i="22" a="1"/>
  <c r="S59" i="22" s="1"/>
  <c r="I58" i="22" a="1"/>
  <c r="I58" i="22" s="1"/>
  <c r="I57" i="22" a="1"/>
  <c r="I57" i="22" s="1"/>
  <c r="I56" i="22" a="1"/>
  <c r="I56" i="22" s="1"/>
  <c r="I55" i="22" a="1"/>
  <c r="I55" i="22" s="1"/>
  <c r="S51" i="22" a="1"/>
  <c r="S51" i="22" s="1"/>
  <c r="I49" i="22" a="1"/>
  <c r="I49" i="22" s="1"/>
  <c r="S47" i="22" a="1"/>
  <c r="S47" i="22" s="1"/>
  <c r="I45" i="22" a="1"/>
  <c r="I45" i="22" s="1"/>
  <c r="S52" i="22" a="1"/>
  <c r="S52" i="22" s="1"/>
  <c r="I50" i="22" a="1"/>
  <c r="I50" i="22" s="1"/>
  <c r="S48" i="22" a="1"/>
  <c r="S48" i="22" s="1"/>
  <c r="I46" i="22" a="1"/>
  <c r="I46" i="22" s="1"/>
  <c r="S44" i="22" a="1"/>
  <c r="S44" i="22" s="1"/>
  <c r="I44" i="22" a="1"/>
  <c r="I44" i="22" s="1"/>
  <c r="I43" i="22" a="1"/>
  <c r="I43" i="22" s="1"/>
  <c r="S55" i="22" a="1"/>
  <c r="S55" i="22" s="1"/>
  <c r="I52" i="22" a="1"/>
  <c r="I52" i="22" s="1"/>
  <c r="S50" i="22" a="1"/>
  <c r="S50" i="22" s="1"/>
  <c r="I48" i="22" a="1"/>
  <c r="I48" i="22" s="1"/>
  <c r="S46" i="22" a="1"/>
  <c r="S46" i="22" s="1"/>
  <c r="I42" i="22" a="1"/>
  <c r="I42" i="22" s="1"/>
  <c r="S39" i="22" a="1"/>
  <c r="S39" i="22" s="1"/>
  <c r="S38" i="22" a="1"/>
  <c r="S38" i="22" s="1"/>
  <c r="S37" i="22" a="1"/>
  <c r="S37" i="22" s="1"/>
  <c r="S36" i="22" a="1"/>
  <c r="S36" i="22" s="1"/>
  <c r="I61" i="22" a="1"/>
  <c r="I61" i="22" s="1"/>
  <c r="S40" i="22" a="1"/>
  <c r="S40" i="22" s="1"/>
  <c r="S62" i="22" a="1"/>
  <c r="S62" i="22" s="1"/>
  <c r="I47" i="22" a="1"/>
  <c r="I47" i="22" s="1"/>
  <c r="S45" i="22" a="1"/>
  <c r="S45" i="22" s="1"/>
  <c r="S43" i="22" a="1"/>
  <c r="S43" i="22" s="1"/>
  <c r="S42" i="22" a="1"/>
  <c r="S42" i="22" s="1"/>
  <c r="I41" i="22" a="1"/>
  <c r="I41" i="22" s="1"/>
  <c r="S49" i="22" a="1"/>
  <c r="S49" i="22" s="1"/>
  <c r="S32" i="22" a="1"/>
  <c r="S32" i="22" s="1"/>
  <c r="S30" i="22" a="1"/>
  <c r="S30" i="22" s="1"/>
  <c r="S28" i="22" a="1"/>
  <c r="S28" i="22" s="1"/>
  <c r="S26" i="22" a="1"/>
  <c r="S26" i="22" s="1"/>
  <c r="S24" i="22" a="1"/>
  <c r="S24" i="22" s="1"/>
  <c r="I23" i="22" a="1"/>
  <c r="I23" i="22" s="1"/>
  <c r="I22" i="22" a="1"/>
  <c r="I22" i="22" s="1"/>
  <c r="I21" i="22" a="1"/>
  <c r="I21" i="22" s="1"/>
  <c r="I20" i="22" a="1"/>
  <c r="I20" i="22" s="1"/>
  <c r="I19" i="22" a="1"/>
  <c r="I19" i="22" s="1"/>
  <c r="I18" i="22" a="1"/>
  <c r="I18" i="22" s="1"/>
  <c r="I17" i="22" a="1"/>
  <c r="I17" i="22" s="1"/>
  <c r="I16" i="22" a="1"/>
  <c r="I16" i="22" s="1"/>
  <c r="I15" i="22" a="1"/>
  <c r="I15" i="22" s="1"/>
  <c r="I51" i="22" a="1"/>
  <c r="I51" i="22" s="1"/>
  <c r="S41" i="22" a="1"/>
  <c r="S41" i="22" s="1"/>
  <c r="I40" i="22" a="1"/>
  <c r="I40" i="22" s="1"/>
  <c r="I38" i="22" a="1"/>
  <c r="I38" i="22" s="1"/>
  <c r="I36" i="22" a="1"/>
  <c r="I36" i="22" s="1"/>
  <c r="I32" i="22" a="1"/>
  <c r="I32" i="22" s="1"/>
  <c r="I30" i="22" a="1"/>
  <c r="I30" i="22" s="1"/>
  <c r="I28" i="22" a="1"/>
  <c r="I28" i="22" s="1"/>
  <c r="I26" i="22" a="1"/>
  <c r="I26" i="22" s="1"/>
  <c r="I24" i="22" a="1"/>
  <c r="I24" i="22" s="1"/>
  <c r="S22" i="22" a="1"/>
  <c r="S22" i="22" s="1"/>
  <c r="S19" i="22" a="1"/>
  <c r="S19" i="22" s="1"/>
  <c r="S35" i="22" a="1"/>
  <c r="S35" i="22" s="1"/>
  <c r="S31" i="22" a="1"/>
  <c r="S31" i="22" s="1"/>
  <c r="S29" i="22" a="1"/>
  <c r="S29" i="22" s="1"/>
  <c r="S25" i="22" a="1"/>
  <c r="S25" i="22" s="1"/>
  <c r="S21" i="22" a="1"/>
  <c r="S21" i="22" s="1"/>
  <c r="I39" i="22" a="1"/>
  <c r="I39" i="22" s="1"/>
  <c r="I37" i="22" a="1"/>
  <c r="I37" i="22" s="1"/>
  <c r="I35" i="22" a="1"/>
  <c r="I35" i="22" s="1"/>
  <c r="I31" i="22" a="1"/>
  <c r="I31" i="22" s="1"/>
  <c r="I29" i="22" a="1"/>
  <c r="I29" i="22" s="1"/>
  <c r="I27" i="22" a="1"/>
  <c r="I27" i="22" s="1"/>
  <c r="I25" i="22" a="1"/>
  <c r="I25" i="22" s="1"/>
  <c r="S27" i="22" a="1"/>
  <c r="S27" i="22" s="1"/>
  <c r="S23" i="22" a="1"/>
  <c r="S23" i="22" s="1"/>
  <c r="S20" i="22" a="1"/>
  <c r="S20" i="22" s="1"/>
  <c r="S18" i="22" a="1"/>
  <c r="S18" i="22" s="1"/>
  <c r="S17" i="22" a="1"/>
  <c r="S17" i="22" s="1"/>
  <c r="S15" i="22" a="1"/>
  <c r="S15" i="22" s="1"/>
  <c r="S16" i="22" a="1"/>
  <c r="S16" i="22" s="1"/>
  <c r="J72" i="22" l="1" a="1"/>
  <c r="J72" i="22" s="1"/>
  <c r="J71" i="22" a="1"/>
  <c r="J71" i="22" s="1"/>
  <c r="J70" i="22" a="1"/>
  <c r="J70" i="22" s="1"/>
  <c r="J69" i="22" a="1"/>
  <c r="J69" i="22" s="1"/>
  <c r="T72" i="22" a="1"/>
  <c r="T72" i="22" s="1"/>
  <c r="T71" i="22" a="1"/>
  <c r="T71" i="22" s="1"/>
  <c r="T70" i="22" a="1"/>
  <c r="T70" i="22" s="1"/>
  <c r="T69" i="22" a="1"/>
  <c r="T69" i="22" s="1"/>
  <c r="T68" i="22" a="1"/>
  <c r="T68" i="22" s="1"/>
  <c r="T67" i="22" a="1"/>
  <c r="T67" i="22" s="1"/>
  <c r="J66" i="22" a="1"/>
  <c r="J66" i="22" s="1"/>
  <c r="T66" i="22" a="1"/>
  <c r="T66" i="22" s="1"/>
  <c r="T65" i="22" a="1"/>
  <c r="T65" i="22" s="1"/>
  <c r="T64" i="22" a="1"/>
  <c r="T64" i="22" s="1"/>
  <c r="T62" i="22" a="1"/>
  <c r="T62" i="22" s="1"/>
  <c r="J60" i="22" a="1"/>
  <c r="J60" i="22" s="1"/>
  <c r="J68" i="22" a="1"/>
  <c r="J68" i="22" s="1"/>
  <c r="J67" i="22" a="1"/>
  <c r="J67" i="22" s="1"/>
  <c r="T63" i="22" a="1"/>
  <c r="T63" i="22" s="1"/>
  <c r="J61" i="22" a="1"/>
  <c r="J61" i="22" s="1"/>
  <c r="T59" i="22" a="1"/>
  <c r="T59" i="22" s="1"/>
  <c r="J58" i="22" a="1"/>
  <c r="J58" i="22" s="1"/>
  <c r="J57" i="22" a="1"/>
  <c r="J57" i="22" s="1"/>
  <c r="J63" i="22" a="1"/>
  <c r="J63" i="22" s="1"/>
  <c r="T61" i="22" a="1"/>
  <c r="T61" i="22" s="1"/>
  <c r="J59" i="22" a="1"/>
  <c r="J59" i="22" s="1"/>
  <c r="T58" i="22" a="1"/>
  <c r="T58" i="22" s="1"/>
  <c r="T57" i="22" a="1"/>
  <c r="T57" i="22" s="1"/>
  <c r="T56" i="22" a="1"/>
  <c r="T56" i="22" s="1"/>
  <c r="T55" i="22" a="1"/>
  <c r="T55" i="22" s="1"/>
  <c r="J56" i="22" a="1"/>
  <c r="J56" i="22" s="1"/>
  <c r="T52" i="22" a="1"/>
  <c r="T52" i="22" s="1"/>
  <c r="J51" i="22" a="1"/>
  <c r="J51" i="22" s="1"/>
  <c r="T48" i="22" a="1"/>
  <c r="T48" i="22" s="1"/>
  <c r="J47" i="22" a="1"/>
  <c r="J47" i="22" s="1"/>
  <c r="T44" i="22" a="1"/>
  <c r="T44" i="22" s="1"/>
  <c r="J64" i="22" a="1"/>
  <c r="J64" i="22" s="1"/>
  <c r="J52" i="22" a="1"/>
  <c r="J52" i="22" s="1"/>
  <c r="T49" i="22" a="1"/>
  <c r="T49" i="22" s="1"/>
  <c r="J48" i="22" a="1"/>
  <c r="J48" i="22" s="1"/>
  <c r="T45" i="22" a="1"/>
  <c r="T45" i="22" s="1"/>
  <c r="T43" i="22" a="1"/>
  <c r="T43" i="22" s="1"/>
  <c r="J65" i="22" a="1"/>
  <c r="J65" i="22" s="1"/>
  <c r="T51" i="22" a="1"/>
  <c r="T51" i="22" s="1"/>
  <c r="J50" i="22" a="1"/>
  <c r="J50" i="22" s="1"/>
  <c r="T47" i="22" a="1"/>
  <c r="T47" i="22" s="1"/>
  <c r="J46" i="22" a="1"/>
  <c r="J46" i="22" s="1"/>
  <c r="J44" i="22" a="1"/>
  <c r="J44" i="22" s="1"/>
  <c r="J55" i="22" a="1"/>
  <c r="J55" i="22" s="1"/>
  <c r="T41" i="22" a="1"/>
  <c r="T41" i="22" s="1"/>
  <c r="J39" i="22" a="1"/>
  <c r="J39" i="22" s="1"/>
  <c r="J38" i="22" a="1"/>
  <c r="J38" i="22" s="1"/>
  <c r="J37" i="22" a="1"/>
  <c r="J37" i="22" s="1"/>
  <c r="J36" i="22" a="1"/>
  <c r="J36" i="22" s="1"/>
  <c r="J62" i="22" a="1"/>
  <c r="J62" i="22" s="1"/>
  <c r="T42" i="22" a="1"/>
  <c r="T42" i="22" s="1"/>
  <c r="J40" i="22" a="1"/>
  <c r="J40" i="22" s="1"/>
  <c r="K87" i="22"/>
  <c r="T60" i="22" a="1"/>
  <c r="T60" i="22" s="1"/>
  <c r="T46" i="22" a="1"/>
  <c r="T46" i="22" s="1"/>
  <c r="J45" i="22" a="1"/>
  <c r="J45" i="22" s="1"/>
  <c r="J43" i="22" a="1"/>
  <c r="J43" i="22" s="1"/>
  <c r="J42" i="22" a="1"/>
  <c r="J42" i="22" s="1"/>
  <c r="T40" i="22" a="1"/>
  <c r="T40" i="22" s="1"/>
  <c r="T50" i="22" a="1"/>
  <c r="T50" i="22" s="1"/>
  <c r="J32" i="22" a="1"/>
  <c r="J32" i="22" s="1"/>
  <c r="J30" i="22" a="1"/>
  <c r="J30" i="22" s="1"/>
  <c r="J28" i="22" a="1"/>
  <c r="J28" i="22" s="1"/>
  <c r="J26" i="22" a="1"/>
  <c r="J26" i="22" s="1"/>
  <c r="J24" i="22" a="1"/>
  <c r="J24" i="22" s="1"/>
  <c r="T23" i="22" a="1"/>
  <c r="T23" i="22" s="1"/>
  <c r="T22" i="22" a="1"/>
  <c r="T22" i="22" s="1"/>
  <c r="T21" i="22" a="1"/>
  <c r="T21" i="22" s="1"/>
  <c r="T20" i="22" a="1"/>
  <c r="T20" i="22" s="1"/>
  <c r="T19" i="22" a="1"/>
  <c r="T19" i="22" s="1"/>
  <c r="T18" i="22" a="1"/>
  <c r="T18" i="22" s="1"/>
  <c r="T17" i="22" a="1"/>
  <c r="T17" i="22" s="1"/>
  <c r="T16" i="22" a="1"/>
  <c r="T16" i="22" s="1"/>
  <c r="T15" i="22" a="1"/>
  <c r="T15" i="22" s="1"/>
  <c r="J27" i="22" a="1"/>
  <c r="J27" i="22" s="1"/>
  <c r="J22" i="22" a="1"/>
  <c r="J22" i="22" s="1"/>
  <c r="J20" i="22" a="1"/>
  <c r="J20" i="22" s="1"/>
  <c r="J41" i="22" a="1"/>
  <c r="J41" i="22" s="1"/>
  <c r="T39" i="22" a="1"/>
  <c r="T39" i="22" s="1"/>
  <c r="T37" i="22" a="1"/>
  <c r="T37" i="22" s="1"/>
  <c r="T35" i="22" a="1"/>
  <c r="T35" i="22" s="1"/>
  <c r="T31" i="22" a="1"/>
  <c r="T31" i="22" s="1"/>
  <c r="T29" i="22" a="1"/>
  <c r="T29" i="22" s="1"/>
  <c r="T27" i="22" a="1"/>
  <c r="T27" i="22" s="1"/>
  <c r="T25" i="22" a="1"/>
  <c r="T25" i="22" s="1"/>
  <c r="J25" i="22" a="1"/>
  <c r="J25" i="22" s="1"/>
  <c r="J23" i="22" a="1"/>
  <c r="J23" i="22" s="1"/>
  <c r="J21" i="22" a="1"/>
  <c r="J21" i="22" s="1"/>
  <c r="J19" i="22" a="1"/>
  <c r="J19" i="22" s="1"/>
  <c r="J49" i="22" a="1"/>
  <c r="J49" i="22" s="1"/>
  <c r="J35" i="22" a="1"/>
  <c r="J35" i="22" s="1"/>
  <c r="J31" i="22" a="1"/>
  <c r="J31" i="22" s="1"/>
  <c r="J29" i="22" a="1"/>
  <c r="J29" i="22" s="1"/>
  <c r="T38" i="22" a="1"/>
  <c r="T38" i="22" s="1"/>
  <c r="T36" i="22" a="1"/>
  <c r="T36" i="22" s="1"/>
  <c r="T32" i="22" a="1"/>
  <c r="T32" i="22" s="1"/>
  <c r="T30" i="22" a="1"/>
  <c r="T30" i="22" s="1"/>
  <c r="T28" i="22" a="1"/>
  <c r="T28" i="22" s="1"/>
  <c r="T26" i="22" a="1"/>
  <c r="T26" i="22" s="1"/>
  <c r="T24" i="22" a="1"/>
  <c r="T24" i="22" s="1"/>
  <c r="J17" i="22" a="1"/>
  <c r="J17" i="22" s="1"/>
  <c r="J15" i="22" a="1"/>
  <c r="J15" i="22" s="1"/>
  <c r="J18" i="22" a="1"/>
  <c r="J18" i="22" s="1"/>
  <c r="J16" i="22" a="1"/>
  <c r="J16" i="22" s="1"/>
  <c r="U72" i="22" l="1" a="1"/>
  <c r="U72" i="22" s="1"/>
  <c r="U71" i="22" a="1"/>
  <c r="U71" i="22" s="1"/>
  <c r="U70" i="22" a="1"/>
  <c r="U70" i="22" s="1"/>
  <c r="U69" i="22" a="1"/>
  <c r="U69" i="22" s="1"/>
  <c r="U68" i="22" a="1"/>
  <c r="U68" i="22" s="1"/>
  <c r="K72" i="22" a="1"/>
  <c r="K72" i="22" s="1"/>
  <c r="K71" i="22" a="1"/>
  <c r="K71" i="22" s="1"/>
  <c r="K70" i="22" a="1"/>
  <c r="K70" i="22" s="1"/>
  <c r="K69" i="22" a="1"/>
  <c r="K69" i="22" s="1"/>
  <c r="K67" i="22" a="1"/>
  <c r="K67" i="22" s="1"/>
  <c r="U65" i="22" a="1"/>
  <c r="U65" i="22" s="1"/>
  <c r="K68" i="22" a="1"/>
  <c r="K68" i="22" s="1"/>
  <c r="U63" i="22" a="1"/>
  <c r="U63" i="22" s="1"/>
  <c r="K62" i="22" a="1"/>
  <c r="K62" i="22" s="1"/>
  <c r="U59" i="22" a="1"/>
  <c r="U59" i="22" s="1"/>
  <c r="K66" i="22" a="1"/>
  <c r="K66" i="22" s="1"/>
  <c r="K65" i="22" a="1"/>
  <c r="K65" i="22" s="1"/>
  <c r="K64" i="22" a="1"/>
  <c r="K64" i="22" s="1"/>
  <c r="K63" i="22" a="1"/>
  <c r="K63" i="22" s="1"/>
  <c r="U60" i="22" a="1"/>
  <c r="U60" i="22" s="1"/>
  <c r="K59" i="22" a="1"/>
  <c r="K59" i="22" s="1"/>
  <c r="U58" i="22" a="1"/>
  <c r="U58" i="22" s="1"/>
  <c r="U57" i="22" a="1"/>
  <c r="U57" i="22" s="1"/>
  <c r="U56" i="22" a="1"/>
  <c r="U56" i="22" s="1"/>
  <c r="U64" i="22" a="1"/>
  <c r="U64" i="22" s="1"/>
  <c r="U62" i="22" a="1"/>
  <c r="U62" i="22" s="1"/>
  <c r="K61" i="22" a="1"/>
  <c r="K61" i="22" s="1"/>
  <c r="K58" i="22" a="1"/>
  <c r="K58" i="22" s="1"/>
  <c r="K57" i="22" a="1"/>
  <c r="K57" i="22" s="1"/>
  <c r="K56" i="22" a="1"/>
  <c r="K56" i="22" s="1"/>
  <c r="K52" i="22" a="1"/>
  <c r="K52" i="22" s="1"/>
  <c r="U50" i="22" a="1"/>
  <c r="U50" i="22" s="1"/>
  <c r="K48" i="22" a="1"/>
  <c r="K48" i="22" s="1"/>
  <c r="U46" i="22" a="1"/>
  <c r="U46" i="22" s="1"/>
  <c r="U55" i="22" a="1"/>
  <c r="U55" i="22" s="1"/>
  <c r="K55" i="22" a="1"/>
  <c r="K55" i="22" s="1"/>
  <c r="U51" i="22" a="1"/>
  <c r="U51" i="22" s="1"/>
  <c r="K49" i="22" a="1"/>
  <c r="K49" i="22" s="1"/>
  <c r="U47" i="22" a="1"/>
  <c r="U47" i="22" s="1"/>
  <c r="K45" i="22" a="1"/>
  <c r="K45" i="22" s="1"/>
  <c r="K44" i="22" a="1"/>
  <c r="K44" i="22" s="1"/>
  <c r="K43" i="22" a="1"/>
  <c r="K43" i="22" s="1"/>
  <c r="U67" i="22" a="1"/>
  <c r="U67" i="22" s="1"/>
  <c r="K51" i="22" a="1"/>
  <c r="K51" i="22" s="1"/>
  <c r="U49" i="22" a="1"/>
  <c r="U49" i="22" s="1"/>
  <c r="K47" i="22" a="1"/>
  <c r="K47" i="22" s="1"/>
  <c r="U45" i="22" a="1"/>
  <c r="U45" i="22" s="1"/>
  <c r="U43" i="22" a="1"/>
  <c r="U43" i="22" s="1"/>
  <c r="U52" i="22" a="1"/>
  <c r="U52" i="22" s="1"/>
  <c r="U42" i="22" a="1"/>
  <c r="U42" i="22" s="1"/>
  <c r="K41" i="22" a="1"/>
  <c r="K41" i="22" s="1"/>
  <c r="U39" i="22" a="1"/>
  <c r="U39" i="22" s="1"/>
  <c r="U38" i="22" a="1"/>
  <c r="U38" i="22" s="1"/>
  <c r="U37" i="22" a="1"/>
  <c r="U37" i="22" s="1"/>
  <c r="U36" i="22" a="1"/>
  <c r="U36" i="22" s="1"/>
  <c r="K60" i="22" a="1"/>
  <c r="K60" i="22" s="1"/>
  <c r="K42" i="22" a="1"/>
  <c r="K42" i="22" s="1"/>
  <c r="U66" i="22" a="1"/>
  <c r="U66" i="22" s="1"/>
  <c r="U61" i="22" a="1"/>
  <c r="U61" i="22" s="1"/>
  <c r="K46" i="22" a="1"/>
  <c r="K46" i="22" s="1"/>
  <c r="U44" i="22" a="1"/>
  <c r="U44" i="22" s="1"/>
  <c r="U41" i="22" a="1"/>
  <c r="U41" i="22" s="1"/>
  <c r="K40" i="22" a="1"/>
  <c r="K40" i="22" s="1"/>
  <c r="U48" i="22" a="1"/>
  <c r="U48" i="22" s="1"/>
  <c r="K38" i="22" a="1"/>
  <c r="K38" i="22" s="1"/>
  <c r="K36" i="22" a="1"/>
  <c r="K36" i="22" s="1"/>
  <c r="U35" i="22" a="1"/>
  <c r="U35" i="22" s="1"/>
  <c r="U31" i="22" a="1"/>
  <c r="U31" i="22" s="1"/>
  <c r="U29" i="22" a="1"/>
  <c r="U29" i="22" s="1"/>
  <c r="U27" i="22" a="1"/>
  <c r="U27" i="22" s="1"/>
  <c r="U25" i="22" a="1"/>
  <c r="U25" i="22" s="1"/>
  <c r="K23" i="22" a="1"/>
  <c r="K23" i="22" s="1"/>
  <c r="K22" i="22" a="1"/>
  <c r="K22" i="22" s="1"/>
  <c r="K21" i="22" a="1"/>
  <c r="K21" i="22" s="1"/>
  <c r="K20" i="22" a="1"/>
  <c r="K20" i="22" s="1"/>
  <c r="K19" i="22" a="1"/>
  <c r="K19" i="22" s="1"/>
  <c r="K18" i="22" a="1"/>
  <c r="K18" i="22" s="1"/>
  <c r="K17" i="22" a="1"/>
  <c r="K17" i="22" s="1"/>
  <c r="K16" i="22" a="1"/>
  <c r="K16" i="22" s="1"/>
  <c r="K15" i="22" a="1"/>
  <c r="K15" i="22" s="1"/>
  <c r="U21" i="22" a="1"/>
  <c r="U21" i="22" s="1"/>
  <c r="U19" i="22" a="1"/>
  <c r="U19" i="22" s="1"/>
  <c r="U40" i="22" a="1"/>
  <c r="U40" i="22" s="1"/>
  <c r="K35" i="22" a="1"/>
  <c r="K35" i="22" s="1"/>
  <c r="K31" i="22" a="1"/>
  <c r="K31" i="22" s="1"/>
  <c r="K29" i="22" a="1"/>
  <c r="K29" i="22" s="1"/>
  <c r="K27" i="22" a="1"/>
  <c r="K27" i="22" s="1"/>
  <c r="K25" i="22" a="1"/>
  <c r="K25" i="22" s="1"/>
  <c r="U23" i="22" a="1"/>
  <c r="U23" i="22" s="1"/>
  <c r="U22" i="22" a="1"/>
  <c r="U22" i="22" s="1"/>
  <c r="U20" i="22" a="1"/>
  <c r="U20" i="22" s="1"/>
  <c r="U18" i="22" a="1"/>
  <c r="U18" i="22" s="1"/>
  <c r="K50" i="22" a="1"/>
  <c r="K50" i="22" s="1"/>
  <c r="K39" i="22" a="1"/>
  <c r="K39" i="22" s="1"/>
  <c r="K37" i="22" a="1"/>
  <c r="K37" i="22" s="1"/>
  <c r="U32" i="22" a="1"/>
  <c r="U32" i="22" s="1"/>
  <c r="U30" i="22" a="1"/>
  <c r="U30" i="22" s="1"/>
  <c r="U28" i="22" a="1"/>
  <c r="U28" i="22" s="1"/>
  <c r="U26" i="22" a="1"/>
  <c r="U26" i="22" s="1"/>
  <c r="U24" i="22" a="1"/>
  <c r="U24" i="22" s="1"/>
  <c r="K32" i="22" a="1"/>
  <c r="K32" i="22" s="1"/>
  <c r="K30" i="22" a="1"/>
  <c r="K30" i="22" s="1"/>
  <c r="K28" i="22" a="1"/>
  <c r="K28" i="22" s="1"/>
  <c r="K26" i="22" a="1"/>
  <c r="K26" i="22" s="1"/>
  <c r="K24" i="22" a="1"/>
  <c r="K24" i="22" s="1"/>
  <c r="U17" i="22" a="1"/>
  <c r="U17" i="22" s="1"/>
  <c r="U15" i="22" a="1"/>
  <c r="U15" i="22" s="1"/>
  <c r="U16" i="22" a="1"/>
  <c r="U16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9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9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9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9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9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9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9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9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9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9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9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9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9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9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9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9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9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9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9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9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9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9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A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A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A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A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A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A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A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A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A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A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A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A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A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A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A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A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A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A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A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A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A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A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A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A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A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A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A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A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A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A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A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A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A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A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A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A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A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A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A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A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A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B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B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B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B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B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B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B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B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B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B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B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B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B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B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B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B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B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B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B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B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B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B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B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B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B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B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B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B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B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B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B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B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B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B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B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B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B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B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B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B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B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B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B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B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B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B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B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B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B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B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B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B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B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B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B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B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B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B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B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B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B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B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B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B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B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B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B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B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B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B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B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B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B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B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B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B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B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B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B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B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B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B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B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B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B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B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B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B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B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B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B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B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B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B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B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B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B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B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B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B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B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B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B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B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B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B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B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B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B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B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B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B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B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B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B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B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B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B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B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B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B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B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B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B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B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B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B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B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B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B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B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B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B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B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B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B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B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B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B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B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B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B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B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B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B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B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B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B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B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B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B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B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B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B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B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B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B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B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B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B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B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B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B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B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B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B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B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B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B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B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B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B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B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B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B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B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B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B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B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B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B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B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B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B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B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B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B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B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B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B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B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B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B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B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B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B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B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B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B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B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B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B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B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B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B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B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B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B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B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B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B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B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B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B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B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B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B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B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B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B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B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B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B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B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B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B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B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B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B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B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B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B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B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B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B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B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B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B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B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B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B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B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B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B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B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B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B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B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B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B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B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B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B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B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B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B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B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B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B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B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B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B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B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B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B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C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C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C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C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C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C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C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C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C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C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C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C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C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C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C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C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C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C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C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C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C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C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C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C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C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C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C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C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C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C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C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C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C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C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C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C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C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C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C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C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C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C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C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C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C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C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C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C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C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C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C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C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C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C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C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C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C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C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C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C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C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C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C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C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C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C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C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C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C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C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C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C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C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C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C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C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C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C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C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C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C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C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C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C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C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C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C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C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C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C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C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C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C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C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C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C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C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C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C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C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C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C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C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C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C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C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C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C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C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C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C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C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C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C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C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C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C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C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C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C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C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C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C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C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C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C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C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C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C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C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C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C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C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C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C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C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C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C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C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C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C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C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C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C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C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C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C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C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C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C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C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C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C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C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C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C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C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C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C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C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C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C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C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C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C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C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C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C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C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C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C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C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C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C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C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C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C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C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C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C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C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C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C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C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C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C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C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C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C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C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C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C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C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C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C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C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C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C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C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C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C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C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C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C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C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C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C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C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C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C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C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C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C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C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C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C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C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C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C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C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C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C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C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C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C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C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C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C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C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C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C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C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C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C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C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C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C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C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C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C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C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C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D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D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D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D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D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D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D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D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D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D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D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D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D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D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D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D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D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D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D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D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D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D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D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D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D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D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D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D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D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D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D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D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D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D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D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D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D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D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D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D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D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D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D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D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D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D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D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D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D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D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D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D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D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D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D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D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D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D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D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D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D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D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D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D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D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D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D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D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D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D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D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D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D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D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D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D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D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D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D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D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D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D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D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D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D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D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D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D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D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E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E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E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E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E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E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E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E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E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E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E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E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E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E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E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E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E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E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E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E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E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E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E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E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E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E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E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E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E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E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E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E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E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E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E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E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E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E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E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E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E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E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E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E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E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E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E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E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E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E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E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E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E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E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E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E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E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E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E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E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E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E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E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E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E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E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E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E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E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E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E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E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E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E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E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E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E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E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E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E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E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E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E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E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E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E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E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E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E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E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E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E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E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E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E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E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E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E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E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E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E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E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E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E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E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E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E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E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E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E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E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E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E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E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E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E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E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E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E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E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E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E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E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E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E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E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E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E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E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E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E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E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E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E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E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E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E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E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E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E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E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E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E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E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E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E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E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E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E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E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E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E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E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E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E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E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1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1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1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1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1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1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1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1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1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1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1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1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1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1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1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1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1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1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1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1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1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1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1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1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1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1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1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1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1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1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1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1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1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1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1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1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1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1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1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1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1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1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1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1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1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1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1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1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1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1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1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1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1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1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1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1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1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1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1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1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1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1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1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1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1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1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1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1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1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1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1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1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1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1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1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1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1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1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1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1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1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1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1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1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1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1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1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1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1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1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1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1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1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1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1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1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1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1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1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1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1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1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1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1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1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1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1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1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1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1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1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1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1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1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1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1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1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1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1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1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1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1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1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1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1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1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1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1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1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1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1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1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1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1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1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1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1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1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1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1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1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1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1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1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1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1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1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1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1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1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1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1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1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1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1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1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1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1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1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1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1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1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1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1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1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1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1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1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1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1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1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1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1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1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1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1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1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1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1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1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1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1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1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1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1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1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1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1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1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1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1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1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1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1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1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1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1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1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1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1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1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1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1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1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1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1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1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1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1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1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1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1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1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1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1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1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1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1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1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1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1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1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1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1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1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1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1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1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1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1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1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1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1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1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1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1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1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1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1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1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1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1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1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2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2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2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2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2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2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2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2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2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2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2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2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2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2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2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2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2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2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2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2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2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2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2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2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2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2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2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2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2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2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2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2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2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2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2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2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2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2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2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2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2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2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2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2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2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2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2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2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2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2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2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2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2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2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2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2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2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2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2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2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2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2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2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2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2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2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2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2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2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2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2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2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2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2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2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2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2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2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2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2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2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2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2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2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2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2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2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2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2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2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2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2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2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2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2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2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2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2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2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2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2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2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2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2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2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2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2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2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2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2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2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2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2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2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2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2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2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2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2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2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2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2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2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2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2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2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2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2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2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2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2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2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2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2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2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2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2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2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2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2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2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2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2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2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2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2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2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2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2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2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2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2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2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2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2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2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2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2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2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2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2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2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2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2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2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2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2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2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2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2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2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2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2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2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2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2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2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2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2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2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2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2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2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2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2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2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2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2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2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2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2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2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2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2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2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2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2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2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2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2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2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2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2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2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2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2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2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2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2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2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2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2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2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2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2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2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2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2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2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2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2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2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2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2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2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2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2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2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2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2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2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2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2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2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2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2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2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2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2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2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2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2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2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2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2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2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2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2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2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2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2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2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2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2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2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2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2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2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2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2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2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2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2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2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2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2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2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2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2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2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2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2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2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2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2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2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2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2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2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2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2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2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2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2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2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2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2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2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2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2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2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2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2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2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2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2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2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2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2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2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2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2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2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2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2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2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2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2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2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2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2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2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2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2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2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2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2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2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2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2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2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2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2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2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2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2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2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2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2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2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2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2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2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2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2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2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2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2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2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2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2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2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2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2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2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2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2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2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2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2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2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2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2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2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2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2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2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2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2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2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2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2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2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2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2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2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2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2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2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2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2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2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2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2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2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2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2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2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2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2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2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2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2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2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2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2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2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2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2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2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2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2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2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2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2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2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2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2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2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2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2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3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3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3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3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3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3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3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3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3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3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3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3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3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3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3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3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3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3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3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3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3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3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3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3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3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3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3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3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3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3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3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3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3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3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3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3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3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3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3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3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3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3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3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3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3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3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3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3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3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3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3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3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3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3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3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3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3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3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3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3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3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3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3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3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3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3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3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3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3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3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3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3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3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3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3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3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3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3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3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3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3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3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3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3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3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3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3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3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3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3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3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3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3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3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3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3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3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3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3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3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3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3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3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3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3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3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3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3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3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3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3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3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3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3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3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3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3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3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3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3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3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3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3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3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3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3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3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3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3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3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3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3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3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3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3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3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3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3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3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3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3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3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3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3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3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3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3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3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3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3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3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3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3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3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3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3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3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3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3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3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3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3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3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3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3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3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3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3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3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3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3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3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3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3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3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3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3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3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3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3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3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3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3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3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3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3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3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3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3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3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3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3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3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3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3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3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3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3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3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3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3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3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3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3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3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3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3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3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3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3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3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3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3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3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3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3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3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3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3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3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3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3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3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3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3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3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3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3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3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3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3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3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3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3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3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3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3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3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3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3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3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3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3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3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3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3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3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3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3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3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3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3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3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3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3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3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3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3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3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3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3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3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3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3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3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3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3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3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3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3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3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3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3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3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3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3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3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3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3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3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3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3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3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3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3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3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3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3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3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3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3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3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3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3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3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3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3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3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3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3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3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3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3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4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4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4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4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4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4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4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4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4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4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4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4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4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4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4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4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4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4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4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4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4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4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4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4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4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4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4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4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4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4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4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4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4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4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4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4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4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4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4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4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4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4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4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4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4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4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4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4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4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4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4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4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4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4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4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4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4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4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4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4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4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4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4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4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4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4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4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4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4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4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4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4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4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4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4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4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4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4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4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4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4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4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4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4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4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4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4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4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4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4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4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4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4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4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4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4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4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4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4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4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4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4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4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4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4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4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4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4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4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4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4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4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4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4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4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4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4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4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4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4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4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4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4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4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4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4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4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4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4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4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4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4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4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4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4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4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4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4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4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4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4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4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4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4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4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4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4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4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4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4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4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4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4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4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4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4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4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4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4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4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4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4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4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4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4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4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4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4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4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4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4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4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4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4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4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4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4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4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4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4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4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4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4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4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4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4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4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4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4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4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4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4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4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4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4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4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4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4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4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4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4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4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4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4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4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4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4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4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4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4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4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4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4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4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4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4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4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4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4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4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4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4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4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4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4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4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4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4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4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4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4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4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4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4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4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4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4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4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4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4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4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4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4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4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4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4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4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4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4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4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4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4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4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4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4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4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4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4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T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5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5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5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5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5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5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5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5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5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5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5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5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5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5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5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5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5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5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5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5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5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5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5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5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5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5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5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5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5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5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5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5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5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5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5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5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5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5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5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5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5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5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5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5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5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5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5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5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5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5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5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5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5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5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5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5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5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5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5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5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5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5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5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5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5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5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5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5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5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5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5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5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5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5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5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5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5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5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5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5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5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5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5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5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5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5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5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5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5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5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5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5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5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5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5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5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5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5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5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5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5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5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5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5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5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5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5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5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5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5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5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5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5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5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5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5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5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5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5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5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5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5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5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5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5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5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5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5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5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5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5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5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5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5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5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5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5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5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5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5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5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5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5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5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5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5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5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5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5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5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5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5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5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5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5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5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5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5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5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5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5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5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5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5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5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5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5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5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5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5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5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5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5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5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5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5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5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5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5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5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5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5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5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5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5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5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5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5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5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5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5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5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5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5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5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5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5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5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5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5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5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5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5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5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5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5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5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5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5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5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5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5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5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5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5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5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5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5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5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5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5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5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5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5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5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5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5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5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5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5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5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5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5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5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5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5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5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5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5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5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5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5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5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5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5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5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5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5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5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5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5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6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6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6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6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6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6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6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6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6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6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6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6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6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6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6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6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6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6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6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6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6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6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6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6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6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6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6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6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6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6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6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6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6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6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6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6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6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6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6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6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6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6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6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6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6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6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6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6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6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6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6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6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6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6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6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6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6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6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6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6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6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6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6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6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6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6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6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6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6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6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6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6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6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6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6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6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6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6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6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6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6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6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6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6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6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6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6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6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6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6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6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6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6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6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6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6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6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6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6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6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6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6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6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6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6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6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6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6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6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6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6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6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6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6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6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6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6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6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6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6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6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6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6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6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6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6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6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6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6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6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6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6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6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6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6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6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6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6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6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6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6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6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6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6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6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6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6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6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6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6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6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6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6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6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6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6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6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6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6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6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6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6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6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6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6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6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6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6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6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6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6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6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6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6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6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6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6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6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6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6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6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6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6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6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6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6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6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6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6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6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6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6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6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6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6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6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6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6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6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6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6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6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6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6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6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6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6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6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6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6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6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6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6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6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6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6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6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6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6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6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6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6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6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6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6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6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6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6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6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6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6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6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6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6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6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6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6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6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6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6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6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6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6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6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6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6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6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6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6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6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6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6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6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6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6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6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6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6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6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6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6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6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6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6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6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6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6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6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6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6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6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6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6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6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6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6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6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6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6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6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6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6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6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6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6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6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6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6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6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6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6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6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6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6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6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6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6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6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6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6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6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6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6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6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6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6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6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6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6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6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6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7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7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7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7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7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7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7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7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7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7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7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7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7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7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7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7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7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7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7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7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7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7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7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7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7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7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7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7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7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7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7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7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7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7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7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7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7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7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7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7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7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7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7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7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7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7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7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7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7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7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7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7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7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7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7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7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7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7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7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7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7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7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7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7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7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7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7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7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7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7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7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7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7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7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7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7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7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7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7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7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7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7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7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7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7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7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7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7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7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7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7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7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7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7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7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7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7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7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7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8" authorId="0" shapeId="0" xr:uid="{00000000-0006-0000-07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7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7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7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7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7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7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7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7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7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7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7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7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7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7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7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7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7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7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7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7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7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7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7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7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7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7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7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7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7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7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7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7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7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7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7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7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7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7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7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7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7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7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7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7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7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7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7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7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7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7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7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7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7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7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7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7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7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7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7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7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7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7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7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7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7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7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7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7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7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7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7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7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7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7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7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7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7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7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7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7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7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7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7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7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7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7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7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7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7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7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7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7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7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7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7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7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7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7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7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7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8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8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8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8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8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8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8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8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8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8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8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8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8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8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8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8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8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8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8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8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8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8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8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8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8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8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8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8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8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8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8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8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8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8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8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8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8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8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8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8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8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8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8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8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8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8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8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8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8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8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8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8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8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8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8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8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8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8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8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8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8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8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8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8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8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8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8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8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8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8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8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8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8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8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8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8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8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8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8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8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8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8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8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8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8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8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8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8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8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8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8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8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8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8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8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8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8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8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8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8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8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8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8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8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8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8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8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8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8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8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8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8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8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8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8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8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8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8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8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8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<sst xmlns="http://schemas.openxmlformats.org/spreadsheetml/2006/main" count="57581" uniqueCount="8842">
  <si>
    <t>Unemployed total ;  Persons ;</t>
  </si>
  <si>
    <t>Unemployed total ;  &gt; Males ;</t>
  </si>
  <si>
    <t>Unemployed total ;  &gt; Females ;</t>
  </si>
  <si>
    <t>Unemployed total ;  15-64 years ;  Persons ;</t>
  </si>
  <si>
    <t>Unemployed total ;  15-64 years ;  &gt; Males ;</t>
  </si>
  <si>
    <t>Unemployed total ;  15-64 years ;  &gt; Females ;</t>
  </si>
  <si>
    <t>Unemployed total ;  &gt; 15-24 years ;  Persons ;</t>
  </si>
  <si>
    <t>Unemployed total ;  &gt; 15-24 years ;  &gt; Males ;</t>
  </si>
  <si>
    <t>Unemployed total ;  &gt; 15-24 years ;  &gt; Females ;</t>
  </si>
  <si>
    <t>Unemployed total ;  &gt; 25-34 years ;  Persons ;</t>
  </si>
  <si>
    <t>Unemployed total ;  &gt; 25-34 years ;  &gt; Males ;</t>
  </si>
  <si>
    <t>Unemployed total ;  &gt; 25-34 years ;  &gt; Females ;</t>
  </si>
  <si>
    <t>Unemployed total ;  &gt; 35-44 years ;  Persons ;</t>
  </si>
  <si>
    <t>Unemployed total ;  &gt; 35-44 years ;  &gt; Males ;</t>
  </si>
  <si>
    <t>Unemployed total ;  &gt; 35-44 years ;  &gt; Females ;</t>
  </si>
  <si>
    <t>Unemployed total ;  &gt; 45-54 years ;  Persons ;</t>
  </si>
  <si>
    <t>Unemployed total ;  &gt; 45-54 years ;  &gt; Males ;</t>
  </si>
  <si>
    <t>Unemployed total ;  &gt; 45-54 years ;  &gt; Females ;</t>
  </si>
  <si>
    <t>Unemployed total ;  &gt; 55 years and over ;  Persons ;</t>
  </si>
  <si>
    <t>Unemployed total ;  &gt; 55 years and over ;  &gt; Males ;</t>
  </si>
  <si>
    <t>Unemployed total ;  &gt; 55 years and over ;  &gt; Females ;</t>
  </si>
  <si>
    <t>Unemployed total ;  &gt;&gt; 55-64 years ;  Persons ;</t>
  </si>
  <si>
    <t>Unemployed total ;  &gt;&gt; 55-64 years ;  &gt; Males ;</t>
  </si>
  <si>
    <t>Unemployed total ;  &gt;&gt; 55-64 years ;  &gt; Females ;</t>
  </si>
  <si>
    <t>Unemployed total ;  &gt;&gt; 65 years and over ;  Persons ;</t>
  </si>
  <si>
    <t>Unemployed total ;  &gt;&gt; 65 years and over ;  &gt; Males ;</t>
  </si>
  <si>
    <t>Unemployed total ;  &gt;&gt; 65 years and over ;  &gt; Females ;</t>
  </si>
  <si>
    <t>&gt; Had difficulty finding work ;  Persons ;</t>
  </si>
  <si>
    <t>&gt; Had difficulty finding work ;  &gt; Males ;</t>
  </si>
  <si>
    <t>&gt; Had difficulty finding work ;  &gt; Females ;</t>
  </si>
  <si>
    <t>&gt; Had difficulty finding work ;  15-64 years ;  Persons ;</t>
  </si>
  <si>
    <t>&gt; Had difficulty finding work ;  15-64 years ;  &gt; Males ;</t>
  </si>
  <si>
    <t>&gt; Had difficulty finding work ;  15-64 years ;  &gt; Females ;</t>
  </si>
  <si>
    <t>&gt; Had difficulty finding work ;  &gt; 15-24 years ;  Persons ;</t>
  </si>
  <si>
    <t>&gt; Had difficulty finding work ;  &gt; 15-24 years ;  &gt; Males ;</t>
  </si>
  <si>
    <t>&gt; Had difficulty finding work ;  &gt; 15-24 years ;  &gt; Females ;</t>
  </si>
  <si>
    <t>&gt; Had difficulty finding work ;  &gt; 25-34 years ;  Persons ;</t>
  </si>
  <si>
    <t>&gt; Had difficulty finding work ;  &gt; 25-34 years ;  &gt; Males ;</t>
  </si>
  <si>
    <t>&gt; Had difficulty finding work ;  &gt; 25-34 years ;  &gt; Females ;</t>
  </si>
  <si>
    <t>&gt; Had difficulty finding work ;  &gt; 35-44 years ;  Persons ;</t>
  </si>
  <si>
    <t>&gt; Had difficulty finding work ;  &gt; 35-44 years ;  &gt; Males ;</t>
  </si>
  <si>
    <t>&gt; Had difficulty finding work ;  &gt; 35-44 years ;  &gt; Females ;</t>
  </si>
  <si>
    <t>&gt; Had difficulty finding work ;  &gt; 45-54 years ;  Persons ;</t>
  </si>
  <si>
    <t>&gt; Had difficulty finding work ;  &gt; 45-54 years ;  &gt; Males ;</t>
  </si>
  <si>
    <t>&gt; Had difficulty finding work ;  &gt; 45-54 years ;  &gt; Females ;</t>
  </si>
  <si>
    <t>&gt; Had difficulty finding work ;  &gt; 55 years and over ;  Persons ;</t>
  </si>
  <si>
    <t>&gt; Had difficulty finding work ;  &gt; 55 years and over ;  &gt; Males ;</t>
  </si>
  <si>
    <t>&gt; Had difficulty finding work ;  &gt; 55 years and over ;  &gt; Females ;</t>
  </si>
  <si>
    <t>&gt; Had difficulty finding work ;  &gt;&gt; 55-64 years ;  Persons ;</t>
  </si>
  <si>
    <t>&gt; Had difficulty finding work ;  &gt;&gt; 55-64 years ;  &gt; Males ;</t>
  </si>
  <si>
    <t>&gt; Had difficulty finding work ;  &gt;&gt; 55-64 years ;  &gt; Females ;</t>
  </si>
  <si>
    <t>&gt; Had difficulty finding work ;  &gt;&gt; 65 years and over ;  Persons ;</t>
  </si>
  <si>
    <t>&gt; Had difficulty finding work ;  &gt;&gt; 65 years and over ;  &gt; Males ;</t>
  </si>
  <si>
    <t>&gt; Had difficulty finding work ;  &gt;&gt; 65 years and over ;  &gt; Females ;</t>
  </si>
  <si>
    <t>&gt;&gt; Too many applicants for available jobs ;  Persons ;</t>
  </si>
  <si>
    <t>&gt;&gt; Too many applicants for available jobs ;  &gt; Males ;</t>
  </si>
  <si>
    <t>&gt;&gt; Too many applicants for available jobs ;  &gt; Females ;</t>
  </si>
  <si>
    <t>&gt;&gt; Too many applicants for available jobs ;  15-64 years ;  Persons ;</t>
  </si>
  <si>
    <t>&gt;&gt; Too many applicants for available jobs ;  15-64 years ;  &gt; Males ;</t>
  </si>
  <si>
    <t>&gt;&gt; Too many applicants for available jobs ;  15-64 years ;  &gt; Females ;</t>
  </si>
  <si>
    <t>&gt;&gt; Too many applicants for available jobs ;  &gt; 15-24 years ;  Persons ;</t>
  </si>
  <si>
    <t>&gt;&gt; Too many applicants for available jobs ;  &gt; 15-24 years ;  &gt; Males ;</t>
  </si>
  <si>
    <t>&gt;&gt; Too many applicants for available jobs ;  &gt; 15-24 years ;  &gt; Females ;</t>
  </si>
  <si>
    <t>&gt;&gt; Too many applicants for available jobs ;  &gt; 25-34 years ;  Persons ;</t>
  </si>
  <si>
    <t>&gt;&gt; Too many applicants for available jobs ;  &gt; 25-34 years ;  &gt; Males ;</t>
  </si>
  <si>
    <t>&gt;&gt; Too many applicants for available jobs ;  &gt; 25-34 years ;  &gt; Females ;</t>
  </si>
  <si>
    <t>&gt;&gt; Too many applicants for available jobs ;  &gt; 35-44 years ;  Persons ;</t>
  </si>
  <si>
    <t>&gt;&gt; Too many applicants for available jobs ;  &gt; 35-44 years ;  &gt; Males ;</t>
  </si>
  <si>
    <t>&gt;&gt; Too many applicants for available jobs ;  &gt; 35-44 years ;  &gt; Females ;</t>
  </si>
  <si>
    <t>&gt;&gt; Too many applicants for available jobs ;  &gt; 45-54 years ;  Persons ;</t>
  </si>
  <si>
    <t>&gt;&gt; Too many applicants for available jobs ;  &gt; 45-54 years ;  &gt; Males ;</t>
  </si>
  <si>
    <t>&gt;&gt; Too many applicants for available jobs ;  &gt; 45-54 years ;  &gt; Females ;</t>
  </si>
  <si>
    <t>&gt;&gt; Too many applicants for available jobs ;  &gt; 55 years and over ;  Persons ;</t>
  </si>
  <si>
    <t>&gt;&gt; Too many applicants for available jobs ;  &gt; 55 years and over ;  &gt; Males ;</t>
  </si>
  <si>
    <t>&gt;&gt; Too many applicants for available jobs ;  &gt; 55 years and over ;  &gt; Females ;</t>
  </si>
  <si>
    <t>&gt;&gt; Too many applicants for available jobs ;  &gt;&gt; 55-64 years ;  Persons ;</t>
  </si>
  <si>
    <t>&gt;&gt; Too many applicants for available jobs ;  &gt;&gt; 55-64 years ;  &gt; Males ;</t>
  </si>
  <si>
    <t>&gt;&gt; Too many applicants for available jobs ;  &gt;&gt; 55-64 years ;  &gt; Females ;</t>
  </si>
  <si>
    <t>&gt;&gt; Too many applicants for available jobs ;  &gt;&gt; 65 years and over ;  Persons ;</t>
  </si>
  <si>
    <t>&gt;&gt; Too many applicants for available jobs ;  &gt;&gt; 65 years and over ;  &gt; Males ;</t>
  </si>
  <si>
    <t>&gt;&gt; Too many applicants for available jobs ;  &gt;&gt; 65 years and over ;  &gt; Females ;</t>
  </si>
  <si>
    <t>&gt;&gt; Lacked necessary skills or education ;  Persons ;</t>
  </si>
  <si>
    <t>&gt;&gt; Lacked necessary skills or education ;  &gt; Males ;</t>
  </si>
  <si>
    <t>&gt;&gt; Lacked necessary skills or education ;  &gt; Females ;</t>
  </si>
  <si>
    <t>&gt;&gt; Lacked necessary skills or education ;  15-64 years ;  Persons ;</t>
  </si>
  <si>
    <t>&gt;&gt; Lacked necessary skills or education ;  15-64 years ;  &gt; Males ;</t>
  </si>
  <si>
    <t>&gt;&gt; Lacked necessary skills or education ;  15-64 years ;  &gt; Females ;</t>
  </si>
  <si>
    <t>&gt;&gt; Lacked necessary skills or education ;  &gt; 15-24 years ;  Persons ;</t>
  </si>
  <si>
    <t>&gt;&gt; Lacked necessary skills or education ;  &gt; 15-24 years ;  &gt; Males ;</t>
  </si>
  <si>
    <t>&gt;&gt; Lacked necessary skills or education ;  &gt; 15-24 years ;  &gt; Females ;</t>
  </si>
  <si>
    <t>&gt;&gt; Lacked necessary skills or education ;  &gt; 25-34 years ;  Persons ;</t>
  </si>
  <si>
    <t>&gt;&gt; Lacked necessary skills or education ;  &gt; 25-34 years ;  &gt; Males ;</t>
  </si>
  <si>
    <t>&gt;&gt; Lacked necessary skills or education ;  &gt; 25-34 years ;  &gt; Females ;</t>
  </si>
  <si>
    <t>&gt;&gt; Lacked necessary skills or education ;  &gt; 35-44 years ;  Persons ;</t>
  </si>
  <si>
    <t>&gt;&gt; Lacked necessary skills or education ;  &gt; 35-44 years ;  &gt; Males ;</t>
  </si>
  <si>
    <t>&gt;&gt; Lacked necessary skills or education ;  &gt; 35-44 years ;  &gt; Females ;</t>
  </si>
  <si>
    <t>&gt;&gt; Lacked necessary skills or education ;  &gt; 45-54 years ;  Persons ;</t>
  </si>
  <si>
    <t>&gt;&gt; Lacked necessary skills or education ;  &gt; 45-54 years ;  &gt; Males ;</t>
  </si>
  <si>
    <t>&gt;&gt; Lacked necessary skills or education ;  &gt; 45-54 years ;  &gt; Females ;</t>
  </si>
  <si>
    <t>&gt;&gt; Lacked necessary skills or education ;  &gt; 55 years and over ;  Persons ;</t>
  </si>
  <si>
    <t>&gt;&gt; Lacked necessary skills or education ;  &gt; 55 years and over ;  &gt; Males ;</t>
  </si>
  <si>
    <t>&gt;&gt; Lacked necessary skills or education ;  &gt; 55 years and over ;  &gt; Females ;</t>
  </si>
  <si>
    <t>&gt;&gt; Lacked necessary skills or education ;  &gt;&gt; 55-64 years ;  Persons ;</t>
  </si>
  <si>
    <t>&gt;&gt; Lacked necessary skills or education ;  &gt;&gt; 55-64 years ;  &gt; Males ;</t>
  </si>
  <si>
    <t>&gt;&gt; Lacked necessary skills or education ;  &gt;&gt; 55-64 years ;  &gt; Females ;</t>
  </si>
  <si>
    <t>&gt;&gt; Lacked necessary skills or education ;  &gt;&gt; 65 years and over ;  Persons ;</t>
  </si>
  <si>
    <t>&gt;&gt; Lacked necessary skills or education ;  &gt;&gt; 65 years and over ;  &gt; Males ;</t>
  </si>
  <si>
    <t>&gt;&gt; Lacked necessary skills or education ;  &gt;&gt; 65 years and over ;  &gt; Females ;</t>
  </si>
  <si>
    <t>&gt;&gt; Considered too young or too old by employers ;  Persons ;</t>
  </si>
  <si>
    <t>&gt;&gt; Considered too young or too old by employers ;  &gt; Males ;</t>
  </si>
  <si>
    <t>&gt;&gt; Considered too young or too old by employers ;  &gt; Females ;</t>
  </si>
  <si>
    <t>&gt;&gt; Considered too young or too old by employers ;  15-64 years ;  Persons ;</t>
  </si>
  <si>
    <t>&gt;&gt; Considered too young or too old by employers ;  15-64 years ;  &gt; Males ;</t>
  </si>
  <si>
    <t>&gt;&gt; Considered too young or too old by employers ;  15-64 years ;  &gt; Females ;</t>
  </si>
  <si>
    <t>&gt;&gt; Considered too young or too old by employers ;  &gt; 15-24 years ;  Persons ;</t>
  </si>
  <si>
    <t>&gt;&gt; Considered too young or too old by employers ;  &gt; 15-24 years ;  &gt; Males ;</t>
  </si>
  <si>
    <t>&gt;&gt; Considered too young or too old by employers ;  &gt; 15-24 years ;  &gt; Females ;</t>
  </si>
  <si>
    <t>&gt;&gt; Considered too young or too old by employers ;  &gt; 25-34 years ;  Persons ;</t>
  </si>
  <si>
    <t>&gt;&gt; Considered too young or too old by employers ;  &gt; 25-34 years ;  &gt; Males ;</t>
  </si>
  <si>
    <t>&gt;&gt; Considered too young or too old by employers ;  &gt; 25-34 years ;  &gt; Females ;</t>
  </si>
  <si>
    <t>&gt;&gt; Considered too young or too old by employers ;  &gt; 35-44 years ;  Persons ;</t>
  </si>
  <si>
    <t>&gt;&gt; Considered too young or too old by employers ;  &gt; 35-44 years ;  &gt; Males ;</t>
  </si>
  <si>
    <t>&gt;&gt; Considered too young or too old by employers ;  &gt; 35-44 years ;  &gt; Females ;</t>
  </si>
  <si>
    <t>&gt;&gt; Considered too young or too old by employers ;  &gt; 45-54 years ;  Persons ;</t>
  </si>
  <si>
    <t>&gt;&gt; Considered too young or too old by employers ;  &gt; 45-54 years ;  &gt; Males ;</t>
  </si>
  <si>
    <t>&gt;&gt; Considered too young or too old by employers ;  &gt; 45-54 years ;  &gt; Females ;</t>
  </si>
  <si>
    <t>&gt;&gt; Considered too young or too old by employers ;  &gt; 55 years and over ;  Persons ;</t>
  </si>
  <si>
    <t>&gt;&gt; Considered too young or too old by employers ;  &gt; 55 years and over ;  &gt; Males ;</t>
  </si>
  <si>
    <t>&gt;&gt; Considered too young or too old by employers ;  &gt; 55 years and over ;  &gt; Females ;</t>
  </si>
  <si>
    <t>&gt;&gt; Considered too young or too old by employers ;  &gt;&gt; 55-64 years ;  Persons ;</t>
  </si>
  <si>
    <t>&gt;&gt; Considered too young or too old by employers ;  &gt;&gt; 55-64 years ;  &gt; Males ;</t>
  </si>
  <si>
    <t>&gt;&gt; Considered too young or too old by employers ;  &gt;&gt; 55-64 years ;  &gt; Females ;</t>
  </si>
  <si>
    <t>&gt;&gt; Considered too young or too old by employers ;  &gt;&gt; 65 years and over ;  Persons ;</t>
  </si>
  <si>
    <t>&gt;&gt; Considered too young or too old by employers ;  &gt;&gt; 65 years and over ;  &gt; Males ;</t>
  </si>
  <si>
    <t>&gt;&gt; Considered too young or too old by employers ;  &gt;&gt; 65 years and over ;  &gt; Females ;</t>
  </si>
  <si>
    <t>&gt;&gt;&gt; Considered too young by employers ;  Persons ;</t>
  </si>
  <si>
    <t>&gt;&gt;&gt; Considered too young by employers ;  &gt; Males ;</t>
  </si>
  <si>
    <t>&gt;&gt;&gt; Considered too young by employers ;  &gt; Females ;</t>
  </si>
  <si>
    <t>&gt;&gt;&gt; Considered too young by employers ;  15-64 years ;  Persons ;</t>
  </si>
  <si>
    <t>&gt;&gt;&gt; Considered too young by employers ;  15-64 years ;  &gt; Males ;</t>
  </si>
  <si>
    <t>&gt;&gt;&gt; Considered too young by employers ;  15-64 years ;  &gt; Females ;</t>
  </si>
  <si>
    <t>&gt;&gt;&gt; Considered too young by employers ;  &gt; 15-24 years ;  Persons ;</t>
  </si>
  <si>
    <t>&gt;&gt;&gt; Considered too young by employers ;  &gt; 15-24 years ;  &gt; Males ;</t>
  </si>
  <si>
    <t>&gt;&gt;&gt; Considered too young by employers ;  &gt; 15-24 years ;  &gt; Females ;</t>
  </si>
  <si>
    <t>&gt;&gt;&gt; Considered too young by employers ;  &gt; 25-34 years ;  Persons ;</t>
  </si>
  <si>
    <t>&gt;&gt;&gt; Considered too young by employers ;  &gt; 25-34 years ;  &gt; Males ;</t>
  </si>
  <si>
    <t>&gt;&gt;&gt; Considered too young by employers ;  &gt; 25-34 years ;  &gt; Females ;</t>
  </si>
  <si>
    <t>&gt;&gt;&gt; Considered too young by employers ;  &gt; 35-44 years ;  Persons ;</t>
  </si>
  <si>
    <t>&gt;&gt;&gt; Considered too young by employers ;  &gt; 35-44 years ;  &gt; Males ;</t>
  </si>
  <si>
    <t>&gt;&gt;&gt; Considered too young by employers ;  &gt; 35-44 years ;  &gt; Females ;</t>
  </si>
  <si>
    <t>&gt;&gt;&gt; Considered too young by employers ;  &gt; 45-54 years ;  Persons ;</t>
  </si>
  <si>
    <t>&gt;&gt;&gt; Considered too young by employers ;  &gt; 45-54 years ;  &gt; Males ;</t>
  </si>
  <si>
    <t>&gt;&gt;&gt; Considered too young by employers ;  &gt; 45-54 years ;  &gt; Females ;</t>
  </si>
  <si>
    <t>&gt;&gt;&gt; Considered too young by employers ;  &gt; 55 years and over ;  Persons ;</t>
  </si>
  <si>
    <t>&gt;&gt;&gt; Considered too young by employers ;  &gt; 55 years and over ;  &gt; Males ;</t>
  </si>
  <si>
    <t>&gt;&gt;&gt; Considered too young by employers ;  &gt; 55 years and over ;  &gt; Females ;</t>
  </si>
  <si>
    <t>&gt;&gt;&gt; Considered too young by employers ;  &gt;&gt; 55-64 years ;  Persons ;</t>
  </si>
  <si>
    <t>&gt;&gt;&gt; Considered too young by employers ;  &gt;&gt; 55-64 years ;  &gt; Males ;</t>
  </si>
  <si>
    <t>&gt;&gt;&gt; Considered too young by employers ;  &gt;&gt; 55-64 years ;  &gt; Females ;</t>
  </si>
  <si>
    <t>&gt;&gt;&gt; Considered too young by employers ;  &gt;&gt; 65 years and over ;  Persons ;</t>
  </si>
  <si>
    <t>&gt;&gt;&gt; Considered too young by employers ;  &gt;&gt; 65 years and over ;  &gt; Males ;</t>
  </si>
  <si>
    <t>&gt;&gt;&gt; Considered too young by employers ;  &gt;&gt; 65 years and over ;  &gt; Females ;</t>
  </si>
  <si>
    <t>&gt;&gt;&gt; Considered too old by employers ;  Persons ;</t>
  </si>
  <si>
    <t>&gt;&gt;&gt; Considered too old by employers ;  &gt; Males ;</t>
  </si>
  <si>
    <t>&gt;&gt;&gt; Considered too old by employers ;  &gt; Females ;</t>
  </si>
  <si>
    <t>&gt;&gt;&gt; Considered too old by employers ;  15-64 years ;  Persons ;</t>
  </si>
  <si>
    <t>&gt;&gt;&gt; Considered too old by employers ;  15-64 years ;  &gt; Males ;</t>
  </si>
  <si>
    <t>&gt;&gt;&gt; Considered too old by employers ;  15-64 years ;  &gt; Females ;</t>
  </si>
  <si>
    <t>&gt;&gt;&gt; Considered too old by employers ;  &gt; 15-24 years ;  Persons ;</t>
  </si>
  <si>
    <t>&gt;&gt;&gt; Considered too old by employers ;  &gt; 15-24 years ;  &gt; Males ;</t>
  </si>
  <si>
    <t>&gt;&gt;&gt; Considered too old by employers ;  &gt; 15-24 years ;  &gt; Females ;</t>
  </si>
  <si>
    <t>&gt;&gt;&gt; Considered too old by employers ;  &gt; 25-34 years ;  Persons ;</t>
  </si>
  <si>
    <t>&gt;&gt;&gt; Considered too old by employers ;  &gt; 25-34 years ;  &gt; Males ;</t>
  </si>
  <si>
    <t>&gt;&gt;&gt; Considered too old by employers ;  &gt; 25-34 years ;  &gt; Females ;</t>
  </si>
  <si>
    <t>&gt;&gt;&gt; Considered too old by employers ;  &gt; 35-44 years ;  Persons ;</t>
  </si>
  <si>
    <t>&gt;&gt;&gt; Considered too old by employers ;  &gt; 35-44 years ;  &gt; Males ;</t>
  </si>
  <si>
    <t>&gt;&gt;&gt; Considered too old by employers ;  &gt; 35-44 years ;  &gt; Females ;</t>
  </si>
  <si>
    <t>&gt;&gt;&gt; Considered too old by employers ;  &gt; 45-54 years ;  Persons ;</t>
  </si>
  <si>
    <t>&gt;&gt;&gt; Considered too old by employers ;  &gt; 45-54 years ;  &gt; Males ;</t>
  </si>
  <si>
    <t>&gt;&gt;&gt; Considered too old by employers ;  &gt; 45-54 years ;  &gt; Females ;</t>
  </si>
  <si>
    <t>&gt;&gt;&gt; Considered too old by employers ;  &gt; 55 years and over ;  Persons ;</t>
  </si>
  <si>
    <t>&gt;&gt;&gt; Considered too old by employers ;  &gt; 55 years and over ;  &gt; Males ;</t>
  </si>
  <si>
    <t>&gt;&gt;&gt; Considered too old by employers ;  &gt; 55 years and over ;  &gt; Females ;</t>
  </si>
  <si>
    <t>&gt;&gt;&gt; Considered too old by employers ;  &gt;&gt; 55-64 years ;  Persons ;</t>
  </si>
  <si>
    <t>&gt;&gt;&gt; Considered too old by employers ;  &gt;&gt; 55-64 years ;  &gt; Males ;</t>
  </si>
  <si>
    <t>&gt;&gt;&gt; Considered too old by employers ;  &gt;&gt; 55-64 years ;  &gt; Females ;</t>
  </si>
  <si>
    <t>&gt;&gt;&gt; Considered too old by employers ;  &gt;&gt; 65 years and over ;  Persons ;</t>
  </si>
  <si>
    <t>&gt;&gt;&gt; Considered too old by employers ;  &gt;&gt; 65 years and over ;  &gt; Males ;</t>
  </si>
  <si>
    <t>&gt;&gt;&gt; Considered too old by employers ;  &gt;&gt; 65 years and over ;  &gt; Females ;</t>
  </si>
  <si>
    <t>&gt;&gt; Insufficient work experience ;  Persons ;</t>
  </si>
  <si>
    <t>&gt;&gt; Insufficient work experience ;  &gt; Males ;</t>
  </si>
  <si>
    <t>&gt;&gt; Insufficient work experience ;  &gt; Females ;</t>
  </si>
  <si>
    <t>&gt;&gt; Insufficient work experience ;  15-64 years ;  Persons ;</t>
  </si>
  <si>
    <t>&gt;&gt; Insufficient work experience ;  15-64 years ;  &gt; Males ;</t>
  </si>
  <si>
    <t>&gt;&gt; Insufficient work experience ;  15-64 years ;  &gt; Females ;</t>
  </si>
  <si>
    <t>&gt;&gt; Insufficient work experience ;  &gt; 15-24 years ;  Persons ;</t>
  </si>
  <si>
    <t>&gt;&gt; Insufficient work experience ;  &gt; 15-24 years ;  &gt; Males ;</t>
  </si>
  <si>
    <t>&gt;&gt; Insufficient work experience ;  &gt; 15-24 years ;  &gt; Females ;</t>
  </si>
  <si>
    <t>&gt;&gt; Insufficient work experience ;  &gt; 25-34 years ;  Persons ;</t>
  </si>
  <si>
    <t>&gt;&gt; Insufficient work experience ;  &gt; 25-34 years ;  &gt; Males ;</t>
  </si>
  <si>
    <t>&gt;&gt; Insufficient work experience ;  &gt; 25-34 years ;  &gt; Females ;</t>
  </si>
  <si>
    <t>&gt;&gt; Insufficient work experience ;  &gt; 35-44 years ;  Persons ;</t>
  </si>
  <si>
    <t>&gt;&gt; Insufficient work experience ;  &gt; 35-44 years ;  &gt; Males ;</t>
  </si>
  <si>
    <t>&gt;&gt; Insufficient work experience ;  &gt; 35-44 years ;  &gt; Females ;</t>
  </si>
  <si>
    <t>&gt;&gt; Insufficient work experience ;  &gt; 45-54 years ;  Persons ;</t>
  </si>
  <si>
    <t>&gt;&gt; Insufficient work experience ;  &gt; 45-54 years ;  &gt; Males ;</t>
  </si>
  <si>
    <t>&gt;&gt; Insufficient work experience ;  &gt; 45-54 years ;  &gt; Females ;</t>
  </si>
  <si>
    <t>&gt;&gt; Insufficient work experience ;  &gt; 55 years and over ;  Persons ;</t>
  </si>
  <si>
    <t>&gt;&gt; Insufficient work experience ;  &gt; 55 years and over ;  &gt; Males ;</t>
  </si>
  <si>
    <t>&gt;&gt; Insufficient work experience ;  &gt; 55 years and over ;  &gt; Females ;</t>
  </si>
  <si>
    <t>&gt;&gt; Insufficient work experience ;  &gt;&gt; 55-64 years ;  Persons ;</t>
  </si>
  <si>
    <t>&gt;&gt; Insufficient work experience ;  &gt;&gt; 55-64 years ;  &gt; Males ;</t>
  </si>
  <si>
    <t>&gt;&gt; Insufficient work experience ;  &gt;&gt; 55-64 years ;  &gt; Females ;</t>
  </si>
  <si>
    <t>&gt;&gt; Insufficient work experience ;  &gt;&gt; 65 years and over ;  Persons ;</t>
  </si>
  <si>
    <t>&gt;&gt; Insufficient work experience ;  &gt;&gt; 65 years and over ;  &gt; Males ;</t>
  </si>
  <si>
    <t>&gt;&gt; Insufficient work experience ;  &gt;&gt; 65 years and over ;  &gt; Females ;</t>
  </si>
  <si>
    <t>&gt;&gt; No vacancies at all ;  Persons ;</t>
  </si>
  <si>
    <t>&gt;&gt; No vacancies at all ;  &gt; Males ;</t>
  </si>
  <si>
    <t>&gt;&gt; No vacancies at all ;  &gt; Females ;</t>
  </si>
  <si>
    <t>&gt;&gt; No vacancies at all ;  15-64 years ;  Persons ;</t>
  </si>
  <si>
    <t>&gt;&gt; No vacancies at all ;  15-64 years ;  &gt; Males ;</t>
  </si>
  <si>
    <t>&gt;&gt; No vacancies at all ;  15-64 years ;  &gt; Females ;</t>
  </si>
  <si>
    <t>&gt;&gt; No vacancies at all ;  &gt; 15-24 years ;  Persons ;</t>
  </si>
  <si>
    <t>&gt;&gt; No vacancies at all ;  &gt; 15-24 years ;  &gt; Males ;</t>
  </si>
  <si>
    <t>&gt;&gt; No vacancies at all ;  &gt; 15-24 years ;  &gt; Females ;</t>
  </si>
  <si>
    <t>&gt;&gt; No vacancies at all ;  &gt; 25-34 years ;  Persons ;</t>
  </si>
  <si>
    <t>&gt;&gt; No vacancies at all ;  &gt; 25-34 years ;  &gt; Males ;</t>
  </si>
  <si>
    <t>&gt;&gt; No vacancies at all ;  &gt; 25-34 years ;  &gt; Females ;</t>
  </si>
  <si>
    <t>&gt;&gt; No vacancies at all ;  &gt; 35-44 years ;  Persons ;</t>
  </si>
  <si>
    <t>&gt;&gt; No vacancies at all ;  &gt; 35-44 years ;  &gt; Males ;</t>
  </si>
  <si>
    <t>&gt;&gt; No vacancies at all ;  &gt; 35-44 years ;  &gt; Females ;</t>
  </si>
  <si>
    <t>&gt;&gt; No vacancies at all ;  &gt; 45-54 years ;  Persons ;</t>
  </si>
  <si>
    <t>&gt;&gt; No vacancies at all ;  &gt; 45-54 years ;  &gt; Males ;</t>
  </si>
  <si>
    <t>&gt;&gt; No vacancies at all ;  &gt; 45-54 years ;  &gt; Females ;</t>
  </si>
  <si>
    <t>&gt;&gt; No vacancies at all ;  &gt; 55 years and over ;  Persons ;</t>
  </si>
  <si>
    <t>&gt;&gt; No vacancies at all ;  &gt; 55 years and over ;  &gt; Males ;</t>
  </si>
  <si>
    <t>&gt;&gt; No vacancies at all ;  &gt; 55 years and over ;  &gt; Females ;</t>
  </si>
  <si>
    <t>&gt;&gt; No vacancies at all ;  &gt;&gt; 55-64 years ;  Persons ;</t>
  </si>
  <si>
    <t>&gt;&gt; No vacancies at all ;  &gt;&gt; 55-64 years ;  &gt; Males ;</t>
  </si>
  <si>
    <t>&gt;&gt; No vacancies at all ;  &gt;&gt; 55-64 years ;  &gt; Females ;</t>
  </si>
  <si>
    <t>&gt;&gt; No vacancies at all ;  &gt;&gt; 65 years and over ;  Persons ;</t>
  </si>
  <si>
    <t>&gt;&gt; No vacancies at all ;  &gt;&gt; 65 years and over ;  &gt; Males ;</t>
  </si>
  <si>
    <t>&gt;&gt; No vacancies at all ;  &gt;&gt; 65 years and over ;  &gt; Females ;</t>
  </si>
  <si>
    <t>&gt;&gt; No vacancies in line of work ;  Persons ;</t>
  </si>
  <si>
    <t>&gt;&gt; No vacancies in line of work ;  &gt; Males ;</t>
  </si>
  <si>
    <t>&gt;&gt; No vacancies in line of work ;  &gt; Females ;</t>
  </si>
  <si>
    <t>&gt;&gt; No vacancies in line of work ;  15-64 years ;  Persons ;</t>
  </si>
  <si>
    <t>&gt;&gt; No vacancies in line of work ;  15-64 years ;  &gt; Males ;</t>
  </si>
  <si>
    <t>&gt;&gt; No vacancies in line of work ;  15-64 years ;  &gt; Females ;</t>
  </si>
  <si>
    <t>&gt;&gt; No vacancies in line of work ;  &gt; 15-24 years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</si>
  <si>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</si>
  <si>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</si>
  <si>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</si>
  <si>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</si>
  <si>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</si>
  <si>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</si>
  <si>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</si>
  <si>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</si>
  <si>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</si>
  <si>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</si>
  <si>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</si>
  <si>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</si>
  <si>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A126230370A</t>
  </si>
  <si>
    <t>A126244626C</t>
  </si>
  <si>
    <t>A126237498R</t>
  </si>
  <si>
    <t>A126230802V</t>
  </si>
  <si>
    <t>A126245058K</t>
  </si>
  <si>
    <t>A126237930R</t>
  </si>
  <si>
    <t>A126230442A</t>
  </si>
  <si>
    <t>A126244698R</t>
  </si>
  <si>
    <t>A126237570W</t>
  </si>
  <si>
    <t>A126230946F</t>
  </si>
  <si>
    <t>A126245202T</t>
  </si>
  <si>
    <t>A126238074C</t>
  </si>
  <si>
    <t>A126230514A</t>
  </si>
  <si>
    <t>A126244770W</t>
  </si>
  <si>
    <t>A126237642W</t>
  </si>
  <si>
    <t>A126230658L</t>
  </si>
  <si>
    <t>A126244914W</t>
  </si>
  <si>
    <t>A126237786J</t>
  </si>
  <si>
    <t>A126230298V</t>
  </si>
  <si>
    <t>A126244554C</t>
  </si>
  <si>
    <t>A126237426C</t>
  </si>
  <si>
    <t>A126231018J</t>
  </si>
  <si>
    <t>A126245274C</t>
  </si>
  <si>
    <t>A126238146C</t>
  </si>
  <si>
    <t>A126230730V</t>
  </si>
  <si>
    <t>A126244986J</t>
  </si>
  <si>
    <t>A126237858J</t>
  </si>
  <si>
    <t>A126230382K</t>
  </si>
  <si>
    <t>A126244638L</t>
  </si>
  <si>
    <t>A126237510V</t>
  </si>
  <si>
    <t>A126230814C</t>
  </si>
  <si>
    <t>A126245070A</t>
  </si>
  <si>
    <t>A126237942X</t>
  </si>
  <si>
    <t>A126230454K</t>
  </si>
  <si>
    <t>A126244710V</t>
  </si>
  <si>
    <t>A126237582F</t>
  </si>
  <si>
    <t>A126230958R</t>
  </si>
  <si>
    <t>A126245214A</t>
  </si>
  <si>
    <t>A126238086L</t>
  </si>
  <si>
    <t>A126230526K</t>
  </si>
  <si>
    <t>A126244782F</t>
  </si>
  <si>
    <t>A126237654F</t>
  </si>
  <si>
    <t>A126230670C</t>
  </si>
  <si>
    <t>A126244926F</t>
  </si>
  <si>
    <t>A126237798T</t>
  </si>
  <si>
    <t>A126230310X</t>
  </si>
  <si>
    <t>A126244566L</t>
  </si>
  <si>
    <t>A126237438L</t>
  </si>
  <si>
    <t>A126231030X</t>
  </si>
  <si>
    <t>A126245286L</t>
  </si>
  <si>
    <t>A126238158L</t>
  </si>
  <si>
    <t>A126230742C</t>
  </si>
  <si>
    <t>A126244998T</t>
  </si>
  <si>
    <t>A126237870X</t>
  </si>
  <si>
    <t>A126230350T</t>
  </si>
  <si>
    <t>A126244606V</t>
  </si>
  <si>
    <t>A126237478F</t>
  </si>
  <si>
    <t>A126230782W</t>
  </si>
  <si>
    <t>A126245038A</t>
  </si>
  <si>
    <t>A126237910F</t>
  </si>
  <si>
    <t>A126230422T</t>
  </si>
  <si>
    <t>A126244678F</t>
  </si>
  <si>
    <t>A126237550L</t>
  </si>
  <si>
    <t>A126230926W</t>
  </si>
  <si>
    <t>A126245182V</t>
  </si>
  <si>
    <t>A126238054V</t>
  </si>
  <si>
    <t>A126230494C</t>
  </si>
  <si>
    <t>A126244750L</t>
  </si>
  <si>
    <t>A126237622L</t>
  </si>
  <si>
    <t>A126230638C</t>
  </si>
  <si>
    <t>A126244894X</t>
  </si>
  <si>
    <t>A126237766X</t>
  </si>
  <si>
    <t>A126230278K</t>
  </si>
  <si>
    <t>A126244534V</t>
  </si>
  <si>
    <t>A126237406V</t>
  </si>
  <si>
    <t>A126230998J</t>
  </si>
  <si>
    <t>A126245254V</t>
  </si>
  <si>
    <t>A126238126V</t>
  </si>
  <si>
    <t>A126230710K</t>
  </si>
  <si>
    <t>A126244966X</t>
  </si>
  <si>
    <t>A126237838X</t>
  </si>
  <si>
    <t>A126230386V</t>
  </si>
  <si>
    <t>A126244642C</t>
  </si>
  <si>
    <t>A126237514C</t>
  </si>
  <si>
    <t>A126230818L</t>
  </si>
  <si>
    <t>A126245074K</t>
  </si>
  <si>
    <t>A126237946J</t>
  </si>
  <si>
    <t>A126230458V</t>
  </si>
  <si>
    <t>A126244714C</t>
  </si>
  <si>
    <t>A126237586R</t>
  </si>
  <si>
    <t>A126230962F</t>
  </si>
  <si>
    <t>A126245218K</t>
  </si>
  <si>
    <t>A126238090C</t>
  </si>
  <si>
    <t>A126230530A</t>
  </si>
  <si>
    <t>A126244786R</t>
  </si>
  <si>
    <t>A126237658R</t>
  </si>
  <si>
    <t>A126230674L</t>
  </si>
  <si>
    <t>A126244930W</t>
  </si>
  <si>
    <t>A126237802W</t>
  </si>
  <si>
    <t>A126230314J</t>
  </si>
  <si>
    <t>A126244570C</t>
  </si>
  <si>
    <t>A126237442C</t>
  </si>
  <si>
    <t>A126231034J</t>
  </si>
  <si>
    <t>A126245290C</t>
  </si>
  <si>
    <t>A126238162C</t>
  </si>
  <si>
    <t>A126230746L</t>
  </si>
  <si>
    <t>A126245002X</t>
  </si>
  <si>
    <t>A126237874J</t>
  </si>
  <si>
    <t>A126230390K</t>
  </si>
  <si>
    <t>A126244646L</t>
  </si>
  <si>
    <t>A126237518L</t>
  </si>
  <si>
    <t>A126230822C</t>
  </si>
  <si>
    <t>A126245078V</t>
  </si>
  <si>
    <t>A126237950X</t>
  </si>
  <si>
    <t>A126230462K</t>
  </si>
  <si>
    <t>A126244718L</t>
  </si>
  <si>
    <t>A126237590F</t>
  </si>
  <si>
    <t>A126230966R</t>
  </si>
  <si>
    <t>A126245222A</t>
  </si>
  <si>
    <t>A126238094L</t>
  </si>
  <si>
    <t>A126230534K</t>
  </si>
  <si>
    <t>A126244790F</t>
  </si>
  <si>
    <t>A126237662F</t>
  </si>
  <si>
    <t>A126230678W</t>
  </si>
  <si>
    <t>A126244934F</t>
  </si>
  <si>
    <t>A126237806F</t>
  </si>
  <si>
    <t>A126230318T</t>
  </si>
  <si>
    <t>A126244574L</t>
  </si>
  <si>
    <t>A126237446L</t>
  </si>
  <si>
    <t>A126231038T</t>
  </si>
  <si>
    <t>A126245294L</t>
  </si>
  <si>
    <t>A126238166L</t>
  </si>
  <si>
    <t>A126230750C</t>
  </si>
  <si>
    <t>A126245006J</t>
  </si>
  <si>
    <t>A126237878T</t>
  </si>
  <si>
    <t>A126230354A</t>
  </si>
  <si>
    <t>A126244610K</t>
  </si>
  <si>
    <t>A126237482W</t>
  </si>
  <si>
    <t>A126230786F</t>
  </si>
  <si>
    <t>A126245042T</t>
  </si>
  <si>
    <t>A126237914R</t>
  </si>
  <si>
    <t>A126230426A</t>
  </si>
  <si>
    <t>A126244682W</t>
  </si>
  <si>
    <t>A126237554W</t>
  </si>
  <si>
    <t>A126230930L</t>
  </si>
  <si>
    <t>A126245186C</t>
  </si>
  <si>
    <t>A126238058C</t>
  </si>
  <si>
    <t>A126230498L</t>
  </si>
  <si>
    <t>A126244754W</t>
  </si>
  <si>
    <t>A126237626W</t>
  </si>
  <si>
    <t>A126230642V</t>
  </si>
  <si>
    <t>A126244898J</t>
  </si>
  <si>
    <t>A126237770R</t>
  </si>
  <si>
    <t>A126230282A</t>
  </si>
  <si>
    <t>A126244538C</t>
  </si>
  <si>
    <t>A126237410K</t>
  </si>
  <si>
    <t>A126231002R</t>
  </si>
  <si>
    <t>A126245258C</t>
  </si>
  <si>
    <t>A126238130K</t>
  </si>
  <si>
    <t>A126230714V</t>
  </si>
  <si>
    <t>A126244970R</t>
  </si>
  <si>
    <t>A126237842R</t>
  </si>
  <si>
    <t>A126230358K</t>
  </si>
  <si>
    <t>A126244614V</t>
  </si>
  <si>
    <t>A126237486F</t>
  </si>
  <si>
    <t>A126230790W</t>
  </si>
  <si>
    <t>A126245046A</t>
  </si>
  <si>
    <t>A126237918X</t>
  </si>
  <si>
    <t>A126230430T</t>
  </si>
  <si>
    <t>A126244686F</t>
  </si>
  <si>
    <t>A126237558F</t>
  </si>
  <si>
    <t>A126230934W</t>
  </si>
  <si>
    <t>A126245190V</t>
  </si>
  <si>
    <t>A126238062V</t>
  </si>
  <si>
    <t>A126230502T</t>
  </si>
  <si>
    <t>A126244758F</t>
  </si>
  <si>
    <t>A126237630L</t>
  </si>
  <si>
    <t>A126230646C</t>
  </si>
  <si>
    <t>A126244902L</t>
  </si>
  <si>
    <t>A126237774X</t>
  </si>
  <si>
    <t>A126230286K</t>
  </si>
  <si>
    <t>A126244542V</t>
  </si>
  <si>
    <t>A126237414V</t>
  </si>
  <si>
    <t>A126231006X</t>
  </si>
  <si>
    <t>A126245262V</t>
  </si>
  <si>
    <t>A126238134V</t>
  </si>
  <si>
    <t>A126230718C</t>
  </si>
  <si>
    <t>A126244974X</t>
  </si>
  <si>
    <t>A126237846X</t>
  </si>
  <si>
    <t>A126230374K</t>
  </si>
  <si>
    <t>A126244630V</t>
  </si>
  <si>
    <t>A126237502V</t>
  </si>
  <si>
    <t>A126230806C</t>
  </si>
  <si>
    <t>A126245062A</t>
  </si>
  <si>
    <t>A126237934X</t>
  </si>
  <si>
    <t>A126230446K</t>
  </si>
  <si>
    <t>A126244702V</t>
  </si>
  <si>
    <t>A126237574F</t>
  </si>
  <si>
    <t>A126230950W</t>
  </si>
  <si>
    <t>A126245206A</t>
  </si>
  <si>
    <t>A126238078L</t>
  </si>
  <si>
    <t>A126230518K</t>
  </si>
  <si>
    <t>A126244774F</t>
  </si>
  <si>
    <t>A126237646F</t>
  </si>
  <si>
    <t>A126230662C</t>
  </si>
  <si>
    <t>A126244918F</t>
  </si>
  <si>
    <t>A126237790X</t>
  </si>
  <si>
    <t>A126230302X</t>
  </si>
  <si>
    <t>A126244558L</t>
  </si>
  <si>
    <t>A126237430V</t>
  </si>
  <si>
    <t>A126231022X</t>
  </si>
  <si>
    <t>A126245278L</t>
  </si>
  <si>
    <t>A126238150V</t>
  </si>
  <si>
    <t>A126230734C</t>
  </si>
  <si>
    <t>A126244990X</t>
  </si>
  <si>
    <t>A126237862X</t>
  </si>
  <si>
    <t>A126230342T</t>
  </si>
  <si>
    <t>A126244598F</t>
  </si>
  <si>
    <t>A126237470L</t>
  </si>
  <si>
    <t>A126230774W</t>
  </si>
  <si>
    <t>A126245030J</t>
  </si>
  <si>
    <t>A126237902F</t>
  </si>
  <si>
    <t>A126230414T</t>
  </si>
  <si>
    <t>A126244670L</t>
  </si>
  <si>
    <t>A126237542L</t>
  </si>
  <si>
    <t>A126230918W</t>
  </si>
  <si>
    <t>A126245174V</t>
  </si>
  <si>
    <t>A126238046V</t>
  </si>
  <si>
    <t>A126230486C</t>
  </si>
  <si>
    <t>A126244742L</t>
  </si>
  <si>
    <t>A126237614L</t>
  </si>
  <si>
    <t>A126230630K</t>
  </si>
  <si>
    <t>A126244886X</t>
  </si>
  <si>
    <t>A126237758X</t>
  </si>
  <si>
    <t>A126230270T</t>
  </si>
  <si>
    <t>A126244526V</t>
  </si>
  <si>
    <t>A126237398F</t>
  </si>
  <si>
    <t>A126230990R</t>
  </si>
  <si>
    <t>A126245246V</t>
  </si>
  <si>
    <t>A126238118V</t>
  </si>
  <si>
    <t>A126230702K</t>
  </si>
  <si>
    <t>A126244958X</t>
  </si>
  <si>
    <t>A126237830F</t>
  </si>
  <si>
    <t>A126230394V</t>
  </si>
  <si>
    <t>A126244650C</t>
  </si>
  <si>
    <t>A126237522C</t>
  </si>
  <si>
    <t>A126230826L</t>
  </si>
  <si>
    <t>A126245082K</t>
  </si>
  <si>
    <t>A126237954J</t>
  </si>
  <si>
    <t>A126230466V</t>
  </si>
  <si>
    <t>&gt;&gt; No vacancies in line of work ;  &gt; 15-24 years ;  &gt; Males ;</t>
  </si>
  <si>
    <t>&gt;&gt; No vacancies in line of work ;  &gt; 15-24 years ;  &gt; Females ;</t>
  </si>
  <si>
    <t>&gt;&gt; No vacancies in line of work ;  &gt; 25-34 years ;  Persons ;</t>
  </si>
  <si>
    <t>&gt;&gt; No vacancies in line of work ;  &gt; 25-34 years ;  &gt; Males ;</t>
  </si>
  <si>
    <t>&gt;&gt; No vacancies in line of work ;  &gt; 25-34 years ;  &gt; Females ;</t>
  </si>
  <si>
    <t>&gt;&gt; No vacancies in line of work ;  &gt; 35-44 years ;  Persons ;</t>
  </si>
  <si>
    <t>&gt;&gt; No vacancies in line of work ;  &gt; 35-44 years ;  &gt; Males ;</t>
  </si>
  <si>
    <t>&gt;&gt; No vacancies in line of work ;  &gt; 35-44 years ;  &gt; Females ;</t>
  </si>
  <si>
    <t>&gt;&gt; No vacancies in line of work ;  &gt; 45-54 years ;  Persons ;</t>
  </si>
  <si>
    <t>&gt;&gt; No vacancies in line of work ;  &gt; 45-54 years ;  &gt; Males ;</t>
  </si>
  <si>
    <t>&gt;&gt; No vacancies in line of work ;  &gt; 45-54 years ;  &gt; Females ;</t>
  </si>
  <si>
    <t>&gt;&gt; No vacancies in line of work ;  &gt; 55 years and over ;  Persons ;</t>
  </si>
  <si>
    <t>&gt;&gt; No vacancies in line of work ;  &gt; 55 years and over ;  &gt; Males ;</t>
  </si>
  <si>
    <t>&gt;&gt; No vacancies in line of work ;  &gt; 55 years and over ;  &gt; Females ;</t>
  </si>
  <si>
    <t>&gt;&gt; No vacancies in line of work ;  &gt;&gt; 55-64 years ;  Persons ;</t>
  </si>
  <si>
    <t>&gt;&gt; No vacancies in line of work ;  &gt;&gt; 55-64 years ;  &gt; Males ;</t>
  </si>
  <si>
    <t>&gt;&gt; No vacancies in line of work ;  &gt;&gt; 55-64 years ;  &gt; Females ;</t>
  </si>
  <si>
    <t>&gt;&gt; No vacancies in line of work ;  &gt;&gt; 65 years and over ;  Persons ;</t>
  </si>
  <si>
    <t>&gt;&gt; No vacancies in line of work ;  &gt;&gt; 65 years and over ;  &gt; Males ;</t>
  </si>
  <si>
    <t>&gt;&gt; No vacancies in line of work ;  &gt;&gt; 65 years and over ;  &gt; Females ;</t>
  </si>
  <si>
    <t>&gt;&gt; Too far to travel or transport problems ;  Persons ;</t>
  </si>
  <si>
    <t>&gt;&gt; Too far to travel or transport problems ;  &gt; Males ;</t>
  </si>
  <si>
    <t>&gt;&gt; Too far to travel or transport problems ;  &gt; Females ;</t>
  </si>
  <si>
    <t>&gt;&gt; Too far to travel or transport problems ;  15-64 years ;  Persons ;</t>
  </si>
  <si>
    <t>&gt;&gt; Too far to travel or transport problems ;  15-64 years ;  &gt; Males ;</t>
  </si>
  <si>
    <t>&gt;&gt; Too far to travel or transport problems ;  15-64 years ;  &gt; Females ;</t>
  </si>
  <si>
    <t>&gt;&gt; Too far to travel or transport problems ;  &gt; 15-24 years ;  Persons ;</t>
  </si>
  <si>
    <t>&gt;&gt; Too far to travel or transport problems ;  &gt; 15-24 years ;  &gt; Males ;</t>
  </si>
  <si>
    <t>&gt;&gt; Too far to travel or transport problems ;  &gt; 15-24 years ;  &gt; Females ;</t>
  </si>
  <si>
    <t>&gt;&gt; Too far to travel or transport problems ;  &gt; 25-34 years ;  Persons ;</t>
  </si>
  <si>
    <t>&gt;&gt; Too far to travel or transport problems ;  &gt; 25-34 years ;  &gt; Males ;</t>
  </si>
  <si>
    <t>&gt;&gt; Too far to travel or transport problems ;  &gt; 25-34 years ;  &gt; Females ;</t>
  </si>
  <si>
    <t>&gt;&gt; Too far to travel or transport problems ;  &gt; 35-44 years ;  Persons ;</t>
  </si>
  <si>
    <t>&gt;&gt; Too far to travel or transport problems ;  &gt; 35-44 years ;  &gt; Males ;</t>
  </si>
  <si>
    <t>&gt;&gt; Too far to travel or transport problems ;  &gt; 35-44 years ;  &gt; Females ;</t>
  </si>
  <si>
    <t>&gt;&gt; Too far to travel or transport problems ;  &gt; 45-54 years ;  Persons ;</t>
  </si>
  <si>
    <t>&gt;&gt; Too far to travel or transport problems ;  &gt; 45-54 years ;  &gt; Males ;</t>
  </si>
  <si>
    <t>&gt;&gt; Too far to travel or transport problems ;  &gt; 45-54 years ;  &gt; Females ;</t>
  </si>
  <si>
    <t>&gt;&gt; Too far to travel or transport problems ;  &gt; 55 years and over ;  Persons ;</t>
  </si>
  <si>
    <t>&gt;&gt; Too far to travel or transport problems ;  &gt; 55 years and over ;  &gt; Males ;</t>
  </si>
  <si>
    <t>&gt;&gt; Too far to travel or transport problems ;  &gt; 55 years and over ;  &gt; Females ;</t>
  </si>
  <si>
    <t>&gt;&gt; Too far to travel or transport problems ;  &gt;&gt; 55-64 years ;  Persons ;</t>
  </si>
  <si>
    <t>&gt;&gt; Too far to travel or transport problems ;  &gt;&gt; 55-64 years ;  &gt; Males ;</t>
  </si>
  <si>
    <t>&gt;&gt; Too far to travel or transport problems ;  &gt;&gt; 55-64 years ;  &gt; Females ;</t>
  </si>
  <si>
    <t>&gt;&gt; Too far to travel or transport problems ;  &gt;&gt; 65 years and over ;  Persons ;</t>
  </si>
  <si>
    <t>&gt;&gt; Too far to travel or transport problems ;  &gt;&gt; 65 years and over ;  &gt; Males ;</t>
  </si>
  <si>
    <t>&gt;&gt; Too far to travel or transport problems ;  &gt;&gt; 65 years and over ;  &gt; Females ;</t>
  </si>
  <si>
    <t>&gt;&gt; Own ill health or disability ;  Persons ;</t>
  </si>
  <si>
    <t>&gt;&gt; Own ill health or disability ;  &gt; Males ;</t>
  </si>
  <si>
    <t>&gt;&gt; Own ill health or disability ;  &gt; Females ;</t>
  </si>
  <si>
    <t>&gt;&gt; Own ill health or disability ;  15-64 years ;  Persons ;</t>
  </si>
  <si>
    <t>&gt;&gt; Own ill health or disability ;  15-64 years ;  &gt; Males ;</t>
  </si>
  <si>
    <t>&gt;&gt; Own ill health or disability ;  15-64 years ;  &gt; Females ;</t>
  </si>
  <si>
    <t>&gt;&gt; Own ill health or disability ;  &gt; 15-24 years ;  Persons ;</t>
  </si>
  <si>
    <t>&gt;&gt; Own ill health or disability ;  &gt; 15-24 years ;  &gt; Males ;</t>
  </si>
  <si>
    <t>&gt;&gt; Own ill health or disability ;  &gt; 15-24 years ;  &gt; Females ;</t>
  </si>
  <si>
    <t>&gt;&gt; Own ill health or disability ;  &gt; 25-34 years ;  Persons ;</t>
  </si>
  <si>
    <t>&gt;&gt; Own ill health or disability ;  &gt; 25-34 years ;  &gt; Males ;</t>
  </si>
  <si>
    <t>&gt;&gt; Own ill health or disability ;  &gt; 25-34 years ;  &gt; Females ;</t>
  </si>
  <si>
    <t>&gt;&gt; Own ill health or disability ;  &gt; 35-44 years ;  Persons ;</t>
  </si>
  <si>
    <t>&gt;&gt; Own ill health or disability ;  &gt; 35-44 years ;  &gt; Males ;</t>
  </si>
  <si>
    <t>&gt;&gt; Own ill health or disability ;  &gt; 35-44 years ;  &gt; Females ;</t>
  </si>
  <si>
    <t>&gt;&gt; Own ill health or disability ;  &gt; 45-54 years ;  Persons ;</t>
  </si>
  <si>
    <t>&gt;&gt; Own ill health or disability ;  &gt; 45-54 years ;  &gt; Males ;</t>
  </si>
  <si>
    <t>&gt;&gt; Own ill health or disability ;  &gt; 45-54 years ;  &gt; Females ;</t>
  </si>
  <si>
    <t>&gt;&gt; Own ill health or disability ;  &gt; 55 years and over ;  Persons ;</t>
  </si>
  <si>
    <t>&gt;&gt; Own ill health or disability ;  &gt; 55 years and over ;  &gt; Males ;</t>
  </si>
  <si>
    <t>&gt;&gt; Own ill health or disability ;  &gt; 55 years and over ;  &gt; Females ;</t>
  </si>
  <si>
    <t>&gt;&gt; Own ill health or disability ;  &gt;&gt; 55-64 years ;  Persons ;</t>
  </si>
  <si>
    <t>&gt;&gt; Own ill health or disability ;  &gt;&gt; 55-64 years ;  &gt; Males ;</t>
  </si>
  <si>
    <t>&gt;&gt; Own ill health or disability ;  &gt;&gt; 55-64 years ;  &gt; Females ;</t>
  </si>
  <si>
    <t>&gt;&gt; Own ill health or disability ;  &gt;&gt; 65 years and over ;  Persons ;</t>
  </si>
  <si>
    <t>&gt;&gt; Own ill health or disability ;  &gt;&gt; 65 years and over ;  &gt; Males ;</t>
  </si>
  <si>
    <t>&gt;&gt; Own ill health or disability ;  &gt;&gt; 65 years and over ;  &gt; Females ;</t>
  </si>
  <si>
    <t>&gt;&gt; Language difficulties ;  Persons ;</t>
  </si>
  <si>
    <t>&gt;&gt; Language difficulties ;  &gt; Males ;</t>
  </si>
  <si>
    <t>&gt;&gt; Language difficulties ;  &gt; Females ;</t>
  </si>
  <si>
    <t>&gt;&gt; Language difficulties ;  15-64 years ;  Persons ;</t>
  </si>
  <si>
    <t>&gt;&gt; Language difficulties ;  15-64 years ;  &gt; Males ;</t>
  </si>
  <si>
    <t>&gt;&gt; Language difficulties ;  15-64 years ;  &gt; Females ;</t>
  </si>
  <si>
    <t>&gt;&gt; Language difficulties ;  &gt; 15-24 years ;  Persons ;</t>
  </si>
  <si>
    <t>&gt;&gt; Language difficulties ;  &gt; 15-24 years ;  &gt; Males ;</t>
  </si>
  <si>
    <t>&gt;&gt; Language difficulties ;  &gt; 15-24 years ;  &gt; Females ;</t>
  </si>
  <si>
    <t>&gt;&gt; Language difficulties ;  &gt; 25-34 years ;  Persons ;</t>
  </si>
  <si>
    <t>&gt;&gt; Language difficulties ;  &gt; 25-34 years ;  &gt; Males ;</t>
  </si>
  <si>
    <t>&gt;&gt; Language difficulties ;  &gt; 25-34 years ;  &gt; Females ;</t>
  </si>
  <si>
    <t>&gt;&gt; Language difficulties ;  &gt; 35-44 years ;  Persons ;</t>
  </si>
  <si>
    <t>&gt;&gt; Language difficulties ;  &gt; 35-44 years ;  &gt; Males ;</t>
  </si>
  <si>
    <t>&gt;&gt; Language difficulties ;  &gt; 35-44 years ;  &gt; Females ;</t>
  </si>
  <si>
    <t>&gt;&gt; Language difficulties ;  &gt; 45-54 years ;  Persons ;</t>
  </si>
  <si>
    <t>&gt;&gt; Language difficulties ;  &gt; 45-54 years ;  &gt; Males ;</t>
  </si>
  <si>
    <t>&gt;&gt; Language difficulties ;  &gt; 45-54 years ;  &gt; Females ;</t>
  </si>
  <si>
    <t>&gt;&gt; Language difficulties ;  &gt; 55 years and over ;  Persons ;</t>
  </si>
  <si>
    <t>&gt;&gt; Language difficulties ;  &gt; 55 years and over ;  &gt; Males ;</t>
  </si>
  <si>
    <t>&gt;&gt; Language difficulties ;  &gt; 55 years and over ;  &gt; Females ;</t>
  </si>
  <si>
    <t>&gt;&gt; Language difficulties ;  &gt;&gt; 55-64 years ;  Persons ;</t>
  </si>
  <si>
    <t>&gt;&gt; Language difficulties ;  &gt;&gt; 55-64 years ;  &gt; Males ;</t>
  </si>
  <si>
    <t>&gt;&gt; Language difficulties ;  &gt;&gt; 55-64 years ;  &gt; Females ;</t>
  </si>
  <si>
    <t>&gt;&gt; Language difficulties ;  &gt;&gt; 65 years and over ;  Persons ;</t>
  </si>
  <si>
    <t>&gt;&gt; Language difficulties ;  &gt;&gt; 65 years and over ;  &gt; Males ;</t>
  </si>
  <si>
    <t>&gt;&gt; Language difficulties ;  &gt;&gt; 65 years and over ;  &gt; Females ;</t>
  </si>
  <si>
    <t>&gt;&gt; No jobs with suitable hours ;  Persons ;</t>
  </si>
  <si>
    <t>&gt;&gt; No jobs with suitable hours ;  &gt; Males ;</t>
  </si>
  <si>
    <t>&gt;&gt; No jobs with suitable hours ;  &gt; Females ;</t>
  </si>
  <si>
    <t>&gt;&gt; No jobs with suitable hours ;  15-64 years ;  Persons ;</t>
  </si>
  <si>
    <t>&gt;&gt; No jobs with suitable hours ;  15-64 years ;  &gt; Males ;</t>
  </si>
  <si>
    <t>&gt;&gt; No jobs with suitable hours ;  15-64 years ;  &gt; Females ;</t>
  </si>
  <si>
    <t>&gt;&gt; No jobs with suitable hours ;  &gt; 15-24 years ;  Persons ;</t>
  </si>
  <si>
    <t>&gt;&gt; No jobs with suitable hours ;  &gt; 15-24 years ;  &gt; Males ;</t>
  </si>
  <si>
    <t>&gt;&gt; No jobs with suitable hours ;  &gt; 15-24 years ;  &gt; Females ;</t>
  </si>
  <si>
    <t>&gt;&gt; No jobs with suitable hours ;  &gt; 25-34 years ;  Persons ;</t>
  </si>
  <si>
    <t>&gt;&gt; No jobs with suitable hours ;  &gt; 25-34 years ;  &gt; Males ;</t>
  </si>
  <si>
    <t>&gt;&gt; No jobs with suitable hours ;  &gt; 25-34 years ;  &gt; Females ;</t>
  </si>
  <si>
    <t>&gt;&gt; No jobs with suitable hours ;  &gt; 35-44 years ;  Persons ;</t>
  </si>
  <si>
    <t>&gt;&gt; No jobs with suitable hours ;  &gt; 35-44 years ;  &gt; Males ;</t>
  </si>
  <si>
    <t>&gt;&gt; No jobs with suitable hours ;  &gt; 35-44 years ;  &gt; Females ;</t>
  </si>
  <si>
    <t>&gt;&gt; No jobs with suitable hours ;  &gt; 45-54 years ;  Persons ;</t>
  </si>
  <si>
    <t>&gt;&gt; No jobs with suitable hours ;  &gt; 45-54 years ;  &gt; Males ;</t>
  </si>
  <si>
    <t>&gt;&gt; No jobs with suitable hours ;  &gt; 45-54 years ;  &gt; Females ;</t>
  </si>
  <si>
    <t>&gt;&gt; No jobs with suitable hours ;  &gt; 55 years and over ;  Persons ;</t>
  </si>
  <si>
    <t>&gt;&gt; No jobs with suitable hours ;  &gt; 55 years and over ;  &gt; Males ;</t>
  </si>
  <si>
    <t>&gt;&gt; No jobs with suitable hours ;  &gt; 55 years and over ;  &gt; Females ;</t>
  </si>
  <si>
    <t>&gt;&gt; No jobs with suitable hours ;  &gt;&gt; 55-64 years ;  Persons ;</t>
  </si>
  <si>
    <t>&gt;&gt; No jobs with suitable hours ;  &gt;&gt; 55-64 years ;  &gt; Males ;</t>
  </si>
  <si>
    <t>&gt;&gt; No jobs with suitable hours ;  &gt;&gt; 55-64 years ;  &gt; Females ;</t>
  </si>
  <si>
    <t>&gt;&gt; No jobs with suitable hours ;  &gt;&gt; 65 years and over ;  Persons ;</t>
  </si>
  <si>
    <t>&gt;&gt; No jobs with suitable hours ;  &gt;&gt; 65 years and over ;  &gt; Males ;</t>
  </si>
  <si>
    <t>&gt;&gt; No jobs with suitable hours ;  &gt;&gt; 65 years and over ;  &gt; Females ;</t>
  </si>
  <si>
    <t>&gt;&gt; Child care or other family considerations ;  Persons ;</t>
  </si>
  <si>
    <t>&gt;&gt; Child care or other family considerations ;  &gt; Males ;</t>
  </si>
  <si>
    <t>&gt;&gt; Child care or other family considerations ;  &gt; Females ;</t>
  </si>
  <si>
    <t>&gt;&gt; Child care or other family considerations ;  15-64 years ;  Persons ;</t>
  </si>
  <si>
    <t>&gt;&gt; Child care or other family considerations ;  15-64 years ;  &gt; Males ;</t>
  </si>
  <si>
    <t>&gt;&gt; Child care or other family considerations ;  15-64 years ;  &gt; Females ;</t>
  </si>
  <si>
    <t>&gt;&gt; Child care or other family considerations ;  &gt; 15-24 years ;  Persons ;</t>
  </si>
  <si>
    <t>&gt;&gt; Child care or other family considerations ;  &gt; 15-24 years ;  &gt; Males ;</t>
  </si>
  <si>
    <t>&gt;&gt; Child care or other family considerations ;  &gt; 15-24 years ;  &gt; Females ;</t>
  </si>
  <si>
    <t>&gt;&gt; Child care or other family considerations ;  &gt; 25-34 years ;  Persons ;</t>
  </si>
  <si>
    <t>&gt;&gt; Child care or other family considerations ;  &gt; 25-34 years ;  &gt; Males ;</t>
  </si>
  <si>
    <t>&gt;&gt; Child care or other family considerations ;  &gt; 25-34 years ;  &gt; Females ;</t>
  </si>
  <si>
    <t>&gt;&gt; Child care or other family considerations ;  &gt; 35-44 years ;  Persons ;</t>
  </si>
  <si>
    <t>&gt;&gt; Child care or other family considerations ;  &gt; 35-44 years ;  &gt; Males ;</t>
  </si>
  <si>
    <t>&gt;&gt; Child care or other family considerations ;  &gt; 35-44 years ;  &gt; Females ;</t>
  </si>
  <si>
    <t>&gt;&gt; Child care or other family considerations ;  &gt; 45-54 years ;  Persons ;</t>
  </si>
  <si>
    <t>&gt;&gt; Child care or other family considerations ;  &gt; 45-54 years ;  &gt; Males ;</t>
  </si>
  <si>
    <t>&gt;&gt; Child care or other family considerations ;  &gt; 45-54 years ;  &gt; Females ;</t>
  </si>
  <si>
    <t>&gt;&gt; Child care or other family considerations ;  &gt; 55 years and over ;  Persons ;</t>
  </si>
  <si>
    <t>&gt;&gt; Child care or other family considerations ;  &gt; 55 years and over ;  &gt; Males ;</t>
  </si>
  <si>
    <t>&gt;&gt; Child care or other family considerations ;  &gt; 55 years and over ;  &gt; Females ;</t>
  </si>
  <si>
    <t>&gt;&gt; Child care or other family considerations ;  &gt;&gt; 55-64 years ;  Persons ;</t>
  </si>
  <si>
    <t>&gt;&gt; Child care or other family considerations ;  &gt;&gt; 55-64 years ;  &gt; Males ;</t>
  </si>
  <si>
    <t>&gt;&gt; Child care or other family considerations ;  &gt;&gt; 55-64 years ;  &gt; Females ;</t>
  </si>
  <si>
    <t>&gt;&gt; Child care or other family considerations ;  &gt;&gt; 65 years and over ;  Persons ;</t>
  </si>
  <si>
    <t>&gt;&gt; Child care or other family considerations ;  &gt;&gt; 65 years and over ;  &gt; Males ;</t>
  </si>
  <si>
    <t>&gt;&gt; Child care or other family considerations ;  &gt;&gt; 65 years and over ;  &gt; Females ;</t>
  </si>
  <si>
    <t>&gt;&gt; No feedback from employers ;  Persons ;</t>
  </si>
  <si>
    <t>&gt;&gt; No feedback from employers ;  &gt; Males ;</t>
  </si>
  <si>
    <t>&gt;&gt; No feedback from employers ;  &gt; Females ;</t>
  </si>
  <si>
    <t>&gt;&gt; No feedback from employers ;  15-64 years ;  Persons ;</t>
  </si>
  <si>
    <t>&gt;&gt; No feedback from employers ;  15-64 years ;  &gt; Males ;</t>
  </si>
  <si>
    <t>&gt;&gt; No feedback from employers ;  15-64 years ;  &gt; Females ;</t>
  </si>
  <si>
    <t>&gt;&gt; No feedback from employers ;  &gt; 15-24 years ;  Persons ;</t>
  </si>
  <si>
    <t>&gt;&gt; No feedback from employers ;  &gt; 15-24 years ;  &gt; Males ;</t>
  </si>
  <si>
    <t>&gt;&gt; No feedback from employers ;  &gt; 15-24 years ;  &gt; Females ;</t>
  </si>
  <si>
    <t>&gt;&gt; No feedback from employers ;  &gt; 25-34 years ;  Persons ;</t>
  </si>
  <si>
    <t>&gt;&gt; No feedback from employers ;  &gt; 25-34 years ;  &gt; Males ;</t>
  </si>
  <si>
    <t>&gt;&gt; No feedback from employers ;  &gt; 25-34 years ;  &gt; Females ;</t>
  </si>
  <si>
    <t>&gt;&gt; No feedback from employers ;  &gt; 35-44 years ;  Persons ;</t>
  </si>
  <si>
    <t>&gt;&gt; No feedback from employers ;  &gt; 35-44 years ;  &gt; Males ;</t>
  </si>
  <si>
    <t>&gt;&gt; No feedback from employers ;  &gt; 35-44 years ;  &gt; Females ;</t>
  </si>
  <si>
    <t>&gt;&gt; No feedback from employers ;  &gt; 45-54 years ;  Persons ;</t>
  </si>
  <si>
    <t>&gt;&gt; No feedback from employers ;  &gt; 45-54 years ;  &gt; Males ;</t>
  </si>
  <si>
    <t>&gt;&gt; No feedback from employers ;  &gt; 45-54 years ;  &gt; Females ;</t>
  </si>
  <si>
    <t>&gt;&gt; No feedback from employers ;  &gt; 55 years and over ;  Persons ;</t>
  </si>
  <si>
    <t>&gt;&gt; No feedback from employers ;  &gt; 55 years and over ;  &gt; Males ;</t>
  </si>
  <si>
    <t>&gt;&gt; No feedback from employers ;  &gt; 55 years and over ;  &gt; Females ;</t>
  </si>
  <si>
    <t>&gt;&gt; No feedback from employers ;  &gt;&gt; 55-64 years ;  Persons ;</t>
  </si>
  <si>
    <t>&gt;&gt; No feedback from employers ;  &gt;&gt; 55-64 years ;  &gt; Males ;</t>
  </si>
  <si>
    <t>&gt;&gt; No feedback from employers ;  &gt;&gt; 55-64 years ;  &gt; Females ;</t>
  </si>
  <si>
    <t>&gt;&gt; No feedback from employers ;  &gt;&gt; 65 years and over ;  Persons ;</t>
  </si>
  <si>
    <t>&gt;&gt; No feedback from employers ;  &gt;&gt; 65 years and over ;  &gt; Males ;</t>
  </si>
  <si>
    <t>&gt;&gt; No feedback from employers ;  &gt;&gt; 65 years and over ;  &gt; Females ;</t>
  </si>
  <si>
    <t>&gt;&gt; Other difficulties ;  Persons ;</t>
  </si>
  <si>
    <t>&gt;&gt; Other difficulties ;  &gt; Males ;</t>
  </si>
  <si>
    <t>&gt;&gt; Other difficulties ;  &gt; Females ;</t>
  </si>
  <si>
    <t>&gt;&gt; Other difficulties ;  15-64 years ;  Persons ;</t>
  </si>
  <si>
    <t>&gt;&gt; Other difficulties ;  15-64 years ;  &gt; Males ;</t>
  </si>
  <si>
    <t>&gt;&gt; Other difficulties ;  15-64 years ;  &gt; Females ;</t>
  </si>
  <si>
    <t>&gt;&gt; Other difficulties ;  &gt; 15-24 years ;  Persons ;</t>
  </si>
  <si>
    <t>&gt;&gt; Other difficulties ;  &gt; 15-24 years ;  &gt; Males ;</t>
  </si>
  <si>
    <t>&gt;&gt; Other difficulties ;  &gt; 15-24 years ;  &gt; Females ;</t>
  </si>
  <si>
    <t>&gt;&gt; Other difficulties ;  &gt; 25-34 years ;  Persons ;</t>
  </si>
  <si>
    <t>&gt;&gt; Other difficulties ;  &gt; 25-34 years ;  &gt; Males ;</t>
  </si>
  <si>
    <t>&gt;&gt; Other difficulties ;  &gt; 25-34 years ;  &gt; Females ;</t>
  </si>
  <si>
    <t>&gt;&gt; Other difficulties ;  &gt; 35-44 years ;  Persons ;</t>
  </si>
  <si>
    <t>&gt;&gt; Other difficulties ;  &gt; 35-44 years ;  &gt; Males ;</t>
  </si>
  <si>
    <t>&gt;&gt; Other difficulties ;  &gt; 35-44 years ;  &gt; Females ;</t>
  </si>
  <si>
    <t>&gt;&gt; Other difficulties ;  &gt; 45-54 years ;  Persons ;</t>
  </si>
  <si>
    <t>&gt;&gt; Other difficulties ;  &gt; 45-54 years ;  &gt; Males ;</t>
  </si>
  <si>
    <t>&gt;&gt; Other difficulties ;  &gt; 45-54 years ;  &gt; Females ;</t>
  </si>
  <si>
    <t>&gt;&gt; Other difficulties ;  &gt; 55 years and over ;  Persons ;</t>
  </si>
  <si>
    <t>&gt;&gt; Other difficulties ;  &gt; 55 years and over ;  &gt; Males ;</t>
  </si>
  <si>
    <t>&gt;&gt; Other difficulties ;  &gt; 55 years and over ;  &gt; Females ;</t>
  </si>
  <si>
    <t>&gt;&gt; Other difficulties ;  &gt;&gt; 55-64 years ;  Persons ;</t>
  </si>
  <si>
    <t>&gt;&gt; Other difficulties ;  &gt;&gt; 55-64 years ;  &gt; Males ;</t>
  </si>
  <si>
    <t>&gt;&gt; Other difficulties ;  &gt;&gt; 55-64 years ;  &gt; Females ;</t>
  </si>
  <si>
    <t>&gt;&gt; Other difficulties ;  &gt;&gt; 65 years and over ;  Persons ;</t>
  </si>
  <si>
    <t>&gt;&gt; Other difficulties ;  &gt;&gt; 65 years and over ;  &gt; Males ;</t>
  </si>
  <si>
    <t>&gt;&gt; Other difficulties ;  &gt;&gt; 65 years and over ;  &gt; Females ;</t>
  </si>
  <si>
    <t>&gt; Did not have difficulty finding work ;  Persons ;</t>
  </si>
  <si>
    <t>&gt; Did not have difficulty finding work ;  &gt; Males ;</t>
  </si>
  <si>
    <t>&gt; Did not have difficulty finding work ;  &gt; Females ;</t>
  </si>
  <si>
    <t>&gt; Did not have difficulty finding work ;  15-64 years ;  Persons ;</t>
  </si>
  <si>
    <t>&gt; Did not have difficulty finding work ;  15-64 years ;  &gt; Males ;</t>
  </si>
  <si>
    <t>&gt; Did not have difficulty finding work ;  15-64 years ;  &gt; Females ;</t>
  </si>
  <si>
    <t>&gt; Did not have difficulty finding work ;  &gt; 15-24 years ;  Persons ;</t>
  </si>
  <si>
    <t>&gt; Did not have difficulty finding work ;  &gt; 15-24 years ;  &gt; Males ;</t>
  </si>
  <si>
    <t>&gt; Did not have difficulty finding work ;  &gt; 15-24 years ;  &gt; Females ;</t>
  </si>
  <si>
    <t>&gt; Did not have difficulty finding work ;  &gt; 25-34 years ;  Persons ;</t>
  </si>
  <si>
    <t>&gt; Did not have difficulty finding work ;  &gt; 25-34 years ;  &gt; Males ;</t>
  </si>
  <si>
    <t>&gt; Did not have difficulty finding work ;  &gt; 25-34 years ;  &gt; Females ;</t>
  </si>
  <si>
    <t>&gt; Did not have difficulty finding work ;  &gt; 35-44 years ;  Persons ;</t>
  </si>
  <si>
    <t>&gt; Did not have difficulty finding work ;  &gt; 35-44 years ;  &gt; Males ;</t>
  </si>
  <si>
    <t>&gt; Did not have difficulty finding work ;  &gt; 35-44 years ;  &gt; Females ;</t>
  </si>
  <si>
    <t>&gt; Did not have difficulty finding work ;  &gt; 45-54 years ;  Persons ;</t>
  </si>
  <si>
    <t>&gt; Did not have difficulty finding work ;  &gt; 45-54 years ;  &gt; Males ;</t>
  </si>
  <si>
    <t>&gt; Did not have difficulty finding work ;  &gt; 45-54 years ;  &gt; Females ;</t>
  </si>
  <si>
    <t>&gt; Did not have difficulty finding work ;  &gt; 55 years and over ;  Persons ;</t>
  </si>
  <si>
    <t>&gt; Did not have difficulty finding work ;  &gt; 55 years and over ;  &gt; Males ;</t>
  </si>
  <si>
    <t>&gt; Did not have difficulty finding work ;  &gt; 55 years and over ;  &gt; Females ;</t>
  </si>
  <si>
    <t>&gt; Did not have difficulty finding work ;  &gt;&gt; 55-64 years ;  Persons ;</t>
  </si>
  <si>
    <t>&gt; Did not have difficulty finding work ;  &gt;&gt; 55-64 years ;  &gt; Males ;</t>
  </si>
  <si>
    <t>&gt; Did not have difficulty finding work ;  &gt;&gt; 55-64 years ;  &gt; Females ;</t>
  </si>
  <si>
    <t>&gt; Did not have difficulty finding work ;  &gt;&gt; 65 years and over ;  Persons ;</t>
  </si>
  <si>
    <t>&gt; Did not have difficulty finding work ;  &gt;&gt; 65 years and over ;  &gt; Males ;</t>
  </si>
  <si>
    <t>&gt; Did not have difficulty finding work ;  &gt;&gt; 65 years and over ;  &gt; Females ;</t>
  </si>
  <si>
    <t>New South Wales ;  Unemployed total ;  Persons ;</t>
  </si>
  <si>
    <t>New South Wales ;  Unemployed total ;  &gt; Males ;</t>
  </si>
  <si>
    <t>New South Wales ;  Unemployed total ;  &gt; Females ;</t>
  </si>
  <si>
    <t>New South Wales ;  Unemployed total ;  15-64 years ;  Persons ;</t>
  </si>
  <si>
    <t>New South Wales ;  Unemployed total ;  15-64 years ;  &gt; Males ;</t>
  </si>
  <si>
    <t>New South Wales ;  Unemployed total ;  15-64 years ;  &gt; Females ;</t>
  </si>
  <si>
    <t>New South Wales ;  Unemployed total ;  &gt; 15-24 years ;  Persons ;</t>
  </si>
  <si>
    <t>New South Wales ;  Unemployed total ;  &gt; 15-24 years ;  &gt; Males ;</t>
  </si>
  <si>
    <t>New South Wales ;  Unemployed total ;  &gt; 15-24 years ;  &gt; Females ;</t>
  </si>
  <si>
    <t>New South Wales ;  Unemployed total ;  &gt; 25-34 years ;  Persons ;</t>
  </si>
  <si>
    <t>New South Wales ;  Unemployed total ;  &gt; 25-34 years ;  &gt; Males ;</t>
  </si>
  <si>
    <t>New South Wales ;  Unemployed total ;  &gt; 25-34 years ;  &gt; Females ;</t>
  </si>
  <si>
    <t>New South Wales ;  Unemployed total ;  &gt; 35-44 years ;  Persons ;</t>
  </si>
  <si>
    <t>New South Wales ;  Unemployed total ;  &gt; 35-44 years ;  &gt; Males ;</t>
  </si>
  <si>
    <t>A126244722C</t>
  </si>
  <si>
    <t>A126237594R</t>
  </si>
  <si>
    <t>A126230970F</t>
  </si>
  <si>
    <t>A126245226K</t>
  </si>
  <si>
    <t>A126238098W</t>
  </si>
  <si>
    <t>A126230538V</t>
  </si>
  <si>
    <t>A126244794R</t>
  </si>
  <si>
    <t>A126237666R</t>
  </si>
  <si>
    <t>A126230682L</t>
  </si>
  <si>
    <t>A126244938R</t>
  </si>
  <si>
    <t>A126237810W</t>
  </si>
  <si>
    <t>A126230322J</t>
  </si>
  <si>
    <t>A126244578W</t>
  </si>
  <si>
    <t>A126237450C</t>
  </si>
  <si>
    <t>A126231042J</t>
  </si>
  <si>
    <t>A126245298W</t>
  </si>
  <si>
    <t>A126238170C</t>
  </si>
  <si>
    <t>A126230754L</t>
  </si>
  <si>
    <t>A126245010X</t>
  </si>
  <si>
    <t>A126237882J</t>
  </si>
  <si>
    <t>A126230378V</t>
  </si>
  <si>
    <t>A126244634C</t>
  </si>
  <si>
    <t>A126237506C</t>
  </si>
  <si>
    <t>A126230810V</t>
  </si>
  <si>
    <t>A126245066K</t>
  </si>
  <si>
    <t>A126237938J</t>
  </si>
  <si>
    <t>A126230450A</t>
  </si>
  <si>
    <t>A126244706C</t>
  </si>
  <si>
    <t>A126237578R</t>
  </si>
  <si>
    <t>A126230954F</t>
  </si>
  <si>
    <t>A126245210T</t>
  </si>
  <si>
    <t>A126238082C</t>
  </si>
  <si>
    <t>A126230522A</t>
  </si>
  <si>
    <t>A126244778R</t>
  </si>
  <si>
    <t>A126237650W</t>
  </si>
  <si>
    <t>A126230666L</t>
  </si>
  <si>
    <t>A126244922W</t>
  </si>
  <si>
    <t>A126237794J</t>
  </si>
  <si>
    <t>A126230306J</t>
  </si>
  <si>
    <t>A126244562C</t>
  </si>
  <si>
    <t>A126237434C</t>
  </si>
  <si>
    <t>A126231026J</t>
  </si>
  <si>
    <t>A126245282C</t>
  </si>
  <si>
    <t>A126238154C</t>
  </si>
  <si>
    <t>A126230738L</t>
  </si>
  <si>
    <t>A126244994J</t>
  </si>
  <si>
    <t>A126237866J</t>
  </si>
  <si>
    <t>A126230398C</t>
  </si>
  <si>
    <t>A126244654L</t>
  </si>
  <si>
    <t>A126237526L</t>
  </si>
  <si>
    <t>A126230830C</t>
  </si>
  <si>
    <t>A126245086V</t>
  </si>
  <si>
    <t>A126237958T</t>
  </si>
  <si>
    <t>A126230470K</t>
  </si>
  <si>
    <t>A126244726L</t>
  </si>
  <si>
    <t>A126237598X</t>
  </si>
  <si>
    <t>A126230974R</t>
  </si>
  <si>
    <t>A126245230A</t>
  </si>
  <si>
    <t>A126238102A</t>
  </si>
  <si>
    <t>A126230542K</t>
  </si>
  <si>
    <t>A126244798X</t>
  </si>
  <si>
    <t>A126237670F</t>
  </si>
  <si>
    <t>A126230686W</t>
  </si>
  <si>
    <t>A126244942F</t>
  </si>
  <si>
    <t>A126237814F</t>
  </si>
  <si>
    <t>A126230326T</t>
  </si>
  <si>
    <t>A126244582L</t>
  </si>
  <si>
    <t>A126237454L</t>
  </si>
  <si>
    <t>A126231046T</t>
  </si>
  <si>
    <t>A126245302A</t>
  </si>
  <si>
    <t>A126238174L</t>
  </si>
  <si>
    <t>A126230758W</t>
  </si>
  <si>
    <t>A126245014J</t>
  </si>
  <si>
    <t>A126237886T</t>
  </si>
  <si>
    <t>A126230346A</t>
  </si>
  <si>
    <t>A126244602K</t>
  </si>
  <si>
    <t>A126237474W</t>
  </si>
  <si>
    <t>A126230778F</t>
  </si>
  <si>
    <t>A126245034T</t>
  </si>
  <si>
    <t>A126237906R</t>
  </si>
  <si>
    <t>A126230418A</t>
  </si>
  <si>
    <t>A126244674W</t>
  </si>
  <si>
    <t>A126237546W</t>
  </si>
  <si>
    <t>A126230922L</t>
  </si>
  <si>
    <t>A126245178C</t>
  </si>
  <si>
    <t>A126238050K</t>
  </si>
  <si>
    <t>A126230490V</t>
  </si>
  <si>
    <t>A126244746W</t>
  </si>
  <si>
    <t>A126237618W</t>
  </si>
  <si>
    <t>A126230634V</t>
  </si>
  <si>
    <t>A126244890R</t>
  </si>
  <si>
    <t>A126237762R</t>
  </si>
  <si>
    <t>A126230274A</t>
  </si>
  <si>
    <t>A126244530K</t>
  </si>
  <si>
    <t>A126237402K</t>
  </si>
  <si>
    <t>A126230994X</t>
  </si>
  <si>
    <t>A126245250K</t>
  </si>
  <si>
    <t>A126238122K</t>
  </si>
  <si>
    <t>A126230706V</t>
  </si>
  <si>
    <t>A126244962R</t>
  </si>
  <si>
    <t>A126237834R</t>
  </si>
  <si>
    <t>A126230330J</t>
  </si>
  <si>
    <t>A126244586W</t>
  </si>
  <si>
    <t>A126237458W</t>
  </si>
  <si>
    <t>A126230762L</t>
  </si>
  <si>
    <t>A126245018T</t>
  </si>
  <si>
    <t>A126237890J</t>
  </si>
  <si>
    <t>A126230402J</t>
  </si>
  <si>
    <t>A126244658W</t>
  </si>
  <si>
    <t>A126237530C</t>
  </si>
  <si>
    <t>A126230906L</t>
  </si>
  <si>
    <t>A126245162K</t>
  </si>
  <si>
    <t>A126238034K</t>
  </si>
  <si>
    <t>A126230474V</t>
  </si>
  <si>
    <t>A126244730C</t>
  </si>
  <si>
    <t>A126237602C</t>
  </si>
  <si>
    <t>A126230618V</t>
  </si>
  <si>
    <t>A126244874R</t>
  </si>
  <si>
    <t>A126237746R</t>
  </si>
  <si>
    <t>A126230258A</t>
  </si>
  <si>
    <t>A126244514K</t>
  </si>
  <si>
    <t>A126237386W</t>
  </si>
  <si>
    <t>A126230978X</t>
  </si>
  <si>
    <t>A126245234K</t>
  </si>
  <si>
    <t>A126238106K</t>
  </si>
  <si>
    <t>A126230690L</t>
  </si>
  <si>
    <t>A126244946R</t>
  </si>
  <si>
    <t>A126237818R</t>
  </si>
  <si>
    <t>A126230334T</t>
  </si>
  <si>
    <t>A126244590L</t>
  </si>
  <si>
    <t>A126237462L</t>
  </si>
  <si>
    <t>A126230766W</t>
  </si>
  <si>
    <t>A126245022J</t>
  </si>
  <si>
    <t>A126237894T</t>
  </si>
  <si>
    <t>A126230406T</t>
  </si>
  <si>
    <t>A126244662L</t>
  </si>
  <si>
    <t>A126237534L</t>
  </si>
  <si>
    <t>A126230910C</t>
  </si>
  <si>
    <t>A126245166V</t>
  </si>
  <si>
    <t>A126238038V</t>
  </si>
  <si>
    <t>A126230478C</t>
  </si>
  <si>
    <t>A126244734L</t>
  </si>
  <si>
    <t>A126237606L</t>
  </si>
  <si>
    <t>A126230622K</t>
  </si>
  <si>
    <t>A126244878X</t>
  </si>
  <si>
    <t>A126237750F</t>
  </si>
  <si>
    <t>A126230262T</t>
  </si>
  <si>
    <t>A126244518V</t>
  </si>
  <si>
    <t>A126237390L</t>
  </si>
  <si>
    <t>A126230982R</t>
  </si>
  <si>
    <t>A126245238V</t>
  </si>
  <si>
    <t>A126238110A</t>
  </si>
  <si>
    <t>A126230694W</t>
  </si>
  <si>
    <t>A126244950F</t>
  </si>
  <si>
    <t>A126237822F</t>
  </si>
  <si>
    <t>A126230362A</t>
  </si>
  <si>
    <t>A126244618C</t>
  </si>
  <si>
    <t>A126237490W</t>
  </si>
  <si>
    <t>A126230794F</t>
  </si>
  <si>
    <t>A126245050T</t>
  </si>
  <si>
    <t>A126237922R</t>
  </si>
  <si>
    <t>A126230434A</t>
  </si>
  <si>
    <t>A126244690W</t>
  </si>
  <si>
    <t>A126237562W</t>
  </si>
  <si>
    <t>A126230938F</t>
  </si>
  <si>
    <t>A126245194C</t>
  </si>
  <si>
    <t>A126238066C</t>
  </si>
  <si>
    <t>A126230506A</t>
  </si>
  <si>
    <t>A126244762W</t>
  </si>
  <si>
    <t>A126237634W</t>
  </si>
  <si>
    <t>A126230650V</t>
  </si>
  <si>
    <t>A126244906W</t>
  </si>
  <si>
    <t>A126237778J</t>
  </si>
  <si>
    <t>A126230290A</t>
  </si>
  <si>
    <t>A126244546C</t>
  </si>
  <si>
    <t>A126237418C</t>
  </si>
  <si>
    <t>A126231010R</t>
  </si>
  <si>
    <t>A126245266C</t>
  </si>
  <si>
    <t>A126238138C</t>
  </si>
  <si>
    <t>A126230722V</t>
  </si>
  <si>
    <t>A126244978J</t>
  </si>
  <si>
    <t>A126237850R</t>
  </si>
  <si>
    <t>A126230338A</t>
  </si>
  <si>
    <t>A126244594W</t>
  </si>
  <si>
    <t>A126237466W</t>
  </si>
  <si>
    <t>A126230770L</t>
  </si>
  <si>
    <t>A126245026T</t>
  </si>
  <si>
    <t>A126237898A</t>
  </si>
  <si>
    <t>A126230410J</t>
  </si>
  <si>
    <t>A126244666W</t>
  </si>
  <si>
    <t>A126237538W</t>
  </si>
  <si>
    <t>A126230914L</t>
  </si>
  <si>
    <t>A126245170K</t>
  </si>
  <si>
    <t>A126238042K</t>
  </si>
  <si>
    <t>A126230482V</t>
  </si>
  <si>
    <t>A126244738W</t>
  </si>
  <si>
    <t>A126237610C</t>
  </si>
  <si>
    <t>A126230626V</t>
  </si>
  <si>
    <t>A126244882R</t>
  </si>
  <si>
    <t>A126237754R</t>
  </si>
  <si>
    <t>A126230266A</t>
  </si>
  <si>
    <t>A126244522K</t>
  </si>
  <si>
    <t>A126237394W</t>
  </si>
  <si>
    <t>A126230986X</t>
  </si>
  <si>
    <t>A126245242K</t>
  </si>
  <si>
    <t>A126238114K</t>
  </si>
  <si>
    <t>A126230698F</t>
  </si>
  <si>
    <t>A126244954R</t>
  </si>
  <si>
    <t>A126237826R</t>
  </si>
  <si>
    <t>A126230366K</t>
  </si>
  <si>
    <t>A126244622V</t>
  </si>
  <si>
    <t>A126237494F</t>
  </si>
  <si>
    <t>A126230798R</t>
  </si>
  <si>
    <t>A126245054A</t>
  </si>
  <si>
    <t>A126237926X</t>
  </si>
  <si>
    <t>A126230438K</t>
  </si>
  <si>
    <t>A126244694F</t>
  </si>
  <si>
    <t>A126237566F</t>
  </si>
  <si>
    <t>A126230942W</t>
  </si>
  <si>
    <t>A126245198L</t>
  </si>
  <si>
    <t>A126238070V</t>
  </si>
  <si>
    <t>A126230510T</t>
  </si>
  <si>
    <t>A126244766F</t>
  </si>
  <si>
    <t>A126237638F</t>
  </si>
  <si>
    <t>A126230654C</t>
  </si>
  <si>
    <t>A126244910L</t>
  </si>
  <si>
    <t>A126237782X</t>
  </si>
  <si>
    <t>A126230294K</t>
  </si>
  <si>
    <t>A126244550V</t>
  </si>
  <si>
    <t>A126237422V</t>
  </si>
  <si>
    <t>A126231014X</t>
  </si>
  <si>
    <t>A126245270V</t>
  </si>
  <si>
    <t>A126238142V</t>
  </si>
  <si>
    <t>A126230726C</t>
  </si>
  <si>
    <t>A126244982X</t>
  </si>
  <si>
    <t>A126237854X</t>
  </si>
  <si>
    <t>A126235122F</t>
  </si>
  <si>
    <t>A126249378V</t>
  </si>
  <si>
    <t>A126242250F</t>
  </si>
  <si>
    <t>A126235554K</t>
  </si>
  <si>
    <t>A126249810V</t>
  </si>
  <si>
    <t>A126242682K</t>
  </si>
  <si>
    <t>A126235194T</t>
  </si>
  <si>
    <t>A126249450A</t>
  </si>
  <si>
    <t>A126242322F</t>
  </si>
  <si>
    <t>A126235698W</t>
  </si>
  <si>
    <t>A126249954F</t>
  </si>
  <si>
    <t>A126242826K</t>
  </si>
  <si>
    <t>A126235266T</t>
  </si>
  <si>
    <t>A126249522A</t>
  </si>
  <si>
    <t>New South Wales ;  Unemployed total ;  &gt; 35-44 years ;  &gt; Females ;</t>
  </si>
  <si>
    <t>New South Wales ;  Unemployed total ;  &gt; 45-54 years ;  Persons ;</t>
  </si>
  <si>
    <t>New South Wales ;  Unemployed total ;  &gt; 45-54 years ;  &gt; Males ;</t>
  </si>
  <si>
    <t>New South Wales ;  Unemployed total ;  &gt; 45-54 years ;  &gt; Females ;</t>
  </si>
  <si>
    <t>New South Wales ;  Unemployed total ;  &gt; 55 years and over ;  Persons ;</t>
  </si>
  <si>
    <t>New South Wales ;  Unemployed total ;  &gt; 55 years and over ;  &gt; Males ;</t>
  </si>
  <si>
    <t>New South Wales ;  Unemployed total ;  &gt; 55 years and over ;  &gt; Females ;</t>
  </si>
  <si>
    <t>New South Wales ;  Unemployed total ;  &gt;&gt; 55-64 years ;  Persons ;</t>
  </si>
  <si>
    <t>New South Wales ;  Unemployed total ;  &gt;&gt; 55-64 years ;  &gt; Males ;</t>
  </si>
  <si>
    <t>New South Wales ;  Unemployed total ;  &gt;&gt; 55-64 years ;  &gt; Females ;</t>
  </si>
  <si>
    <t>New South Wales ;  Unemployed total ;  &gt;&gt; 65 years and over ;  Persons ;</t>
  </si>
  <si>
    <t>New South Wales ;  Unemployed total ;  &gt;&gt; 65 years and over ;  &gt; Males ;</t>
  </si>
  <si>
    <t>New South Wales ;  Unemployed total ;  &gt;&gt; 65 years and over ;  &gt; Females ;</t>
  </si>
  <si>
    <t>New South Wales ;  &gt; Had difficulty finding work ;  Persons ;</t>
  </si>
  <si>
    <t>New South Wales ;  &gt; Had difficulty finding work ;  &gt; Males ;</t>
  </si>
  <si>
    <t>New South Wales ;  &gt; Had difficulty finding work ;  &gt; Females ;</t>
  </si>
  <si>
    <t>New South Wales ;  &gt; Had difficulty finding work ;  15-64 years ;  Persons ;</t>
  </si>
  <si>
    <t>New South Wales ;  &gt; Had difficulty finding work ;  15-64 years ;  &gt; Males ;</t>
  </si>
  <si>
    <t>New South Wales ;  &gt; Had difficulty finding work ;  15-64 years ;  &gt; Females ;</t>
  </si>
  <si>
    <t>New South Wales ;  &gt; Had difficulty finding work ;  &gt; 15-24 years ;  Persons ;</t>
  </si>
  <si>
    <t>New South Wales ;  &gt; Had difficulty finding work ;  &gt; 15-24 years ;  &gt; Males ;</t>
  </si>
  <si>
    <t>New South Wales ;  &gt; Had difficulty finding work ;  &gt; 15-24 years ;  &gt; Females ;</t>
  </si>
  <si>
    <t>New South Wales ;  &gt; Had difficulty finding work ;  &gt; 25-34 years ;  Persons ;</t>
  </si>
  <si>
    <t>New South Wales ;  &gt; Had difficulty finding work ;  &gt; 25-34 years ;  &gt; Males ;</t>
  </si>
  <si>
    <t>New South Wales ;  &gt; Had difficulty finding work ;  &gt; 25-34 years ;  &gt; Females ;</t>
  </si>
  <si>
    <t>New South Wales ;  &gt; Had difficulty finding work ;  &gt; 35-44 years ;  Persons ;</t>
  </si>
  <si>
    <t>New South Wales ;  &gt; Had difficulty finding work ;  &gt; 35-44 years ;  &gt; Males ;</t>
  </si>
  <si>
    <t>New South Wales ;  &gt; Had difficulty finding work ;  &gt; 35-44 years ;  &gt; Females ;</t>
  </si>
  <si>
    <t>New South Wales ;  &gt; Had difficulty finding work ;  &gt; 45-54 years ;  Persons ;</t>
  </si>
  <si>
    <t>New South Wales ;  &gt; Had difficulty finding work ;  &gt; 45-54 years ;  &gt; Males ;</t>
  </si>
  <si>
    <t>New South Wales ;  &gt; Had difficulty finding work ;  &gt; 45-54 years ;  &gt; Females ;</t>
  </si>
  <si>
    <t>New South Wales ;  &gt; Had difficulty finding work ;  &gt; 55 years and over ;  Persons ;</t>
  </si>
  <si>
    <t>New South Wales ;  &gt; Had difficulty finding work ;  &gt; 55 years and over ;  &gt; Males ;</t>
  </si>
  <si>
    <t>New South Wales ;  &gt; Had difficulty finding work ;  &gt; 55 years and over ;  &gt; Females ;</t>
  </si>
  <si>
    <t>New South Wales ;  &gt; Had difficulty finding work ;  &gt;&gt; 55-64 years ;  Persons ;</t>
  </si>
  <si>
    <t>New South Wales ;  &gt; Had difficulty finding work ;  &gt;&gt; 55-64 years ;  &gt; Males ;</t>
  </si>
  <si>
    <t>New South Wales ;  &gt; Had difficulty finding work ;  &gt;&gt; 55-64 years ;  &gt; Females ;</t>
  </si>
  <si>
    <t>New South Wales ;  &gt; Had difficulty finding work ;  &gt;&gt; 65 years and over ;  Persons ;</t>
  </si>
  <si>
    <t>New South Wales ;  &gt; Had difficulty finding work ;  &gt;&gt; 65 years and over ;  &gt; Males ;</t>
  </si>
  <si>
    <t>New South Wales ;  &gt; Had difficulty finding work ;  &gt;&gt; 65 years and over ;  &gt; Females ;</t>
  </si>
  <si>
    <t>New South Wales ;  &gt;&gt; Too many applicants for available jobs ;  Persons ;</t>
  </si>
  <si>
    <t>New South Wales ;  &gt;&gt; Too many applicants for available jobs ;  &gt; Males ;</t>
  </si>
  <si>
    <t>New South Wales ;  &gt;&gt; Too many applicants for available jobs ;  &gt; Females ;</t>
  </si>
  <si>
    <t>New South Wales ;  &gt;&gt; Too many applicants for available jobs ;  15-64 years ;  Persons ;</t>
  </si>
  <si>
    <t>New South Wales ;  &gt;&gt; Too many applicants for available jobs ;  15-64 years ;  &gt; Males ;</t>
  </si>
  <si>
    <t>New South Wales ;  &gt;&gt; Too many applicants for available jobs ;  15-64 years ;  &gt; Females ;</t>
  </si>
  <si>
    <t>New South Wales ;  &gt;&gt; Too many applicants for available jobs ;  &gt; 15-24 years ;  Persons ;</t>
  </si>
  <si>
    <t>New South Wales ;  &gt;&gt; Too many applicants for available jobs ;  &gt; 15-24 years ;  &gt; Males ;</t>
  </si>
  <si>
    <t>New South Wales ;  &gt;&gt; Too many applicants for available jobs ;  &gt; 15-24 years ;  &gt; Females ;</t>
  </si>
  <si>
    <t>New South Wales ;  &gt;&gt; Too many applicants for available jobs ;  &gt; 25-34 years ;  Persons ;</t>
  </si>
  <si>
    <t>New South Wales ;  &gt;&gt; Too many applicants for available jobs ;  &gt; 25-34 years ;  &gt; Males ;</t>
  </si>
  <si>
    <t>New South Wales ;  &gt;&gt; Too many applicants for available jobs ;  &gt; 25-34 years ;  &gt; Females ;</t>
  </si>
  <si>
    <t>New South Wales ;  &gt;&gt; Too many applicants for available jobs ;  &gt; 35-44 years ;  Persons ;</t>
  </si>
  <si>
    <t>New South Wales ;  &gt;&gt; Too many applicants for available jobs ;  &gt; 35-44 years ;  &gt; Males ;</t>
  </si>
  <si>
    <t>New South Wales ;  &gt;&gt; Too many applicants for available jobs ;  &gt; 35-44 years ;  &gt; Females ;</t>
  </si>
  <si>
    <t>New South Wales ;  &gt;&gt; Too many applicants for available jobs ;  &gt; 45-54 years ;  Persons ;</t>
  </si>
  <si>
    <t>New South Wales ;  &gt;&gt; Too many applicants for available jobs ;  &gt; 45-54 years ;  &gt; Males ;</t>
  </si>
  <si>
    <t>New South Wales ;  &gt;&gt; Too many applicants for available jobs ;  &gt; 45-54 years ;  &gt; Females ;</t>
  </si>
  <si>
    <t>New South Wales ;  &gt;&gt; Too many applicants for available jobs ;  &gt; 55 years and over ;  Persons ;</t>
  </si>
  <si>
    <t>New South Wales ;  &gt;&gt; Too many applicants for available jobs ;  &gt; 55 years and over ;  &gt; Males ;</t>
  </si>
  <si>
    <t>New South Wales ;  &gt;&gt; Too many applicants for available jobs ;  &gt; 55 years and over ;  &gt; Females ;</t>
  </si>
  <si>
    <t>New South Wales ;  &gt;&gt; Too many applicants for available jobs ;  &gt;&gt; 55-64 years ;  Persons ;</t>
  </si>
  <si>
    <t>New South Wales ;  &gt;&gt; Too many applicants for available jobs ;  &gt;&gt; 55-64 years ;  &gt; Males ;</t>
  </si>
  <si>
    <t>New South Wales ;  &gt;&gt; Too many applicants for available jobs ;  &gt;&gt; 55-64 years ;  &gt; Females ;</t>
  </si>
  <si>
    <t>New South Wales ;  &gt;&gt; Too many applicants for available jobs ;  &gt;&gt; 65 years and over ;  Persons ;</t>
  </si>
  <si>
    <t>New South Wales ;  &gt;&gt; Too many applicants for available jobs ;  &gt;&gt; 65 years and over ;  &gt; Males ;</t>
  </si>
  <si>
    <t>New South Wales ;  &gt;&gt; Too many applicants for available jobs ;  &gt;&gt; 65 years and over ;  &gt; Females ;</t>
  </si>
  <si>
    <t>New South Wales ;  &gt;&gt; Lacked necessary skills or education ;  Persons ;</t>
  </si>
  <si>
    <t>New South Wales ;  &gt;&gt; Lacked necessary skills or education ;  &gt; Males ;</t>
  </si>
  <si>
    <t>New South Wales ;  &gt;&gt; Lacked necessary skills or education ;  &gt; Females ;</t>
  </si>
  <si>
    <t>New South Wales ;  &gt;&gt; Lacked necessary skills or education ;  15-64 years ;  Persons ;</t>
  </si>
  <si>
    <t>New South Wales ;  &gt;&gt; Lacked necessary skills or education ;  15-64 years ;  &gt; Males ;</t>
  </si>
  <si>
    <t>New South Wales ;  &gt;&gt; Lacked necessary skills or education ;  15-64 years ;  &gt; Females ;</t>
  </si>
  <si>
    <t>New South Wales ;  &gt;&gt; Lacked necessary skills or education ;  &gt; 15-24 years ;  Persons ;</t>
  </si>
  <si>
    <t>New South Wales ;  &gt;&gt; Lacked necessary skills or education ;  &gt; 15-24 years ;  &gt; Males ;</t>
  </si>
  <si>
    <t>New South Wales ;  &gt;&gt; Lacked necessary skills or education ;  &gt; 15-24 years ;  &gt; Females ;</t>
  </si>
  <si>
    <t>New South Wales ;  &gt;&gt; Lacked necessary skills or education ;  &gt; 25-34 years ;  Persons ;</t>
  </si>
  <si>
    <t>New South Wales ;  &gt;&gt; Lacked necessary skills or education ;  &gt; 25-34 years ;  &gt; Males ;</t>
  </si>
  <si>
    <t>New South Wales ;  &gt;&gt; Lacked necessary skills or education ;  &gt; 25-34 years ;  &gt; Females ;</t>
  </si>
  <si>
    <t>New South Wales ;  &gt;&gt; Lacked necessary skills or education ;  &gt; 35-44 years ;  Persons ;</t>
  </si>
  <si>
    <t>New South Wales ;  &gt;&gt; Lacked necessary skills or education ;  &gt; 35-44 years ;  &gt; Males ;</t>
  </si>
  <si>
    <t>New South Wales ;  &gt;&gt; Lacked necessary skills or education ;  &gt; 35-44 years ;  &gt; Females ;</t>
  </si>
  <si>
    <t>New South Wales ;  &gt;&gt; Lacked necessary skills or education ;  &gt; 45-54 years ;  Persons ;</t>
  </si>
  <si>
    <t>New South Wales ;  &gt;&gt; Lacked necessary skills or education ;  &gt; 45-54 years ;  &gt; Males ;</t>
  </si>
  <si>
    <t>New South Wales ;  &gt;&gt; Lacked necessary skills or education ;  &gt; 45-54 years ;  &gt; Females ;</t>
  </si>
  <si>
    <t>New South Wales ;  &gt;&gt; Lacked necessary skills or education ;  &gt; 55 years and over ;  Persons ;</t>
  </si>
  <si>
    <t>New South Wales ;  &gt;&gt; Lacked necessary skills or education ;  &gt; 55 years and over ;  &gt; Males ;</t>
  </si>
  <si>
    <t>New South Wales ;  &gt;&gt; Lacked necessary skills or education ;  &gt; 55 years and over ;  &gt; Females ;</t>
  </si>
  <si>
    <t>New South Wales ;  &gt;&gt; Lacked necessary skills or education ;  &gt;&gt; 55-64 years ;  Persons ;</t>
  </si>
  <si>
    <t>New South Wales ;  &gt;&gt; Lacked necessary skills or education ;  &gt;&gt; 55-64 years ;  &gt; Males ;</t>
  </si>
  <si>
    <t>New South Wales ;  &gt;&gt; Lacked necessary skills or education ;  &gt;&gt; 55-64 years ;  &gt; Females ;</t>
  </si>
  <si>
    <t>New South Wales ;  &gt;&gt; Lacked necessary skills or education ;  &gt;&gt; 65 years and over ;  Persons ;</t>
  </si>
  <si>
    <t>New South Wales ;  &gt;&gt; Lacked necessary skills or education ;  &gt;&gt; 65 years and over ;  &gt; Males ;</t>
  </si>
  <si>
    <t>New South Wales ;  &gt;&gt; Lacked necessary skills or education ;  &gt;&gt; 65 years and over ;  &gt; Females ;</t>
  </si>
  <si>
    <t>New South Wales ;  &gt;&gt; Considered too young or too old by employers ;  Persons ;</t>
  </si>
  <si>
    <t>New South Wales ;  &gt;&gt; Considered too young or too old by employers ;  &gt; Males ;</t>
  </si>
  <si>
    <t>New South Wales ;  &gt;&gt; Considered too young or too old by employers ;  &gt; Females ;</t>
  </si>
  <si>
    <t>New South Wales ;  &gt;&gt; Considered too young or too old by employers ;  15-64 years ;  Persons ;</t>
  </si>
  <si>
    <t>New South Wales ;  &gt;&gt; Considered too young or too old by employers ;  15-64 years ;  &gt; Males ;</t>
  </si>
  <si>
    <t>New South Wales ;  &gt;&gt; Considered too young or too old by employers ;  15-64 years ;  &gt; Females ;</t>
  </si>
  <si>
    <t>New South Wales ;  &gt;&gt; Considered too young or too old by employers ;  &gt; 15-24 years ;  Persons ;</t>
  </si>
  <si>
    <t>New South Wales ;  &gt;&gt; Considered too young or too old by employers ;  &gt; 15-24 years ;  &gt; Males ;</t>
  </si>
  <si>
    <t>New South Wales ;  &gt;&gt; Considered too young or too old by employers ;  &gt; 15-24 years ;  &gt; Females ;</t>
  </si>
  <si>
    <t>New South Wales ;  &gt;&gt; Considered too young or too old by employers ;  &gt; 25-34 years ;  Persons ;</t>
  </si>
  <si>
    <t>New South Wales ;  &gt;&gt; Considered too young or too old by employers ;  &gt; 25-34 years ;  &gt; Males ;</t>
  </si>
  <si>
    <t>New South Wales ;  &gt;&gt; Considered too young or too old by employers ;  &gt; 25-34 years ;  &gt; Females ;</t>
  </si>
  <si>
    <t>New South Wales ;  &gt;&gt; Considered too young or too old by employers ;  &gt; 35-44 years ;  Persons ;</t>
  </si>
  <si>
    <t>New South Wales ;  &gt;&gt; Considered too young or too old by employers ;  &gt; 35-44 years ;  &gt; Males ;</t>
  </si>
  <si>
    <t>New South Wales ;  &gt;&gt; Considered too young or too old by employers ;  &gt; 35-44 years ;  &gt; Females ;</t>
  </si>
  <si>
    <t>New South Wales ;  &gt;&gt; Considered too young or too old by employers ;  &gt; 45-54 years ;  Persons ;</t>
  </si>
  <si>
    <t>New South Wales ;  &gt;&gt; Considered too young or too old by employers ;  &gt; 45-54 years ;  &gt; Males ;</t>
  </si>
  <si>
    <t>New South Wales ;  &gt;&gt; Considered too young or too old by employers ;  &gt; 45-54 years ;  &gt; Females ;</t>
  </si>
  <si>
    <t>New South Wales ;  &gt;&gt; Considered too young or too old by employers ;  &gt; 55 years and over ;  Persons ;</t>
  </si>
  <si>
    <t>New South Wales ;  &gt;&gt; Considered too young or too old by employers ;  &gt; 55 years and over ;  &gt; Males ;</t>
  </si>
  <si>
    <t>New South Wales ;  &gt;&gt; Considered too young or too old by employers ;  &gt; 55 years and over ;  &gt; Females ;</t>
  </si>
  <si>
    <t>New South Wales ;  &gt;&gt; Considered too young or too old by employers ;  &gt;&gt; 55-64 years ;  Persons ;</t>
  </si>
  <si>
    <t>New South Wales ;  &gt;&gt; Considered too young or too old by employers ;  &gt;&gt; 55-64 years ;  &gt; Males ;</t>
  </si>
  <si>
    <t>New South Wales ;  &gt;&gt; Considered too young or too old by employers ;  &gt;&gt; 55-64 years ;  &gt; Females ;</t>
  </si>
  <si>
    <t>New South Wales ;  &gt;&gt; Considered too young or too old by employers ;  &gt;&gt; 65 years and over ;  Persons ;</t>
  </si>
  <si>
    <t>New South Wales ;  &gt;&gt; Considered too young or too old by employers ;  &gt;&gt; 65 years and over ;  &gt; Males ;</t>
  </si>
  <si>
    <t>New South Wales ;  &gt;&gt; Considered too young or too old by employers ;  &gt;&gt; 65 years and over ;  &gt; Females ;</t>
  </si>
  <si>
    <t>New South Wales ;  &gt;&gt;&gt; Considered too young by employers ;  Persons ;</t>
  </si>
  <si>
    <t>New South Wales ;  &gt;&gt;&gt; Considered too young by employers ;  &gt; Males ;</t>
  </si>
  <si>
    <t>New South Wales ;  &gt;&gt;&gt; Considered too young by employers ;  &gt; Females ;</t>
  </si>
  <si>
    <t>New South Wales ;  &gt;&gt;&gt; Considered too young by employers ;  15-64 years ;  Persons ;</t>
  </si>
  <si>
    <t>New South Wales ;  &gt;&gt;&gt; Considered too young by employers ;  15-64 years ;  &gt; Males ;</t>
  </si>
  <si>
    <t>New South Wales ;  &gt;&gt;&gt; Considered too young by employers ;  15-64 years ;  &gt; Females ;</t>
  </si>
  <si>
    <t>New South Wales ;  &gt;&gt;&gt; Considered too young by employers ;  &gt; 15-24 years ;  Persons ;</t>
  </si>
  <si>
    <t>New South Wales ;  &gt;&gt;&gt; Considered too young by employers ;  &gt; 15-24 years ;  &gt; Males ;</t>
  </si>
  <si>
    <t>New South Wales ;  &gt;&gt;&gt; Considered too young by employers ;  &gt; 15-24 years ;  &gt; Females ;</t>
  </si>
  <si>
    <t>New South Wales ;  &gt;&gt;&gt; Considered too young by employers ;  &gt; 25-34 years ;  Persons ;</t>
  </si>
  <si>
    <t>New South Wales ;  &gt;&gt;&gt; Considered too young by employers ;  &gt; 25-34 years ;  &gt; Males ;</t>
  </si>
  <si>
    <t>New South Wales ;  &gt;&gt;&gt; Considered too young by employers ;  &gt; 25-34 years ;  &gt; Females ;</t>
  </si>
  <si>
    <t>New South Wales ;  &gt;&gt;&gt; Considered too young by employers ;  &gt; 35-44 years ;  Persons ;</t>
  </si>
  <si>
    <t>New South Wales ;  &gt;&gt;&gt; Considered too young by employers ;  &gt; 35-44 years ;  &gt; Males ;</t>
  </si>
  <si>
    <t>New South Wales ;  &gt;&gt;&gt; Considered too young by employers ;  &gt; 35-44 years ;  &gt; Females ;</t>
  </si>
  <si>
    <t>New South Wales ;  &gt;&gt;&gt; Considered too young by employers ;  &gt; 45-54 years ;  Persons ;</t>
  </si>
  <si>
    <t>New South Wales ;  &gt;&gt;&gt; Considered too young by employers ;  &gt; 45-54 years ;  &gt; Males ;</t>
  </si>
  <si>
    <t>New South Wales ;  &gt;&gt;&gt; Considered too young by employers ;  &gt; 45-54 years ;  &gt; Females ;</t>
  </si>
  <si>
    <t>New South Wales ;  &gt;&gt;&gt; Considered too young by employers ;  &gt; 55 years and over ;  Persons ;</t>
  </si>
  <si>
    <t>New South Wales ;  &gt;&gt;&gt; Considered too young by employers ;  &gt; 55 years and over ;  &gt; Males ;</t>
  </si>
  <si>
    <t>New South Wales ;  &gt;&gt;&gt; Considered too young by employers ;  &gt; 55 years and over ;  &gt; Females ;</t>
  </si>
  <si>
    <t>New South Wales ;  &gt;&gt;&gt; Considered too young by employers ;  &gt;&gt; 55-64 years ;  Persons ;</t>
  </si>
  <si>
    <t>New South Wales ;  &gt;&gt;&gt; Considered too young by employers ;  &gt;&gt; 55-64 years ;  &gt; Males ;</t>
  </si>
  <si>
    <t>New South Wales ;  &gt;&gt;&gt; Considered too young by employers ;  &gt;&gt; 55-64 years ;  &gt; Females ;</t>
  </si>
  <si>
    <t>New South Wales ;  &gt;&gt;&gt; Considered too young by employers ;  &gt;&gt; 65 years and over ;  Persons ;</t>
  </si>
  <si>
    <t>New South Wales ;  &gt;&gt;&gt; Considered too young by employers ;  &gt;&gt; 65 years and over ;  &gt; Males ;</t>
  </si>
  <si>
    <t>New South Wales ;  &gt;&gt;&gt; Considered too young by employers ;  &gt;&gt; 65 years and over ;  &gt; Females ;</t>
  </si>
  <si>
    <t>New South Wales ;  &gt;&gt;&gt; Considered too old by employers ;  Persons ;</t>
  </si>
  <si>
    <t>New South Wales ;  &gt;&gt;&gt; Considered too old by employers ;  &gt; Males ;</t>
  </si>
  <si>
    <t>New South Wales ;  &gt;&gt;&gt; Considered too old by employers ;  &gt; Females ;</t>
  </si>
  <si>
    <t>New South Wales ;  &gt;&gt;&gt; Considered too old by employers ;  15-64 years ;  Persons ;</t>
  </si>
  <si>
    <t>New South Wales ;  &gt;&gt;&gt; Considered too old by employers ;  15-64 years ;  &gt; Males ;</t>
  </si>
  <si>
    <t>New South Wales ;  &gt;&gt;&gt; Considered too old by employers ;  15-64 years ;  &gt; Females ;</t>
  </si>
  <si>
    <t>New South Wales ;  &gt;&gt;&gt; Considered too old by employers ;  &gt; 15-24 years ;  Persons ;</t>
  </si>
  <si>
    <t>New South Wales ;  &gt;&gt;&gt; Considered too old by employers ;  &gt; 15-24 years ;  &gt; Males ;</t>
  </si>
  <si>
    <t>New South Wales ;  &gt;&gt;&gt; Considered too old by employers ;  &gt; 15-24 years ;  &gt; Females ;</t>
  </si>
  <si>
    <t>New South Wales ;  &gt;&gt;&gt; Considered too old by employers ;  &gt; 25-34 years ;  Persons ;</t>
  </si>
  <si>
    <t>New South Wales ;  &gt;&gt;&gt; Considered too old by employers ;  &gt; 25-34 years ;  &gt; Males ;</t>
  </si>
  <si>
    <t>New South Wales ;  &gt;&gt;&gt; Considered too old by employers ;  &gt; 25-34 years ;  &gt; Females ;</t>
  </si>
  <si>
    <t>New South Wales ;  &gt;&gt;&gt; Considered too old by employers ;  &gt; 35-44 years ;  Persons ;</t>
  </si>
  <si>
    <t>New South Wales ;  &gt;&gt;&gt; Considered too old by employers ;  &gt; 35-44 years ;  &gt; Males ;</t>
  </si>
  <si>
    <t>New South Wales ;  &gt;&gt;&gt; Considered too old by employers ;  &gt; 35-44 years ;  &gt; Females ;</t>
  </si>
  <si>
    <t>New South Wales ;  &gt;&gt;&gt; Considered too old by employers ;  &gt; 45-54 years ;  Persons ;</t>
  </si>
  <si>
    <t>New South Wales ;  &gt;&gt;&gt; Considered too old by employers ;  &gt; 45-54 years ;  &gt; Males ;</t>
  </si>
  <si>
    <t>New South Wales ;  &gt;&gt;&gt; Considered too old by employers ;  &gt; 45-54 years ;  &gt; Females ;</t>
  </si>
  <si>
    <t>New South Wales ;  &gt;&gt;&gt; Considered too old by employers ;  &gt; 55 years and over ;  Persons ;</t>
  </si>
  <si>
    <t>New South Wales ;  &gt;&gt;&gt; Considered too old by employers ;  &gt; 55 years and over ;  &gt; Males ;</t>
  </si>
  <si>
    <t>New South Wales ;  &gt;&gt;&gt; Considered too old by employers ;  &gt; 55 years and over ;  &gt; Females ;</t>
  </si>
  <si>
    <t>New South Wales ;  &gt;&gt;&gt; Considered too old by employers ;  &gt;&gt; 55-64 years ;  Persons ;</t>
  </si>
  <si>
    <t>New South Wales ;  &gt;&gt;&gt; Considered too old by employers ;  &gt;&gt; 55-64 years ;  &gt; Males ;</t>
  </si>
  <si>
    <t>New South Wales ;  &gt;&gt;&gt; Considered too old by employers ;  &gt;&gt; 55-64 years ;  &gt; Females ;</t>
  </si>
  <si>
    <t>New South Wales ;  &gt;&gt;&gt; Considered too old by employers ;  &gt;&gt; 65 years and over ;  Persons ;</t>
  </si>
  <si>
    <t>New South Wales ;  &gt;&gt;&gt; Considered too old by employers ;  &gt;&gt; 65 years and over ;  &gt; Males ;</t>
  </si>
  <si>
    <t>New South Wales ;  &gt;&gt;&gt; Considered too old by employers ;  &gt;&gt; 65 years and over ;  &gt; Females ;</t>
  </si>
  <si>
    <t>New South Wales ;  &gt;&gt; Insufficient work experience ;  Persons ;</t>
  </si>
  <si>
    <t>New South Wales ;  &gt;&gt; Insufficient work experience ;  &gt; Males ;</t>
  </si>
  <si>
    <t>New South Wales ;  &gt;&gt; Insufficient work experience ;  &gt; Females ;</t>
  </si>
  <si>
    <t>New South Wales ;  &gt;&gt; Insufficient work experience ;  15-64 years ;  Persons ;</t>
  </si>
  <si>
    <t>New South Wales ;  &gt;&gt; Insufficient work experience ;  15-64 years ;  &gt; Males ;</t>
  </si>
  <si>
    <t>New South Wales ;  &gt;&gt; Insufficient work experience ;  15-64 years ;  &gt; Females ;</t>
  </si>
  <si>
    <t>New South Wales ;  &gt;&gt; Insufficient work experience ;  &gt; 15-24 years ;  Persons ;</t>
  </si>
  <si>
    <t>New South Wales ;  &gt;&gt; Insufficient work experience ;  &gt; 15-24 years ;  &gt; Males ;</t>
  </si>
  <si>
    <t>New South Wales ;  &gt;&gt; Insufficient work experience ;  &gt; 15-24 years ;  &gt; Females ;</t>
  </si>
  <si>
    <t>New South Wales ;  &gt;&gt; Insufficient work experience ;  &gt; 25-34 years ;  Persons ;</t>
  </si>
  <si>
    <t>New South Wales ;  &gt;&gt; Insufficient work experience ;  &gt; 25-34 years ;  &gt; Males ;</t>
  </si>
  <si>
    <t>New South Wales ;  &gt;&gt; Insufficient work experience ;  &gt; 25-34 years ;  &gt; Females ;</t>
  </si>
  <si>
    <t>New South Wales ;  &gt;&gt; Insufficient work experience ;  &gt; 35-44 years ;  Persons ;</t>
  </si>
  <si>
    <t>New South Wales ;  &gt;&gt; Insufficient work experience ;  &gt; 35-44 years ;  &gt; Males ;</t>
  </si>
  <si>
    <t>New South Wales ;  &gt;&gt; Insufficient work experience ;  &gt; 35-44 years ;  &gt; Females ;</t>
  </si>
  <si>
    <t>New South Wales ;  &gt;&gt; Insufficient work experience ;  &gt; 45-54 years ;  Persons ;</t>
  </si>
  <si>
    <t>New South Wales ;  &gt;&gt; Insufficient work experience ;  &gt; 45-54 years ;  &gt; Males ;</t>
  </si>
  <si>
    <t>New South Wales ;  &gt;&gt; Insufficient work experience ;  &gt; 45-54 years ;  &gt; Females ;</t>
  </si>
  <si>
    <t>New South Wales ;  &gt;&gt; Insufficient work experience ;  &gt; 55 years and over ;  Persons ;</t>
  </si>
  <si>
    <t>New South Wales ;  &gt;&gt; Insufficient work experience ;  &gt; 55 years and over ;  &gt; Males ;</t>
  </si>
  <si>
    <t>New South Wales ;  &gt;&gt; Insufficient work experience ;  &gt; 55 years and over ;  &gt; Females ;</t>
  </si>
  <si>
    <t>New South Wales ;  &gt;&gt; Insufficient work experience ;  &gt;&gt; 55-64 years ;  Persons ;</t>
  </si>
  <si>
    <t>New South Wales ;  &gt;&gt; Insufficient work experience ;  &gt;&gt; 55-64 years ;  &gt; Males ;</t>
  </si>
  <si>
    <t>New South Wales ;  &gt;&gt; Insufficient work experience ;  &gt;&gt; 55-64 years ;  &gt; Females ;</t>
  </si>
  <si>
    <t>New South Wales ;  &gt;&gt; Insufficient work experience ;  &gt;&gt; 65 years and over ;  Persons ;</t>
  </si>
  <si>
    <t>New South Wales ;  &gt;&gt; Insufficient work experience ;  &gt;&gt; 65 years and over ;  &gt; Males ;</t>
  </si>
  <si>
    <t>New South Wales ;  &gt;&gt; Insufficient work experience ;  &gt;&gt; 65 years and over ;  &gt; Females ;</t>
  </si>
  <si>
    <t>New South Wales ;  &gt;&gt; No vacancies at all ;  Persons ;</t>
  </si>
  <si>
    <t>New South Wales ;  &gt;&gt; No vacancies at all ;  &gt; Males ;</t>
  </si>
  <si>
    <t>New South Wales ;  &gt;&gt; No vacancies at all ;  &gt; Females ;</t>
  </si>
  <si>
    <t>New South Wales ;  &gt;&gt; No vacancies at all ;  15-64 years ;  Persons ;</t>
  </si>
  <si>
    <t>New South Wales ;  &gt;&gt; No vacancies at all ;  15-64 years ;  &gt; Males ;</t>
  </si>
  <si>
    <t>New South Wales ;  &gt;&gt; No vacancies at all ;  15-64 years ;  &gt; Females ;</t>
  </si>
  <si>
    <t>New South Wales ;  &gt;&gt; No vacancies at all ;  &gt; 15-24 years ;  Persons ;</t>
  </si>
  <si>
    <t>New South Wales ;  &gt;&gt; No vacancies at all ;  &gt; 15-24 years ;  &gt; Males ;</t>
  </si>
  <si>
    <t>New South Wales ;  &gt;&gt; No vacancies at all ;  &gt; 15-24 years ;  &gt; Females ;</t>
  </si>
  <si>
    <t>New South Wales ;  &gt;&gt; No vacancies at all ;  &gt; 25-34 years ;  Persons ;</t>
  </si>
  <si>
    <t>New South Wales ;  &gt;&gt; No vacancies at all ;  &gt; 25-34 years ;  &gt; Males ;</t>
  </si>
  <si>
    <t>New South Wales ;  &gt;&gt; No vacancies at all ;  &gt; 25-34 years ;  &gt; Females ;</t>
  </si>
  <si>
    <t>New South Wales ;  &gt;&gt; No vacancies at all ;  &gt; 35-44 years ;  Persons ;</t>
  </si>
  <si>
    <t>New South Wales ;  &gt;&gt; No vacancies at all ;  &gt; 35-44 years ;  &gt; Males ;</t>
  </si>
  <si>
    <t>New South Wales ;  &gt;&gt; No vacancies at all ;  &gt; 35-44 years ;  &gt; Females ;</t>
  </si>
  <si>
    <t>New South Wales ;  &gt;&gt; No vacancies at all ;  &gt; 45-54 years ;  Persons ;</t>
  </si>
  <si>
    <t>New South Wales ;  &gt;&gt; No vacancies at all ;  &gt; 45-54 years ;  &gt; Males ;</t>
  </si>
  <si>
    <t>New South Wales ;  &gt;&gt; No vacancies at all ;  &gt; 45-54 years ;  &gt; Females ;</t>
  </si>
  <si>
    <t>New South Wales ;  &gt;&gt; No vacancies at all ;  &gt; 55 years and over ;  Persons ;</t>
  </si>
  <si>
    <t>New South Wales ;  &gt;&gt; No vacancies at all ;  &gt; 55 years and over ;  &gt; Males ;</t>
  </si>
  <si>
    <t>New South Wales ;  &gt;&gt; No vacancies at all ;  &gt; 55 years and over ;  &gt; Females ;</t>
  </si>
  <si>
    <t>New South Wales ;  &gt;&gt; No vacancies at all ;  &gt;&gt; 55-64 years ;  Persons ;</t>
  </si>
  <si>
    <t>New South Wales ;  &gt;&gt; No vacancies at all ;  &gt;&gt; 55-64 years ;  &gt; Males ;</t>
  </si>
  <si>
    <t>New South Wales ;  &gt;&gt; No vacancies at all ;  &gt;&gt; 55-64 years ;  &gt; Females ;</t>
  </si>
  <si>
    <t>New South Wales ;  &gt;&gt; No vacancies at all ;  &gt;&gt; 65 years and over ;  Persons ;</t>
  </si>
  <si>
    <t>New South Wales ;  &gt;&gt; No vacancies at all ;  &gt;&gt; 65 years and over ;  &gt; Males ;</t>
  </si>
  <si>
    <t>New South Wales ;  &gt;&gt; No vacancies at all ;  &gt;&gt; 65 years and over ;  &gt; Females ;</t>
  </si>
  <si>
    <t>New South Wales ;  &gt;&gt; No vacancies in line of work ;  Persons ;</t>
  </si>
  <si>
    <t>New South Wales ;  &gt;&gt; No vacancies in line of work ;  &gt; Males ;</t>
  </si>
  <si>
    <t>New South Wales ;  &gt;&gt; No vacancies in line of work ;  &gt; Females ;</t>
  </si>
  <si>
    <t>New South Wales ;  &gt;&gt; No vacancies in line of work ;  15-64 years ;  Persons ;</t>
  </si>
  <si>
    <t>New South Wales ;  &gt;&gt; No vacancies in line of work ;  15-64 years ;  &gt; Males ;</t>
  </si>
  <si>
    <t>New South Wales ;  &gt;&gt; No vacancies in line of work ;  15-64 years ;  &gt; Females ;</t>
  </si>
  <si>
    <t>New South Wales ;  &gt;&gt; No vacancies in line of work ;  &gt; 15-24 years ;  Persons ;</t>
  </si>
  <si>
    <t>New South Wales ;  &gt;&gt; No vacancies in line of work ;  &gt; 15-24 years ;  &gt; Males ;</t>
  </si>
  <si>
    <t>New South Wales ;  &gt;&gt; No vacancies in line of work ;  &gt; 15-24 years ;  &gt; Females ;</t>
  </si>
  <si>
    <t>New South Wales ;  &gt;&gt; No vacancies in line of work ;  &gt; 25-34 years ;  Persons ;</t>
  </si>
  <si>
    <t>New South Wales ;  &gt;&gt; No vacancies in line of work ;  &gt; 25-34 years ;  &gt; Males ;</t>
  </si>
  <si>
    <t>New South Wales ;  &gt;&gt; No vacancies in line of work ;  &gt; 25-34 years ;  &gt; Females ;</t>
  </si>
  <si>
    <t>New South Wales ;  &gt;&gt; No vacancies in line of work ;  &gt; 35-44 years ;  Persons ;</t>
  </si>
  <si>
    <t>New South Wales ;  &gt;&gt; No vacancies in line of work ;  &gt; 35-44 years ;  &gt; Males ;</t>
  </si>
  <si>
    <t>New South Wales ;  &gt;&gt; No vacancies in line of work ;  &gt; 35-44 years ;  &gt; Females ;</t>
  </si>
  <si>
    <t>New South Wales ;  &gt;&gt; No vacancies in line of work ;  &gt; 45-54 years ;  Persons ;</t>
  </si>
  <si>
    <t>New South Wales ;  &gt;&gt; No vacancies in line of work ;  &gt; 45-54 years ;  &gt; Males ;</t>
  </si>
  <si>
    <t>New South Wales ;  &gt;&gt; No vacancies in line of work ;  &gt; 45-54 years ;  &gt; Females ;</t>
  </si>
  <si>
    <t>New South Wales ;  &gt;&gt; No vacancies in line of work ;  &gt; 55 years and over ;  Persons ;</t>
  </si>
  <si>
    <t>New South Wales ;  &gt;&gt; No vacancies in line of work ;  &gt; 55 years and over ;  &gt; Males ;</t>
  </si>
  <si>
    <t>New South Wales ;  &gt;&gt; No vacancies in line of work ;  &gt; 55 years and over ;  &gt; Females ;</t>
  </si>
  <si>
    <t>A126242394T</t>
  </si>
  <si>
    <t>A126235410X</t>
  </si>
  <si>
    <t>A126249666L</t>
  </si>
  <si>
    <t>A126242538T</t>
  </si>
  <si>
    <t>A126235050F</t>
  </si>
  <si>
    <t>A126249306J</t>
  </si>
  <si>
    <t>A126242178X</t>
  </si>
  <si>
    <t>A126235770C</t>
  </si>
  <si>
    <t>A126250026L</t>
  </si>
  <si>
    <t>A126242898W</t>
  </si>
  <si>
    <t>A126235482K</t>
  </si>
  <si>
    <t>A126249738L</t>
  </si>
  <si>
    <t>A126242610X</t>
  </si>
  <si>
    <t>A126235134R</t>
  </si>
  <si>
    <t>A126249390K</t>
  </si>
  <si>
    <t>A126242262R</t>
  </si>
  <si>
    <t>A126235566V</t>
  </si>
  <si>
    <t>A126249822C</t>
  </si>
  <si>
    <t>A126242694V</t>
  </si>
  <si>
    <t>A126235206R</t>
  </si>
  <si>
    <t>A126249462K</t>
  </si>
  <si>
    <t>A126242334R</t>
  </si>
  <si>
    <t>A126235710A</t>
  </si>
  <si>
    <t>A126249966R</t>
  </si>
  <si>
    <t>A126242838V</t>
  </si>
  <si>
    <t>A126235278A</t>
  </si>
  <si>
    <t>A126249534K</t>
  </si>
  <si>
    <t>A126242406R</t>
  </si>
  <si>
    <t>A126235422J</t>
  </si>
  <si>
    <t>A126249678W</t>
  </si>
  <si>
    <t>A126242550J</t>
  </si>
  <si>
    <t>A126235062R</t>
  </si>
  <si>
    <t>A126249318T</t>
  </si>
  <si>
    <t>A126242190R</t>
  </si>
  <si>
    <t>A126235782L</t>
  </si>
  <si>
    <t>A126250038W</t>
  </si>
  <si>
    <t>A126242910A</t>
  </si>
  <si>
    <t>A126235494V</t>
  </si>
  <si>
    <t>A126249750C</t>
  </si>
  <si>
    <t>A126242622J</t>
  </si>
  <si>
    <t>A126235102W</t>
  </si>
  <si>
    <t>A126249358K</t>
  </si>
  <si>
    <t>A126242230W</t>
  </si>
  <si>
    <t>A126235534A</t>
  </si>
  <si>
    <t>A126249790W</t>
  </si>
  <si>
    <t>A126242662A</t>
  </si>
  <si>
    <t>A126235174J</t>
  </si>
  <si>
    <t>A126249430T</t>
  </si>
  <si>
    <t>A126242302W</t>
  </si>
  <si>
    <t>A126235678L</t>
  </si>
  <si>
    <t>A126249934W</t>
  </si>
  <si>
    <t>A126242806A</t>
  </si>
  <si>
    <t>A126235246J</t>
  </si>
  <si>
    <t>A126249502T</t>
  </si>
  <si>
    <t>A126242374J</t>
  </si>
  <si>
    <t>A126235390A</t>
  </si>
  <si>
    <t>A126249646C</t>
  </si>
  <si>
    <t>A126242518J</t>
  </si>
  <si>
    <t>A126235030W</t>
  </si>
  <si>
    <t>A126249286K</t>
  </si>
  <si>
    <t>A126242158R</t>
  </si>
  <si>
    <t>A126235750V</t>
  </si>
  <si>
    <t>A126250006C</t>
  </si>
  <si>
    <t>A126242878L</t>
  </si>
  <si>
    <t>A126235462A</t>
  </si>
  <si>
    <t>A126249718C</t>
  </si>
  <si>
    <t>A126242590A</t>
  </si>
  <si>
    <t>A126235138X</t>
  </si>
  <si>
    <t>A126249394V</t>
  </si>
  <si>
    <t>A126242266X</t>
  </si>
  <si>
    <t>A126235570K</t>
  </si>
  <si>
    <t>A126249826L</t>
  </si>
  <si>
    <t>A126242698C</t>
  </si>
  <si>
    <t>A126235210F</t>
  </si>
  <si>
    <t>A126249466V</t>
  </si>
  <si>
    <t>A126242338X</t>
  </si>
  <si>
    <t>A126235714K</t>
  </si>
  <si>
    <t>A126249970F</t>
  </si>
  <si>
    <t>A126242842K</t>
  </si>
  <si>
    <t>A126235282T</t>
  </si>
  <si>
    <t>A126249538V</t>
  </si>
  <si>
    <t>A126242410F</t>
  </si>
  <si>
    <t>A126235426T</t>
  </si>
  <si>
    <t>A126249682L</t>
  </si>
  <si>
    <t>A126242554T</t>
  </si>
  <si>
    <t>A126235066X</t>
  </si>
  <si>
    <t>A126249322J</t>
  </si>
  <si>
    <t>A126242194X</t>
  </si>
  <si>
    <t>A126235786W</t>
  </si>
  <si>
    <t>A126250042L</t>
  </si>
  <si>
    <t>A126242914K</t>
  </si>
  <si>
    <t>A126235498C</t>
  </si>
  <si>
    <t>A126249754L</t>
  </si>
  <si>
    <t>A126242626T</t>
  </si>
  <si>
    <t>A126235142R</t>
  </si>
  <si>
    <t>A126249398C</t>
  </si>
  <si>
    <t>A126242270R</t>
  </si>
  <si>
    <t>A126235574V</t>
  </si>
  <si>
    <t>A126249830C</t>
  </si>
  <si>
    <t>A126242702J</t>
  </si>
  <si>
    <t>A126235214R</t>
  </si>
  <si>
    <t>A126249470K</t>
  </si>
  <si>
    <t>A126242342R</t>
  </si>
  <si>
    <t>A126235718V</t>
  </si>
  <si>
    <t>A126249974R</t>
  </si>
  <si>
    <t>A126242846V</t>
  </si>
  <si>
    <t>A126235286A</t>
  </si>
  <si>
    <t>A126249542K</t>
  </si>
  <si>
    <t>A126242414R</t>
  </si>
  <si>
    <t>A126235430J</t>
  </si>
  <si>
    <t>A126249686W</t>
  </si>
  <si>
    <t>A126242558A</t>
  </si>
  <si>
    <t>A126235070R</t>
  </si>
  <si>
    <t>A126249326T</t>
  </si>
  <si>
    <t>A126242198J</t>
  </si>
  <si>
    <t>A126235790L</t>
  </si>
  <si>
    <t>A126250046W</t>
  </si>
  <si>
    <t>A126242918V</t>
  </si>
  <si>
    <t>A126235502J</t>
  </si>
  <si>
    <t>A126249758W</t>
  </si>
  <si>
    <t>A126242630J</t>
  </si>
  <si>
    <t>A126235106F</t>
  </si>
  <si>
    <t>A126249362A</t>
  </si>
  <si>
    <t>A126242234F</t>
  </si>
  <si>
    <t>A126235538K</t>
  </si>
  <si>
    <t>A126249794F</t>
  </si>
  <si>
    <t>A126242666K</t>
  </si>
  <si>
    <t>A126235178T</t>
  </si>
  <si>
    <t>A126249434A</t>
  </si>
  <si>
    <t>A126242306F</t>
  </si>
  <si>
    <t>A126235682C</t>
  </si>
  <si>
    <t>A126249938F</t>
  </si>
  <si>
    <t>A126242810T</t>
  </si>
  <si>
    <t>A126235250X</t>
  </si>
  <si>
    <t>A126249506A</t>
  </si>
  <si>
    <t>A126242378T</t>
  </si>
  <si>
    <t>A126235394K</t>
  </si>
  <si>
    <t>A126249650V</t>
  </si>
  <si>
    <t>A126242522X</t>
  </si>
  <si>
    <t>A126235034F</t>
  </si>
  <si>
    <t>A126249290A</t>
  </si>
  <si>
    <t>A126242162F</t>
  </si>
  <si>
    <t>A126235754C</t>
  </si>
  <si>
    <t>A126250010V</t>
  </si>
  <si>
    <t>A126242882C</t>
  </si>
  <si>
    <t>A126235466K</t>
  </si>
  <si>
    <t>A126249722V</t>
  </si>
  <si>
    <t>A126242594K</t>
  </si>
  <si>
    <t>A126235110W</t>
  </si>
  <si>
    <t>A126249366K</t>
  </si>
  <si>
    <t>A126242238R</t>
  </si>
  <si>
    <t>A126235542A</t>
  </si>
  <si>
    <t>A126249798R</t>
  </si>
  <si>
    <t>A126242670A</t>
  </si>
  <si>
    <t>A126235182J</t>
  </si>
  <si>
    <t>A126249438K</t>
  </si>
  <si>
    <t>A126242310W</t>
  </si>
  <si>
    <t>A126235686L</t>
  </si>
  <si>
    <t>A126249942W</t>
  </si>
  <si>
    <t>A126242814A</t>
  </si>
  <si>
    <t>A126235254J</t>
  </si>
  <si>
    <t>A126249510T</t>
  </si>
  <si>
    <t>A126242382J</t>
  </si>
  <si>
    <t>A126235398V</t>
  </si>
  <si>
    <t>A126249654C</t>
  </si>
  <si>
    <t>A126242526J</t>
  </si>
  <si>
    <t>A126235038R</t>
  </si>
  <si>
    <t>A126249294K</t>
  </si>
  <si>
    <t>A126242166R</t>
  </si>
  <si>
    <t>A126235758L</t>
  </si>
  <si>
    <t>A126250014C</t>
  </si>
  <si>
    <t>A126242886L</t>
  </si>
  <si>
    <t>A126235470A</t>
  </si>
  <si>
    <t>A126249726C</t>
  </si>
  <si>
    <t>A126242598V</t>
  </si>
  <si>
    <t>A126235126R</t>
  </si>
  <si>
    <t>A126249382K</t>
  </si>
  <si>
    <t>A126242254R</t>
  </si>
  <si>
    <t>A126235558V</t>
  </si>
  <si>
    <t>A126249814C</t>
  </si>
  <si>
    <t>A126242686V</t>
  </si>
  <si>
    <t>A126235198A</t>
  </si>
  <si>
    <t>A126249454K</t>
  </si>
  <si>
    <t>A126242326R</t>
  </si>
  <si>
    <t>A126235702A</t>
  </si>
  <si>
    <t>A126249958R</t>
  </si>
  <si>
    <t>A126242830A</t>
  </si>
  <si>
    <t>A126235270J</t>
  </si>
  <si>
    <t>A126249526K</t>
  </si>
  <si>
    <t>A126242398A</t>
  </si>
  <si>
    <t>A126235414J</t>
  </si>
  <si>
    <t>A126249670C</t>
  </si>
  <si>
    <t>A126242542J</t>
  </si>
  <si>
    <t>A126235054R</t>
  </si>
  <si>
    <t>A126249310X</t>
  </si>
  <si>
    <t>A126242182R</t>
  </si>
  <si>
    <t>A126235774L</t>
  </si>
  <si>
    <t>A126250030C</t>
  </si>
  <si>
    <t>A126242902A</t>
  </si>
  <si>
    <t>A126235486V</t>
  </si>
  <si>
    <t>A126249742C</t>
  </si>
  <si>
    <t>A126242614J</t>
  </si>
  <si>
    <t>A126235094J</t>
  </si>
  <si>
    <t>A126249350T</t>
  </si>
  <si>
    <t>A126242222W</t>
  </si>
  <si>
    <t>A126235526A</t>
  </si>
  <si>
    <t>A126249782W</t>
  </si>
  <si>
    <t>A126242654A</t>
  </si>
  <si>
    <t>A126235166J</t>
  </si>
  <si>
    <t>A126249422T</t>
  </si>
  <si>
    <t>A126242294J</t>
  </si>
  <si>
    <t>A126235670V</t>
  </si>
  <si>
    <t>A126249926W</t>
  </si>
  <si>
    <t>A126242798L</t>
  </si>
  <si>
    <t>A126235238J</t>
  </si>
  <si>
    <t>A126249494C</t>
  </si>
  <si>
    <t>A126242366J</t>
  </si>
  <si>
    <t>A126235382A</t>
  </si>
  <si>
    <t>A126249638C</t>
  </si>
  <si>
    <t>A126242510R</t>
  </si>
  <si>
    <t>A126235022W</t>
  </si>
  <si>
    <t>A126249278K</t>
  </si>
  <si>
    <t>A126242150W</t>
  </si>
  <si>
    <t>A126235742V</t>
  </si>
  <si>
    <t>A126249998J</t>
  </si>
  <si>
    <t>A126242870V</t>
  </si>
  <si>
    <t>A126235454A</t>
  </si>
  <si>
    <t>A126249710K</t>
  </si>
  <si>
    <t>A126242582A</t>
  </si>
  <si>
    <t>A126235146X</t>
  </si>
  <si>
    <t>A126249402J</t>
  </si>
  <si>
    <t>A126242274X</t>
  </si>
  <si>
    <t>A126235578C</t>
  </si>
  <si>
    <t>A126249834L</t>
  </si>
  <si>
    <t>A126242706T</t>
  </si>
  <si>
    <t>A126235218X</t>
  </si>
  <si>
    <t>A126249474V</t>
  </si>
  <si>
    <t>A126242346X</t>
  </si>
  <si>
    <t>A126235722K</t>
  </si>
  <si>
    <t>A126249978X</t>
  </si>
  <si>
    <t>A126242850K</t>
  </si>
  <si>
    <t>A126235290T</t>
  </si>
  <si>
    <t>A126249546V</t>
  </si>
  <si>
    <t>A126242418X</t>
  </si>
  <si>
    <t>A126235434T</t>
  </si>
  <si>
    <t>A126249690L</t>
  </si>
  <si>
    <t>A126242562T</t>
  </si>
  <si>
    <t>A126235074X</t>
  </si>
  <si>
    <t>A126249330J</t>
  </si>
  <si>
    <t>A126242202L</t>
  </si>
  <si>
    <t>New South Wales ;  &gt;&gt; No vacancies in line of work ;  &gt;&gt; 55-64 years ;  Persons ;</t>
  </si>
  <si>
    <t>New South Wales ;  &gt;&gt; No vacancies in line of work ;  &gt;&gt; 55-64 years ;  &gt; Males ;</t>
  </si>
  <si>
    <t>New South Wales ;  &gt;&gt; No vacancies in line of work ;  &gt;&gt; 55-64 years ;  &gt; Females ;</t>
  </si>
  <si>
    <t>New South Wales ;  &gt;&gt; No vacancies in line of work ;  &gt;&gt; 65 years and over ;  Persons ;</t>
  </si>
  <si>
    <t>New South Wales ;  &gt;&gt; No vacancies in line of work ;  &gt;&gt; 65 years and over ;  &gt; Males ;</t>
  </si>
  <si>
    <t>New South Wales ;  &gt;&gt; No vacancies in line of work ;  &gt;&gt; 65 years and over ;  &gt; Females ;</t>
  </si>
  <si>
    <t>New South Wales ;  &gt;&gt; Too far to travel or transport problems ;  Persons ;</t>
  </si>
  <si>
    <t>New South Wales ;  &gt;&gt; Too far to travel or transport problems ;  &gt; Males ;</t>
  </si>
  <si>
    <t>New South Wales ;  &gt;&gt; Too far to travel or transport problems ;  &gt; Females ;</t>
  </si>
  <si>
    <t>New South Wales ;  &gt;&gt; Too far to travel or transport problems ;  15-64 years ;  Persons ;</t>
  </si>
  <si>
    <t>New South Wales ;  &gt;&gt; Too far to travel or transport problems ;  15-64 years ;  &gt; Males ;</t>
  </si>
  <si>
    <t>New South Wales ;  &gt;&gt; Too far to travel or transport problems ;  15-64 years ;  &gt; Females ;</t>
  </si>
  <si>
    <t>New South Wales ;  &gt;&gt; Too far to travel or transport problems ;  &gt; 15-24 years ;  Persons ;</t>
  </si>
  <si>
    <t>New South Wales ;  &gt;&gt; Too far to travel or transport problems ;  &gt; 15-24 years ;  &gt; Males ;</t>
  </si>
  <si>
    <t>New South Wales ;  &gt;&gt; Too far to travel or transport problems ;  &gt; 15-24 years ;  &gt; Females ;</t>
  </si>
  <si>
    <t>New South Wales ;  &gt;&gt; Too far to travel or transport problems ;  &gt; 25-34 years ;  Persons ;</t>
  </si>
  <si>
    <t>New South Wales ;  &gt;&gt; Too far to travel or transport problems ;  &gt; 25-34 years ;  &gt; Males ;</t>
  </si>
  <si>
    <t>New South Wales ;  &gt;&gt; Too far to travel or transport problems ;  &gt; 25-34 years ;  &gt; Females ;</t>
  </si>
  <si>
    <t>New South Wales ;  &gt;&gt; Too far to travel or transport problems ;  &gt; 35-44 years ;  Persons ;</t>
  </si>
  <si>
    <t>New South Wales ;  &gt;&gt; Too far to travel or transport problems ;  &gt; 35-44 years ;  &gt; Males ;</t>
  </si>
  <si>
    <t>New South Wales ;  &gt;&gt; Too far to travel or transport problems ;  &gt; 35-44 years ;  &gt; Females ;</t>
  </si>
  <si>
    <t>New South Wales ;  &gt;&gt; Too far to travel or transport problems ;  &gt; 45-54 years ;  Persons ;</t>
  </si>
  <si>
    <t>New South Wales ;  &gt;&gt; Too far to travel or transport problems ;  &gt; 45-54 years ;  &gt; Males ;</t>
  </si>
  <si>
    <t>New South Wales ;  &gt;&gt; Too far to travel or transport problems ;  &gt; 45-54 years ;  &gt; Females ;</t>
  </si>
  <si>
    <t>New South Wales ;  &gt;&gt; Too far to travel or transport problems ;  &gt; 55 years and over ;  Persons ;</t>
  </si>
  <si>
    <t>New South Wales ;  &gt;&gt; Too far to travel or transport problems ;  &gt; 55 years and over ;  &gt; Males ;</t>
  </si>
  <si>
    <t>New South Wales ;  &gt;&gt; Too far to travel or transport problems ;  &gt; 55 years and over ;  &gt; Females ;</t>
  </si>
  <si>
    <t>New South Wales ;  &gt;&gt; Too far to travel or transport problems ;  &gt;&gt; 55-64 years ;  Persons ;</t>
  </si>
  <si>
    <t>New South Wales ;  &gt;&gt; Too far to travel or transport problems ;  &gt;&gt; 55-64 years ;  &gt; Males ;</t>
  </si>
  <si>
    <t>New South Wales ;  &gt;&gt; Too far to travel or transport problems ;  &gt;&gt; 55-64 years ;  &gt; Females ;</t>
  </si>
  <si>
    <t>New South Wales ;  &gt;&gt; Too far to travel or transport problems ;  &gt;&gt; 65 years and over ;  Persons ;</t>
  </si>
  <si>
    <t>New South Wales ;  &gt;&gt; Too far to travel or transport problems ;  &gt;&gt; 65 years and over ;  &gt; Males ;</t>
  </si>
  <si>
    <t>New South Wales ;  &gt;&gt; Too far to travel or transport problems ;  &gt;&gt; 65 years and over ;  &gt; Females ;</t>
  </si>
  <si>
    <t>New South Wales ;  &gt;&gt; Own ill health or disability ;  Persons ;</t>
  </si>
  <si>
    <t>New South Wales ;  &gt;&gt; Own ill health or disability ;  &gt; Males ;</t>
  </si>
  <si>
    <t>New South Wales ;  &gt;&gt; Own ill health or disability ;  &gt; Females ;</t>
  </si>
  <si>
    <t>New South Wales ;  &gt;&gt; Own ill health or disability ;  15-64 years ;  Persons ;</t>
  </si>
  <si>
    <t>New South Wales ;  &gt;&gt; Own ill health or disability ;  15-64 years ;  &gt; Males ;</t>
  </si>
  <si>
    <t>New South Wales ;  &gt;&gt; Own ill health or disability ;  15-64 years ;  &gt; Females ;</t>
  </si>
  <si>
    <t>New South Wales ;  &gt;&gt; Own ill health or disability ;  &gt; 15-24 years ;  Persons ;</t>
  </si>
  <si>
    <t>New South Wales ;  &gt;&gt; Own ill health or disability ;  &gt; 15-24 years ;  &gt; Males ;</t>
  </si>
  <si>
    <t>New South Wales ;  &gt;&gt; Own ill health or disability ;  &gt; 15-24 years ;  &gt; Females ;</t>
  </si>
  <si>
    <t>New South Wales ;  &gt;&gt; Own ill health or disability ;  &gt; 25-34 years ;  Persons ;</t>
  </si>
  <si>
    <t>New South Wales ;  &gt;&gt; Own ill health or disability ;  &gt; 25-34 years ;  &gt; Males ;</t>
  </si>
  <si>
    <t>New South Wales ;  &gt;&gt; Own ill health or disability ;  &gt; 25-34 years ;  &gt; Females ;</t>
  </si>
  <si>
    <t>New South Wales ;  &gt;&gt; Own ill health or disability ;  &gt; 35-44 years ;  Persons ;</t>
  </si>
  <si>
    <t>New South Wales ;  &gt;&gt; Own ill health or disability ;  &gt; 35-44 years ;  &gt; Males ;</t>
  </si>
  <si>
    <t>New South Wales ;  &gt;&gt; Own ill health or disability ;  &gt; 35-44 years ;  &gt; Females ;</t>
  </si>
  <si>
    <t>New South Wales ;  &gt;&gt; Own ill health or disability ;  &gt; 45-54 years ;  Persons ;</t>
  </si>
  <si>
    <t>New South Wales ;  &gt;&gt; Own ill health or disability ;  &gt; 45-54 years ;  &gt; Males ;</t>
  </si>
  <si>
    <t>New South Wales ;  &gt;&gt; Own ill health or disability ;  &gt; 45-54 years ;  &gt; Females ;</t>
  </si>
  <si>
    <t>New South Wales ;  &gt;&gt; Own ill health or disability ;  &gt; 55 years and over ;  Persons ;</t>
  </si>
  <si>
    <t>New South Wales ;  &gt;&gt; Own ill health or disability ;  &gt; 55 years and over ;  &gt; Males ;</t>
  </si>
  <si>
    <t>New South Wales ;  &gt;&gt; Own ill health or disability ;  &gt; 55 years and over ;  &gt; Females ;</t>
  </si>
  <si>
    <t>New South Wales ;  &gt;&gt; Own ill health or disability ;  &gt;&gt; 55-64 years ;  Persons ;</t>
  </si>
  <si>
    <t>New South Wales ;  &gt;&gt; Own ill health or disability ;  &gt;&gt; 55-64 years ;  &gt; Males ;</t>
  </si>
  <si>
    <t>New South Wales ;  &gt;&gt; Own ill health or disability ;  &gt;&gt; 55-64 years ;  &gt; Females ;</t>
  </si>
  <si>
    <t>New South Wales ;  &gt;&gt; Own ill health or disability ;  &gt;&gt; 65 years and over ;  Persons ;</t>
  </si>
  <si>
    <t>New South Wales ;  &gt;&gt; Own ill health or disability ;  &gt;&gt; 65 years and over ;  &gt; Males ;</t>
  </si>
  <si>
    <t>New South Wales ;  &gt;&gt; Own ill health or disability ;  &gt;&gt; 65 years and over ;  &gt; Females ;</t>
  </si>
  <si>
    <t>New South Wales ;  &gt;&gt; Language difficulties ;  Persons ;</t>
  </si>
  <si>
    <t>New South Wales ;  &gt;&gt; Language difficulties ;  &gt; Males ;</t>
  </si>
  <si>
    <t>New South Wales ;  &gt;&gt; Language difficulties ;  &gt; Females ;</t>
  </si>
  <si>
    <t>New South Wales ;  &gt;&gt; Language difficulties ;  15-64 years ;  Persons ;</t>
  </si>
  <si>
    <t>New South Wales ;  &gt;&gt; Language difficulties ;  15-64 years ;  &gt; Males ;</t>
  </si>
  <si>
    <t>New South Wales ;  &gt;&gt; Language difficulties ;  15-64 years ;  &gt; Females ;</t>
  </si>
  <si>
    <t>New South Wales ;  &gt;&gt; Language difficulties ;  &gt; 15-24 years ;  Persons ;</t>
  </si>
  <si>
    <t>New South Wales ;  &gt;&gt; Language difficulties ;  &gt; 15-24 years ;  &gt; Males ;</t>
  </si>
  <si>
    <t>New South Wales ;  &gt;&gt; Language difficulties ;  &gt; 15-24 years ;  &gt; Females ;</t>
  </si>
  <si>
    <t>New South Wales ;  &gt;&gt; Language difficulties ;  &gt; 25-34 years ;  Persons ;</t>
  </si>
  <si>
    <t>New South Wales ;  &gt;&gt; Language difficulties ;  &gt; 25-34 years ;  &gt; Males ;</t>
  </si>
  <si>
    <t>New South Wales ;  &gt;&gt; Language difficulties ;  &gt; 25-34 years ;  &gt; Females ;</t>
  </si>
  <si>
    <t>New South Wales ;  &gt;&gt; Language difficulties ;  &gt; 35-44 years ;  Persons ;</t>
  </si>
  <si>
    <t>New South Wales ;  &gt;&gt; Language difficulties ;  &gt; 35-44 years ;  &gt; Males ;</t>
  </si>
  <si>
    <t>New South Wales ;  &gt;&gt; Language difficulties ;  &gt; 35-44 years ;  &gt; Females ;</t>
  </si>
  <si>
    <t>New South Wales ;  &gt;&gt; Language difficulties ;  &gt; 45-54 years ;  Persons ;</t>
  </si>
  <si>
    <t>New South Wales ;  &gt;&gt; Language difficulties ;  &gt; 45-54 years ;  &gt; Males ;</t>
  </si>
  <si>
    <t>New South Wales ;  &gt;&gt; Language difficulties ;  &gt; 45-54 years ;  &gt; Females ;</t>
  </si>
  <si>
    <t>New South Wales ;  &gt;&gt; Language difficulties ;  &gt; 55 years and over ;  Persons ;</t>
  </si>
  <si>
    <t>New South Wales ;  &gt;&gt; Language difficulties ;  &gt; 55 years and over ;  &gt; Males ;</t>
  </si>
  <si>
    <t>New South Wales ;  &gt;&gt; Language difficulties ;  &gt; 55 years and over ;  &gt; Females ;</t>
  </si>
  <si>
    <t>New South Wales ;  &gt;&gt; Language difficulties ;  &gt;&gt; 55-64 years ;  Persons ;</t>
  </si>
  <si>
    <t>New South Wales ;  &gt;&gt; Language difficulties ;  &gt;&gt; 55-64 years ;  &gt; Males ;</t>
  </si>
  <si>
    <t>New South Wales ;  &gt;&gt; Language difficulties ;  &gt;&gt; 55-64 years ;  &gt; Females ;</t>
  </si>
  <si>
    <t>New South Wales ;  &gt;&gt; Language difficulties ;  &gt;&gt; 65 years and over ;  Persons ;</t>
  </si>
  <si>
    <t>New South Wales ;  &gt;&gt; Language difficulties ;  &gt;&gt; 65 years and over ;  &gt; Males ;</t>
  </si>
  <si>
    <t>New South Wales ;  &gt;&gt; Language difficulties ;  &gt;&gt; 65 years and over ;  &gt; Females ;</t>
  </si>
  <si>
    <t>New South Wales ;  &gt;&gt; No jobs with suitable hours ;  Persons ;</t>
  </si>
  <si>
    <t>New South Wales ;  &gt;&gt; No jobs with suitable hours ;  &gt; Males ;</t>
  </si>
  <si>
    <t>New South Wales ;  &gt;&gt; No jobs with suitable hours ;  &gt; Females ;</t>
  </si>
  <si>
    <t>New South Wales ;  &gt;&gt; No jobs with suitable hours ;  15-64 years ;  Persons ;</t>
  </si>
  <si>
    <t>New South Wales ;  &gt;&gt; No jobs with suitable hours ;  15-64 years ;  &gt; Males ;</t>
  </si>
  <si>
    <t>New South Wales ;  &gt;&gt; No jobs with suitable hours ;  15-64 years ;  &gt; Females ;</t>
  </si>
  <si>
    <t>New South Wales ;  &gt;&gt; No jobs with suitable hours ;  &gt; 15-24 years ;  Persons ;</t>
  </si>
  <si>
    <t>New South Wales ;  &gt;&gt; No jobs with suitable hours ;  &gt; 15-24 years ;  &gt; Males ;</t>
  </si>
  <si>
    <t>New South Wales ;  &gt;&gt; No jobs with suitable hours ;  &gt; 15-24 years ;  &gt; Females ;</t>
  </si>
  <si>
    <t>New South Wales ;  &gt;&gt; No jobs with suitable hours ;  &gt; 25-34 years ;  Persons ;</t>
  </si>
  <si>
    <t>New South Wales ;  &gt;&gt; No jobs with suitable hours ;  &gt; 25-34 years ;  &gt; Males ;</t>
  </si>
  <si>
    <t>New South Wales ;  &gt;&gt; No jobs with suitable hours ;  &gt; 25-34 years ;  &gt; Females ;</t>
  </si>
  <si>
    <t>New South Wales ;  &gt;&gt; No jobs with suitable hours ;  &gt; 35-44 years ;  Persons ;</t>
  </si>
  <si>
    <t>New South Wales ;  &gt;&gt; No jobs with suitable hours ;  &gt; 35-44 years ;  &gt; Males ;</t>
  </si>
  <si>
    <t>New South Wales ;  &gt;&gt; No jobs with suitable hours ;  &gt; 35-44 years ;  &gt; Females ;</t>
  </si>
  <si>
    <t>New South Wales ;  &gt;&gt; No jobs with suitable hours ;  &gt; 45-54 years ;  Persons ;</t>
  </si>
  <si>
    <t>New South Wales ;  &gt;&gt; No jobs with suitable hours ;  &gt; 45-54 years ;  &gt; Males ;</t>
  </si>
  <si>
    <t>New South Wales ;  &gt;&gt; No jobs with suitable hours ;  &gt; 45-54 years ;  &gt; Females ;</t>
  </si>
  <si>
    <t>New South Wales ;  &gt;&gt; No jobs with suitable hours ;  &gt; 55 years and over ;  Persons ;</t>
  </si>
  <si>
    <t>New South Wales ;  &gt;&gt; No jobs with suitable hours ;  &gt; 55 years and over ;  &gt; Males ;</t>
  </si>
  <si>
    <t>New South Wales ;  &gt;&gt; No jobs with suitable hours ;  &gt; 55 years and over ;  &gt; Females ;</t>
  </si>
  <si>
    <t>New South Wales ;  &gt;&gt; No jobs with suitable hours ;  &gt;&gt; 55-64 years ;  Persons ;</t>
  </si>
  <si>
    <t>New South Wales ;  &gt;&gt; No jobs with suitable hours ;  &gt;&gt; 55-64 years ;  &gt; Males ;</t>
  </si>
  <si>
    <t>New South Wales ;  &gt;&gt; No jobs with suitable hours ;  &gt;&gt; 55-64 years ;  &gt; Females ;</t>
  </si>
  <si>
    <t>New South Wales ;  &gt;&gt; No jobs with suitable hours ;  &gt;&gt; 65 years and over ;  Persons ;</t>
  </si>
  <si>
    <t>New South Wales ;  &gt;&gt; No jobs with suitable hours ;  &gt;&gt; 65 years and over ;  &gt; Males ;</t>
  </si>
  <si>
    <t>New South Wales ;  &gt;&gt; No jobs with suitable hours ;  &gt;&gt; 65 years and over ;  &gt; Females ;</t>
  </si>
  <si>
    <t>New South Wales ;  &gt;&gt; Child care or other family considerations ;  Persons ;</t>
  </si>
  <si>
    <t>New South Wales ;  &gt;&gt; Child care or other family considerations ;  &gt; Males ;</t>
  </si>
  <si>
    <t>New South Wales ;  &gt;&gt; Child care or other family considerations ;  &gt; Females ;</t>
  </si>
  <si>
    <t>New South Wales ;  &gt;&gt; Child care or other family considerations ;  15-64 years ;  Persons ;</t>
  </si>
  <si>
    <t>New South Wales ;  &gt;&gt; Child care or other family considerations ;  15-64 years ;  &gt; Males ;</t>
  </si>
  <si>
    <t>New South Wales ;  &gt;&gt; Child care or other family considerations ;  15-64 years ;  &gt; Females ;</t>
  </si>
  <si>
    <t>New South Wales ;  &gt;&gt; Child care or other family considerations ;  &gt; 15-24 years ;  Persons ;</t>
  </si>
  <si>
    <t>New South Wales ;  &gt;&gt; Child care or other family considerations ;  &gt; 15-24 years ;  &gt; Males ;</t>
  </si>
  <si>
    <t>New South Wales ;  &gt;&gt; Child care or other family considerations ;  &gt; 15-24 years ;  &gt; Females ;</t>
  </si>
  <si>
    <t>New South Wales ;  &gt;&gt; Child care or other family considerations ;  &gt; 25-34 years ;  Persons ;</t>
  </si>
  <si>
    <t>New South Wales ;  &gt;&gt; Child care or other family considerations ;  &gt; 25-34 years ;  &gt; Males ;</t>
  </si>
  <si>
    <t>New South Wales ;  &gt;&gt; Child care or other family considerations ;  &gt; 25-34 years ;  &gt; Females ;</t>
  </si>
  <si>
    <t>New South Wales ;  &gt;&gt; Child care or other family considerations ;  &gt; 35-44 years ;  Persons ;</t>
  </si>
  <si>
    <t>New South Wales ;  &gt;&gt; Child care or other family considerations ;  &gt; 35-44 years ;  &gt; Males ;</t>
  </si>
  <si>
    <t>New South Wales ;  &gt;&gt; Child care or other family considerations ;  &gt; 35-44 years ;  &gt; Females ;</t>
  </si>
  <si>
    <t>New South Wales ;  &gt;&gt; Child care or other family considerations ;  &gt; 45-54 years ;  Persons ;</t>
  </si>
  <si>
    <t>New South Wales ;  &gt;&gt; Child care or other family considerations ;  &gt; 45-54 years ;  &gt; Males ;</t>
  </si>
  <si>
    <t>New South Wales ;  &gt;&gt; Child care or other family considerations ;  &gt; 45-54 years ;  &gt; Females ;</t>
  </si>
  <si>
    <t>New South Wales ;  &gt;&gt; Child care or other family considerations ;  &gt; 55 years and over ;  Persons ;</t>
  </si>
  <si>
    <t>New South Wales ;  &gt;&gt; Child care or other family considerations ;  &gt; 55 years and over ;  &gt; Males ;</t>
  </si>
  <si>
    <t>New South Wales ;  &gt;&gt; Child care or other family considerations ;  &gt; 55 years and over ;  &gt; Females ;</t>
  </si>
  <si>
    <t>New South Wales ;  &gt;&gt; Child care or other family considerations ;  &gt;&gt; 55-64 years ;  Persons ;</t>
  </si>
  <si>
    <t>New South Wales ;  &gt;&gt; Child care or other family considerations ;  &gt;&gt; 55-64 years ;  &gt; Males ;</t>
  </si>
  <si>
    <t>New South Wales ;  &gt;&gt; Child care or other family considerations ;  &gt;&gt; 55-64 years ;  &gt; Females ;</t>
  </si>
  <si>
    <t>New South Wales ;  &gt;&gt; Child care or other family considerations ;  &gt;&gt; 65 years and over ;  Persons ;</t>
  </si>
  <si>
    <t>New South Wales ;  &gt;&gt; Child care or other family considerations ;  &gt;&gt; 65 years and over ;  &gt; Males ;</t>
  </si>
  <si>
    <t>New South Wales ;  &gt;&gt; Child care or other family considerations ;  &gt;&gt; 65 years and over ;  &gt; Females ;</t>
  </si>
  <si>
    <t>New South Wales ;  &gt;&gt; No feedback from employers ;  Persons ;</t>
  </si>
  <si>
    <t>New South Wales ;  &gt;&gt; No feedback from employers ;  &gt; Males ;</t>
  </si>
  <si>
    <t>New South Wales ;  &gt;&gt; No feedback from employers ;  &gt; Females ;</t>
  </si>
  <si>
    <t>New South Wales ;  &gt;&gt; No feedback from employers ;  15-64 years ;  Persons ;</t>
  </si>
  <si>
    <t>New South Wales ;  &gt;&gt; No feedback from employers ;  15-64 years ;  &gt; Males ;</t>
  </si>
  <si>
    <t>New South Wales ;  &gt;&gt; No feedback from employers ;  15-64 years ;  &gt; Females ;</t>
  </si>
  <si>
    <t>New South Wales ;  &gt;&gt; No feedback from employers ;  &gt; 15-24 years ;  Persons ;</t>
  </si>
  <si>
    <t>New South Wales ;  &gt;&gt; No feedback from employers ;  &gt; 15-24 years ;  &gt; Males ;</t>
  </si>
  <si>
    <t>New South Wales ;  &gt;&gt; No feedback from employers ;  &gt; 15-24 years ;  &gt; Females ;</t>
  </si>
  <si>
    <t>New South Wales ;  &gt;&gt; No feedback from employers ;  &gt; 25-34 years ;  Persons ;</t>
  </si>
  <si>
    <t>New South Wales ;  &gt;&gt; No feedback from employers ;  &gt; 25-34 years ;  &gt; Males ;</t>
  </si>
  <si>
    <t>New South Wales ;  &gt;&gt; No feedback from employers ;  &gt; 25-34 years ;  &gt; Females ;</t>
  </si>
  <si>
    <t>New South Wales ;  &gt;&gt; No feedback from employers ;  &gt; 35-44 years ;  Persons ;</t>
  </si>
  <si>
    <t>New South Wales ;  &gt;&gt; No feedback from employers ;  &gt; 35-44 years ;  &gt; Males ;</t>
  </si>
  <si>
    <t>New South Wales ;  &gt;&gt; No feedback from employers ;  &gt; 35-44 years ;  &gt; Females ;</t>
  </si>
  <si>
    <t>New South Wales ;  &gt;&gt; No feedback from employers ;  &gt; 45-54 years ;  Persons ;</t>
  </si>
  <si>
    <t>New South Wales ;  &gt;&gt; No feedback from employers ;  &gt; 45-54 years ;  &gt; Males ;</t>
  </si>
  <si>
    <t>New South Wales ;  &gt;&gt; No feedback from employers ;  &gt; 45-54 years ;  &gt; Females ;</t>
  </si>
  <si>
    <t>New South Wales ;  &gt;&gt; No feedback from employers ;  &gt; 55 years and over ;  Persons ;</t>
  </si>
  <si>
    <t>New South Wales ;  &gt;&gt; No feedback from employers ;  &gt; 55 years and over ;  &gt; Males ;</t>
  </si>
  <si>
    <t>New South Wales ;  &gt;&gt; No feedback from employers ;  &gt; 55 years and over ;  &gt; Females ;</t>
  </si>
  <si>
    <t>New South Wales ;  &gt;&gt; No feedback from employers ;  &gt;&gt; 55-64 years ;  Persons ;</t>
  </si>
  <si>
    <t>New South Wales ;  &gt;&gt; No feedback from employers ;  &gt;&gt; 55-64 years ;  &gt; Males ;</t>
  </si>
  <si>
    <t>New South Wales ;  &gt;&gt; No feedback from employers ;  &gt;&gt; 55-64 years ;  &gt; Females ;</t>
  </si>
  <si>
    <t>New South Wales ;  &gt;&gt; No feedback from employers ;  &gt;&gt; 65 years and over ;  Persons ;</t>
  </si>
  <si>
    <t>New South Wales ;  &gt;&gt; No feedback from employers ;  &gt;&gt; 65 years and over ;  &gt; Males ;</t>
  </si>
  <si>
    <t>New South Wales ;  &gt;&gt; No feedback from employers ;  &gt;&gt; 65 years and over ;  &gt; Females ;</t>
  </si>
  <si>
    <t>New South Wales ;  &gt;&gt; Other difficulties ;  Persons ;</t>
  </si>
  <si>
    <t>New South Wales ;  &gt;&gt; Other difficulties ;  &gt; Males ;</t>
  </si>
  <si>
    <t>New South Wales ;  &gt;&gt; Other difficulties ;  &gt; Females ;</t>
  </si>
  <si>
    <t>New South Wales ;  &gt;&gt; Other difficulties ;  15-64 years ;  Persons ;</t>
  </si>
  <si>
    <t>New South Wales ;  &gt;&gt; Other difficulties ;  15-64 years ;  &gt; Males ;</t>
  </si>
  <si>
    <t>New South Wales ;  &gt;&gt; Other difficulties ;  15-64 years ;  &gt; Females ;</t>
  </si>
  <si>
    <t>New South Wales ;  &gt;&gt; Other difficulties ;  &gt; 15-24 years ;  Persons ;</t>
  </si>
  <si>
    <t>New South Wales ;  &gt;&gt; Other difficulties ;  &gt; 15-24 years ;  &gt; Males ;</t>
  </si>
  <si>
    <t>New South Wales ;  &gt;&gt; Other difficulties ;  &gt; 15-24 years ;  &gt; Females ;</t>
  </si>
  <si>
    <t>New South Wales ;  &gt;&gt; Other difficulties ;  &gt; 25-34 years ;  Persons ;</t>
  </si>
  <si>
    <t>New South Wales ;  &gt;&gt; Other difficulties ;  &gt; 25-34 years ;  &gt; Males ;</t>
  </si>
  <si>
    <t>New South Wales ;  &gt;&gt; Other difficulties ;  &gt; 25-34 years ;  &gt; Females ;</t>
  </si>
  <si>
    <t>New South Wales ;  &gt;&gt; Other difficulties ;  &gt; 35-44 years ;  Persons ;</t>
  </si>
  <si>
    <t>New South Wales ;  &gt;&gt; Other difficulties ;  &gt; 35-44 years ;  &gt; Males ;</t>
  </si>
  <si>
    <t>New South Wales ;  &gt;&gt; Other difficulties ;  &gt; 35-44 years ;  &gt; Females ;</t>
  </si>
  <si>
    <t>New South Wales ;  &gt;&gt; Other difficulties ;  &gt; 45-54 years ;  Persons ;</t>
  </si>
  <si>
    <t>New South Wales ;  &gt;&gt; Other difficulties ;  &gt; 45-54 years ;  &gt; Males ;</t>
  </si>
  <si>
    <t>New South Wales ;  &gt;&gt; Other difficulties ;  &gt; 45-54 years ;  &gt; Females ;</t>
  </si>
  <si>
    <t>New South Wales ;  &gt;&gt; Other difficulties ;  &gt; 55 years and over ;  Persons ;</t>
  </si>
  <si>
    <t>New South Wales ;  &gt;&gt; Other difficulties ;  &gt; 55 years and over ;  &gt; Males ;</t>
  </si>
  <si>
    <t>New South Wales ;  &gt;&gt; Other difficulties ;  &gt; 55 years and over ;  &gt; Females ;</t>
  </si>
  <si>
    <t>New South Wales ;  &gt;&gt; Other difficulties ;  &gt;&gt; 55-64 years ;  Persons ;</t>
  </si>
  <si>
    <t>New South Wales ;  &gt;&gt; Other difficulties ;  &gt;&gt; 55-64 years ;  &gt; Males ;</t>
  </si>
  <si>
    <t>New South Wales ;  &gt;&gt; Other difficulties ;  &gt;&gt; 55-64 years ;  &gt; Females ;</t>
  </si>
  <si>
    <t>New South Wales ;  &gt;&gt; Other difficulties ;  &gt;&gt; 65 years and over ;  Persons ;</t>
  </si>
  <si>
    <t>New South Wales ;  &gt;&gt; Other difficulties ;  &gt;&gt; 65 years and over ;  &gt; Males ;</t>
  </si>
  <si>
    <t>New South Wales ;  &gt;&gt; Other difficulties ;  &gt;&gt; 65 years and over ;  &gt; Females ;</t>
  </si>
  <si>
    <t>New South Wales ;  &gt; Did not have difficulty finding work ;  Persons ;</t>
  </si>
  <si>
    <t>New South Wales ;  &gt; Did not have difficulty finding work ;  &gt; Males ;</t>
  </si>
  <si>
    <t>New South Wales ;  &gt; Did not have difficulty finding work ;  &gt; Females ;</t>
  </si>
  <si>
    <t>New South Wales ;  &gt; Did not have difficulty finding work ;  15-64 years ;  Persons ;</t>
  </si>
  <si>
    <t>New South Wales ;  &gt; Did not have difficulty finding work ;  15-64 years ;  &gt; Males ;</t>
  </si>
  <si>
    <t>New South Wales ;  &gt; Did not have difficulty finding work ;  15-64 years ;  &gt; Females ;</t>
  </si>
  <si>
    <t>New South Wales ;  &gt; Did not have difficulty finding work ;  &gt; 15-24 years ;  Persons ;</t>
  </si>
  <si>
    <t>New South Wales ;  &gt; Did not have difficulty finding work ;  &gt; 15-24 years ;  &gt; Males ;</t>
  </si>
  <si>
    <t>New South Wales ;  &gt; Did not have difficulty finding work ;  &gt; 15-24 years ;  &gt; Females ;</t>
  </si>
  <si>
    <t>New South Wales ;  &gt; Did not have difficulty finding work ;  &gt; 25-34 years ;  Persons ;</t>
  </si>
  <si>
    <t>New South Wales ;  &gt; Did not have difficulty finding work ;  &gt; 25-34 years ;  &gt; Males ;</t>
  </si>
  <si>
    <t>New South Wales ;  &gt; Did not have difficulty finding work ;  &gt; 25-34 years ;  &gt; Females ;</t>
  </si>
  <si>
    <t>New South Wales ;  &gt; Did not have difficulty finding work ;  &gt; 35-44 years ;  Persons ;</t>
  </si>
  <si>
    <t>New South Wales ;  &gt; Did not have difficulty finding work ;  &gt; 35-44 years ;  &gt; Males ;</t>
  </si>
  <si>
    <t>New South Wales ;  &gt; Did not have difficulty finding work ;  &gt; 35-44 years ;  &gt; Females ;</t>
  </si>
  <si>
    <t>New South Wales ;  &gt; Did not have difficulty finding work ;  &gt; 45-54 years ;  Persons ;</t>
  </si>
  <si>
    <t>New South Wales ;  &gt; Did not have difficulty finding work ;  &gt; 45-54 years ;  &gt; Males ;</t>
  </si>
  <si>
    <t>New South Wales ;  &gt; Did not have difficulty finding work ;  &gt; 45-54 years ;  &gt; Females ;</t>
  </si>
  <si>
    <t>New South Wales ;  &gt; Did not have difficulty finding work ;  &gt; 55 years and over ;  Persons ;</t>
  </si>
  <si>
    <t>New South Wales ;  &gt; Did not have difficulty finding work ;  &gt; 55 years and over ;  &gt; Males ;</t>
  </si>
  <si>
    <t>New South Wales ;  &gt; Did not have difficulty finding work ;  &gt; 55 years and over ;  &gt; Females ;</t>
  </si>
  <si>
    <t>New South Wales ;  &gt; Did not have difficulty finding work ;  &gt;&gt; 55-64 years ;  Persons ;</t>
  </si>
  <si>
    <t>New South Wales ;  &gt; Did not have difficulty finding work ;  &gt;&gt; 55-64 years ;  &gt; Males ;</t>
  </si>
  <si>
    <t>New South Wales ;  &gt; Did not have difficulty finding work ;  &gt;&gt; 55-64 years ;  &gt; Females ;</t>
  </si>
  <si>
    <t>New South Wales ;  &gt; Did not have difficulty finding work ;  &gt;&gt; 65 years and over ;  Persons ;</t>
  </si>
  <si>
    <t>New South Wales ;  &gt; Did not have difficulty finding work ;  &gt;&gt; 65 years and over ;  &gt; Males ;</t>
  </si>
  <si>
    <t>New South Wales ;  &gt; Did not have difficulty finding work ;  &gt;&gt; 65 years and over ;  &gt; Females ;</t>
  </si>
  <si>
    <t>Victoria ;  Unemployed total ;  Persons ;</t>
  </si>
  <si>
    <t>Victoria ;  Unemployed total ;  &gt; Males ;</t>
  </si>
  <si>
    <t>Victoria ;  Unemployed total ;  &gt; Females ;</t>
  </si>
  <si>
    <t>Victoria ;  Unemployed total ;  15-64 years ;  Persons ;</t>
  </si>
  <si>
    <t>Victoria ;  Unemployed total ;  15-64 years ;  &gt; Males ;</t>
  </si>
  <si>
    <t>Victoria ;  Unemployed total ;  15-64 years ;  &gt; Females ;</t>
  </si>
  <si>
    <t>Victoria ;  Unemployed total ;  &gt; 15-24 years ;  Persons ;</t>
  </si>
  <si>
    <t>Victoria ;  Unemployed total ;  &gt; 15-24 years ;  &gt; Males ;</t>
  </si>
  <si>
    <t>Victoria ;  Unemployed total ;  &gt; 15-24 years ;  &gt; Females ;</t>
  </si>
  <si>
    <t>Victoria ;  Unemployed total ;  &gt; 25-34 years ;  Persons ;</t>
  </si>
  <si>
    <t>Victoria ;  Unemployed total ;  &gt; 25-34 years ;  &gt; Males ;</t>
  </si>
  <si>
    <t>Victoria ;  Unemployed total ;  &gt; 25-34 years ;  &gt; Females ;</t>
  </si>
  <si>
    <t>Victoria ;  Unemployed total ;  &gt; 35-44 years ;  Persons ;</t>
  </si>
  <si>
    <t>Victoria ;  Unemployed total ;  &gt; 35-44 years ;  &gt; Males ;</t>
  </si>
  <si>
    <t>Victoria ;  Unemployed total ;  &gt; 35-44 years ;  &gt; Females ;</t>
  </si>
  <si>
    <t>Victoria ;  Unemployed total ;  &gt; 45-54 years ;  Persons ;</t>
  </si>
  <si>
    <t>Victoria ;  Unemployed total ;  &gt; 45-54 years ;  &gt; Males ;</t>
  </si>
  <si>
    <t>Victoria ;  Unemployed total ;  &gt; 45-54 years ;  &gt; Females ;</t>
  </si>
  <si>
    <t>Victoria ;  Unemployed total ;  &gt; 55 years and over ;  Persons ;</t>
  </si>
  <si>
    <t>Victoria ;  Unemployed total ;  &gt; 55 years and over ;  &gt; Males ;</t>
  </si>
  <si>
    <t>Victoria ;  Unemployed total ;  &gt; 55 years and over ;  &gt; Females ;</t>
  </si>
  <si>
    <t>Victoria ;  Unemployed total ;  &gt;&gt; 55-64 years ;  Persons ;</t>
  </si>
  <si>
    <t>Victoria ;  Unemployed total ;  &gt;&gt; 55-64 years ;  &gt; Males ;</t>
  </si>
  <si>
    <t>Victoria ;  Unemployed total ;  &gt;&gt; 55-64 years ;  &gt; Females ;</t>
  </si>
  <si>
    <t>Victoria ;  Unemployed total ;  &gt;&gt; 65 years and over ;  Persons ;</t>
  </si>
  <si>
    <t>Victoria ;  Unemployed total ;  &gt;&gt; 65 years and over ;  &gt; Males ;</t>
  </si>
  <si>
    <t>Victoria ;  Unemployed total ;  &gt;&gt; 65 years and over ;  &gt; Females ;</t>
  </si>
  <si>
    <t>Victoria ;  &gt; Had difficulty finding work ;  Persons ;</t>
  </si>
  <si>
    <t>A126235794W</t>
  </si>
  <si>
    <t>A126250050L</t>
  </si>
  <si>
    <t>A126242922K</t>
  </si>
  <si>
    <t>A126235506T</t>
  </si>
  <si>
    <t>A126249762L</t>
  </si>
  <si>
    <t>A126242634T</t>
  </si>
  <si>
    <t>A126235130F</t>
  </si>
  <si>
    <t>A126249386V</t>
  </si>
  <si>
    <t>A126242258X</t>
  </si>
  <si>
    <t>A126235562K</t>
  </si>
  <si>
    <t>A126249818L</t>
  </si>
  <si>
    <t>A126242690K</t>
  </si>
  <si>
    <t>A126235202F</t>
  </si>
  <si>
    <t>A126249458V</t>
  </si>
  <si>
    <t>A126242330F</t>
  </si>
  <si>
    <t>A126235706K</t>
  </si>
  <si>
    <t>A126249962F</t>
  </si>
  <si>
    <t>A126242834K</t>
  </si>
  <si>
    <t>A126235274T</t>
  </si>
  <si>
    <t>A126249530A</t>
  </si>
  <si>
    <t>A126242402F</t>
  </si>
  <si>
    <t>A126235418T</t>
  </si>
  <si>
    <t>A126249674L</t>
  </si>
  <si>
    <t>A126242546T</t>
  </si>
  <si>
    <t>A126235058X</t>
  </si>
  <si>
    <t>A126249314J</t>
  </si>
  <si>
    <t>A126242186X</t>
  </si>
  <si>
    <t>A126235778W</t>
  </si>
  <si>
    <t>A126250034L</t>
  </si>
  <si>
    <t>A126242906K</t>
  </si>
  <si>
    <t>A126235490K</t>
  </si>
  <si>
    <t>A126249746L</t>
  </si>
  <si>
    <t>A126242618T</t>
  </si>
  <si>
    <t>A126235150R</t>
  </si>
  <si>
    <t>A126249406T</t>
  </si>
  <si>
    <t>A126242278J</t>
  </si>
  <si>
    <t>A126235582V</t>
  </si>
  <si>
    <t>A126249838W</t>
  </si>
  <si>
    <t>A126242710J</t>
  </si>
  <si>
    <t>A126235222R</t>
  </si>
  <si>
    <t>A126249478C</t>
  </si>
  <si>
    <t>A126242350R</t>
  </si>
  <si>
    <t>A126235726V</t>
  </si>
  <si>
    <t>A126249982R</t>
  </si>
  <si>
    <t>A126242854V</t>
  </si>
  <si>
    <t>A126235294A</t>
  </si>
  <si>
    <t>A126249550K</t>
  </si>
  <si>
    <t>A126242422R</t>
  </si>
  <si>
    <t>A126235438A</t>
  </si>
  <si>
    <t>A126249694W</t>
  </si>
  <si>
    <t>A126242566A</t>
  </si>
  <si>
    <t>A126235078J</t>
  </si>
  <si>
    <t>A126249334T</t>
  </si>
  <si>
    <t>A126242206W</t>
  </si>
  <si>
    <t>A126235798F</t>
  </si>
  <si>
    <t>A126250054W</t>
  </si>
  <si>
    <t>A126242926V</t>
  </si>
  <si>
    <t>A126235510J</t>
  </si>
  <si>
    <t>A126249766W</t>
  </si>
  <si>
    <t>A126242638A</t>
  </si>
  <si>
    <t>A126235098T</t>
  </si>
  <si>
    <t>A126249354A</t>
  </si>
  <si>
    <t>A126242226F</t>
  </si>
  <si>
    <t>A126235530T</t>
  </si>
  <si>
    <t>A126249786F</t>
  </si>
  <si>
    <t>A126242658K</t>
  </si>
  <si>
    <t>A126235170X</t>
  </si>
  <si>
    <t>A126249426A</t>
  </si>
  <si>
    <t>A126242298T</t>
  </si>
  <si>
    <t>A126235674C</t>
  </si>
  <si>
    <t>A126249930L</t>
  </si>
  <si>
    <t>A126242802T</t>
  </si>
  <si>
    <t>A126235242X</t>
  </si>
  <si>
    <t>A126249498L</t>
  </si>
  <si>
    <t>A126242370X</t>
  </si>
  <si>
    <t>A126235386K</t>
  </si>
  <si>
    <t>A126249642V</t>
  </si>
  <si>
    <t>A126242514X</t>
  </si>
  <si>
    <t>A126235026F</t>
  </si>
  <si>
    <t>A126249282A</t>
  </si>
  <si>
    <t>A126242154F</t>
  </si>
  <si>
    <t>A126235746C</t>
  </si>
  <si>
    <t>A126250002V</t>
  </si>
  <si>
    <t>A126242874C</t>
  </si>
  <si>
    <t>A126235458K</t>
  </si>
  <si>
    <t>A126249714V</t>
  </si>
  <si>
    <t>A126242586K</t>
  </si>
  <si>
    <t>A126235082X</t>
  </si>
  <si>
    <t>A126249338A</t>
  </si>
  <si>
    <t>A126242210L</t>
  </si>
  <si>
    <t>A126235514T</t>
  </si>
  <si>
    <t>A126249770L</t>
  </si>
  <si>
    <t>A126242642T</t>
  </si>
  <si>
    <t>A126235154X</t>
  </si>
  <si>
    <t>A126249410J</t>
  </si>
  <si>
    <t>A126242282X</t>
  </si>
  <si>
    <t>A126235658C</t>
  </si>
  <si>
    <t>A126249914L</t>
  </si>
  <si>
    <t>A126242786C</t>
  </si>
  <si>
    <t>A126235226X</t>
  </si>
  <si>
    <t>A126249482V</t>
  </si>
  <si>
    <t>A126242354X</t>
  </si>
  <si>
    <t>A126235370T</t>
  </si>
  <si>
    <t>A126249626V</t>
  </si>
  <si>
    <t>A126242498K</t>
  </si>
  <si>
    <t>A126235010L</t>
  </si>
  <si>
    <t>A126249266A</t>
  </si>
  <si>
    <t>A126242138F</t>
  </si>
  <si>
    <t>A126235730K</t>
  </si>
  <si>
    <t>A126249986X</t>
  </si>
  <si>
    <t>A126242858C</t>
  </si>
  <si>
    <t>A126235442T</t>
  </si>
  <si>
    <t>A126249698F</t>
  </si>
  <si>
    <t>A126242570T</t>
  </si>
  <si>
    <t>A126235086J</t>
  </si>
  <si>
    <t>A126249342T</t>
  </si>
  <si>
    <t>A126242214W</t>
  </si>
  <si>
    <t>A126235518A</t>
  </si>
  <si>
    <t>A126249774W</t>
  </si>
  <si>
    <t>A126242646A</t>
  </si>
  <si>
    <t>A126235158J</t>
  </si>
  <si>
    <t>A126249414T</t>
  </si>
  <si>
    <t>A126242286J</t>
  </si>
  <si>
    <t>A126235662V</t>
  </si>
  <si>
    <t>A126249918W</t>
  </si>
  <si>
    <t>A126242790V</t>
  </si>
  <si>
    <t>A126235230R</t>
  </si>
  <si>
    <t>A126249486C</t>
  </si>
  <si>
    <t>A126242358J</t>
  </si>
  <si>
    <t>A126235374A</t>
  </si>
  <si>
    <t>A126249630K</t>
  </si>
  <si>
    <t>A126242502R</t>
  </si>
  <si>
    <t>A126235014W</t>
  </si>
  <si>
    <t>A126249270T</t>
  </si>
  <si>
    <t>A126242142W</t>
  </si>
  <si>
    <t>A126235734V</t>
  </si>
  <si>
    <t>A126249990R</t>
  </si>
  <si>
    <t>A126242862V</t>
  </si>
  <si>
    <t>A126235446A</t>
  </si>
  <si>
    <t>A126249702K</t>
  </si>
  <si>
    <t>A126242574A</t>
  </si>
  <si>
    <t>A126235114F</t>
  </si>
  <si>
    <t>A126249370A</t>
  </si>
  <si>
    <t>A126242242F</t>
  </si>
  <si>
    <t>A126235546K</t>
  </si>
  <si>
    <t>A126249802V</t>
  </si>
  <si>
    <t>A126242674K</t>
  </si>
  <si>
    <t>A126235186T</t>
  </si>
  <si>
    <t>A126249442A</t>
  </si>
  <si>
    <t>A126242314F</t>
  </si>
  <si>
    <t>A126235690C</t>
  </si>
  <si>
    <t>A126249946F</t>
  </si>
  <si>
    <t>A126242818K</t>
  </si>
  <si>
    <t>A126235258T</t>
  </si>
  <si>
    <t>A126249514A</t>
  </si>
  <si>
    <t>A126242386T</t>
  </si>
  <si>
    <t>A126235402X</t>
  </si>
  <si>
    <t>A126249658L</t>
  </si>
  <si>
    <t>A126242530X</t>
  </si>
  <si>
    <t>A126235042F</t>
  </si>
  <si>
    <t>A126249298V</t>
  </si>
  <si>
    <t>A126242170F</t>
  </si>
  <si>
    <t>A126235762C</t>
  </si>
  <si>
    <t>A126250018L</t>
  </si>
  <si>
    <t>A126242890C</t>
  </si>
  <si>
    <t>A126235474K</t>
  </si>
  <si>
    <t>A126249730V</t>
  </si>
  <si>
    <t>A126242602X</t>
  </si>
  <si>
    <t>A126235090X</t>
  </si>
  <si>
    <t>A126249346A</t>
  </si>
  <si>
    <t>A126242218F</t>
  </si>
  <si>
    <t>A126235522T</t>
  </si>
  <si>
    <t>A126249778F</t>
  </si>
  <si>
    <t>A126242650T</t>
  </si>
  <si>
    <t>A126235162X</t>
  </si>
  <si>
    <t>A126249418A</t>
  </si>
  <si>
    <t>A126242290X</t>
  </si>
  <si>
    <t>A126235666C</t>
  </si>
  <si>
    <t>A126249922L</t>
  </si>
  <si>
    <t>A126242794C</t>
  </si>
  <si>
    <t>A126235234X</t>
  </si>
  <si>
    <t>A126249490V</t>
  </si>
  <si>
    <t>A126242362X</t>
  </si>
  <si>
    <t>A126235378K</t>
  </si>
  <si>
    <t>A126249634V</t>
  </si>
  <si>
    <t>A126242506X</t>
  </si>
  <si>
    <t>A126235018F</t>
  </si>
  <si>
    <t>A126249274A</t>
  </si>
  <si>
    <t>A126242146F</t>
  </si>
  <si>
    <t>A126235738C</t>
  </si>
  <si>
    <t>A126249994X</t>
  </si>
  <si>
    <t>A126242866C</t>
  </si>
  <si>
    <t>A126235450T</t>
  </si>
  <si>
    <t>A126249706V</t>
  </si>
  <si>
    <t>A126242578K</t>
  </si>
  <si>
    <t>A126235118R</t>
  </si>
  <si>
    <t>A126249374K</t>
  </si>
  <si>
    <t>A126242246R</t>
  </si>
  <si>
    <t>A126235550A</t>
  </si>
  <si>
    <t>A126249806C</t>
  </si>
  <si>
    <t>A126242678V</t>
  </si>
  <si>
    <t>A126235190J</t>
  </si>
  <si>
    <t>A126249446K</t>
  </si>
  <si>
    <t>A126242318R</t>
  </si>
  <si>
    <t>A126235694L</t>
  </si>
  <si>
    <t>A126249950W</t>
  </si>
  <si>
    <t>A126242822A</t>
  </si>
  <si>
    <t>A126235262J</t>
  </si>
  <si>
    <t>A126249518K</t>
  </si>
  <si>
    <t>A126242390J</t>
  </si>
  <si>
    <t>A126235406J</t>
  </si>
  <si>
    <t>A126249662C</t>
  </si>
  <si>
    <t>A126242534J</t>
  </si>
  <si>
    <t>A126235046R</t>
  </si>
  <si>
    <t>A126249302X</t>
  </si>
  <si>
    <t>A126242174R</t>
  </si>
  <si>
    <t>A126235766L</t>
  </si>
  <si>
    <t>A126250022C</t>
  </si>
  <si>
    <t>A126242894L</t>
  </si>
  <si>
    <t>A126235478V</t>
  </si>
  <si>
    <t>A126249734C</t>
  </si>
  <si>
    <t>A126242606J</t>
  </si>
  <si>
    <t>A126231954X</t>
  </si>
  <si>
    <t>A126246210K</t>
  </si>
  <si>
    <t>A126239082W</t>
  </si>
  <si>
    <t>A126232386F</t>
  </si>
  <si>
    <t>A126246642R</t>
  </si>
  <si>
    <t>A126239514R</t>
  </si>
  <si>
    <t>A126232026A</t>
  </si>
  <si>
    <t>A126246282W</t>
  </si>
  <si>
    <t>A126239154W</t>
  </si>
  <si>
    <t>A126232530L</t>
  </si>
  <si>
    <t>A126246786A</t>
  </si>
  <si>
    <t>A126239658A</t>
  </si>
  <si>
    <t>A126232098L</t>
  </si>
  <si>
    <t>A126246354W</t>
  </si>
  <si>
    <t>A126239226W</t>
  </si>
  <si>
    <t>A126232242V</t>
  </si>
  <si>
    <t>A126246498J</t>
  </si>
  <si>
    <t>A126239370R</t>
  </si>
  <si>
    <t>A126231882X</t>
  </si>
  <si>
    <t>A126246138C</t>
  </si>
  <si>
    <t>A126239010K</t>
  </si>
  <si>
    <t>A126232602L</t>
  </si>
  <si>
    <t>A126246858A</t>
  </si>
  <si>
    <t>A126239730J</t>
  </si>
  <si>
    <t>A126232314V</t>
  </si>
  <si>
    <t>A126246570R</t>
  </si>
  <si>
    <t>A126239442R</t>
  </si>
  <si>
    <t>A126231966J</t>
  </si>
  <si>
    <t>Victoria ;  &gt; Had difficulty finding work ;  &gt; Males ;</t>
  </si>
  <si>
    <t>Victoria ;  &gt; Had difficulty finding work ;  &gt; Females ;</t>
  </si>
  <si>
    <t>Victoria ;  &gt; Had difficulty finding work ;  15-64 years ;  Persons ;</t>
  </si>
  <si>
    <t>Victoria ;  &gt; Had difficulty finding work ;  15-64 years ;  &gt; Males ;</t>
  </si>
  <si>
    <t>Victoria ;  &gt; Had difficulty finding work ;  15-64 years ;  &gt; Females ;</t>
  </si>
  <si>
    <t>Victoria ;  &gt; Had difficulty finding work ;  &gt; 15-24 years ;  Persons ;</t>
  </si>
  <si>
    <t>Victoria ;  &gt; Had difficulty finding work ;  &gt; 15-24 years ;  &gt; Males ;</t>
  </si>
  <si>
    <t>Victoria ;  &gt; Had difficulty finding work ;  &gt; 15-24 years ;  &gt; Females ;</t>
  </si>
  <si>
    <t>Victoria ;  &gt; Had difficulty finding work ;  &gt; 25-34 years ;  Persons ;</t>
  </si>
  <si>
    <t>Victoria ;  &gt; Had difficulty finding work ;  &gt; 25-34 years ;  &gt; Males ;</t>
  </si>
  <si>
    <t>Victoria ;  &gt; Had difficulty finding work ;  &gt; 25-34 years ;  &gt; Females ;</t>
  </si>
  <si>
    <t>Victoria ;  &gt; Had difficulty finding work ;  &gt; 35-44 years ;  Persons ;</t>
  </si>
  <si>
    <t>Victoria ;  &gt; Had difficulty finding work ;  &gt; 35-44 years ;  &gt; Males ;</t>
  </si>
  <si>
    <t>Victoria ;  &gt; Had difficulty finding work ;  &gt; 35-44 years ;  &gt; Females ;</t>
  </si>
  <si>
    <t>Victoria ;  &gt; Had difficulty finding work ;  &gt; 45-54 years ;  Persons ;</t>
  </si>
  <si>
    <t>Victoria ;  &gt; Had difficulty finding work ;  &gt; 45-54 years ;  &gt; Males ;</t>
  </si>
  <si>
    <t>Victoria ;  &gt; Had difficulty finding work ;  &gt; 45-54 years ;  &gt; Females ;</t>
  </si>
  <si>
    <t>Victoria ;  &gt; Had difficulty finding work ;  &gt; 55 years and over ;  Persons ;</t>
  </si>
  <si>
    <t>Victoria ;  &gt; Had difficulty finding work ;  &gt; 55 years and over ;  &gt; Males ;</t>
  </si>
  <si>
    <t>Victoria ;  &gt; Had difficulty finding work ;  &gt; 55 years and over ;  &gt; Females ;</t>
  </si>
  <si>
    <t>Victoria ;  &gt; Had difficulty finding work ;  &gt;&gt; 55-64 years ;  Persons ;</t>
  </si>
  <si>
    <t>Victoria ;  &gt; Had difficulty finding work ;  &gt;&gt; 55-64 years ;  &gt; Males ;</t>
  </si>
  <si>
    <t>Victoria ;  &gt; Had difficulty finding work ;  &gt;&gt; 55-64 years ;  &gt; Females ;</t>
  </si>
  <si>
    <t>Victoria ;  &gt; Had difficulty finding work ;  &gt;&gt; 65 years and over ;  Persons ;</t>
  </si>
  <si>
    <t>Victoria ;  &gt; Had difficulty finding work ;  &gt;&gt; 65 years and over ;  &gt; Males ;</t>
  </si>
  <si>
    <t>Victoria ;  &gt; Had difficulty finding work ;  &gt;&gt; 65 years and over ;  &gt; Females ;</t>
  </si>
  <si>
    <t>Victoria ;  &gt;&gt; Too many applicants for available jobs ;  Persons ;</t>
  </si>
  <si>
    <t>Victoria ;  &gt;&gt; Too many applicants for available jobs ;  &gt; Males ;</t>
  </si>
  <si>
    <t>Victoria ;  &gt;&gt; Too many applicants for available jobs ;  &gt; Females ;</t>
  </si>
  <si>
    <t>Victoria ;  &gt;&gt; Too many applicants for available jobs ;  15-64 years ;  Persons ;</t>
  </si>
  <si>
    <t>Victoria ;  &gt;&gt; Too many applicants for available jobs ;  15-64 years ;  &gt; Males ;</t>
  </si>
  <si>
    <t>Victoria ;  &gt;&gt; Too many applicants for available jobs ;  15-64 years ;  &gt; Females ;</t>
  </si>
  <si>
    <t>Victoria ;  &gt;&gt; Too many applicants for available jobs ;  &gt; 15-24 years ;  Persons ;</t>
  </si>
  <si>
    <t>Victoria ;  &gt;&gt; Too many applicants for available jobs ;  &gt; 15-24 years ;  &gt; Males ;</t>
  </si>
  <si>
    <t>Victoria ;  &gt;&gt; Too many applicants for available jobs ;  &gt; 15-24 years ;  &gt; Females ;</t>
  </si>
  <si>
    <t>Victoria ;  &gt;&gt; Too many applicants for available jobs ;  &gt; 25-34 years ;  Persons ;</t>
  </si>
  <si>
    <t>Victoria ;  &gt;&gt; Too many applicants for available jobs ;  &gt; 25-34 years ;  &gt; Males ;</t>
  </si>
  <si>
    <t>Victoria ;  &gt;&gt; Too many applicants for available jobs ;  &gt; 25-34 years ;  &gt; Females ;</t>
  </si>
  <si>
    <t>Victoria ;  &gt;&gt; Too many applicants for available jobs ;  &gt; 35-44 years ;  Persons ;</t>
  </si>
  <si>
    <t>Victoria ;  &gt;&gt; Too many applicants for available jobs ;  &gt; 35-44 years ;  &gt; Males ;</t>
  </si>
  <si>
    <t>Victoria ;  &gt;&gt; Too many applicants for available jobs ;  &gt; 35-44 years ;  &gt; Females ;</t>
  </si>
  <si>
    <t>Victoria ;  &gt;&gt; Too many applicants for available jobs ;  &gt; 45-54 years ;  Persons ;</t>
  </si>
  <si>
    <t>Victoria ;  &gt;&gt; Too many applicants for available jobs ;  &gt; 45-54 years ;  &gt; Males ;</t>
  </si>
  <si>
    <t>Victoria ;  &gt;&gt; Too many applicants for available jobs ;  &gt; 45-54 years ;  &gt; Females ;</t>
  </si>
  <si>
    <t>Victoria ;  &gt;&gt; Too many applicants for available jobs ;  &gt; 55 years and over ;  Persons ;</t>
  </si>
  <si>
    <t>Victoria ;  &gt;&gt; Too many applicants for available jobs ;  &gt; 55 years and over ;  &gt; Males ;</t>
  </si>
  <si>
    <t>Victoria ;  &gt;&gt; Too many applicants for available jobs ;  &gt; 55 years and over ;  &gt; Females ;</t>
  </si>
  <si>
    <t>Victoria ;  &gt;&gt; Too many applicants for available jobs ;  &gt;&gt; 55-64 years ;  Persons ;</t>
  </si>
  <si>
    <t>Victoria ;  &gt;&gt; Too many applicants for available jobs ;  &gt;&gt; 55-64 years ;  &gt; Males ;</t>
  </si>
  <si>
    <t>Victoria ;  &gt;&gt; Too many applicants for available jobs ;  &gt;&gt; 55-64 years ;  &gt; Females ;</t>
  </si>
  <si>
    <t>Victoria ;  &gt;&gt; Too many applicants for available jobs ;  &gt;&gt; 65 years and over ;  Persons ;</t>
  </si>
  <si>
    <t>Victoria ;  &gt;&gt; Too many applicants for available jobs ;  &gt;&gt; 65 years and over ;  &gt; Males ;</t>
  </si>
  <si>
    <t>Victoria ;  &gt;&gt; Too many applicants for available jobs ;  &gt;&gt; 65 years and over ;  &gt; Females ;</t>
  </si>
  <si>
    <t>Victoria ;  &gt;&gt; Lacked necessary skills or education ;  Persons ;</t>
  </si>
  <si>
    <t>Victoria ;  &gt;&gt; Lacked necessary skills or education ;  &gt; Males ;</t>
  </si>
  <si>
    <t>Victoria ;  &gt;&gt; Lacked necessary skills or education ;  &gt; Females ;</t>
  </si>
  <si>
    <t>Victoria ;  &gt;&gt; Lacked necessary skills or education ;  15-64 years ;  Persons ;</t>
  </si>
  <si>
    <t>Victoria ;  &gt;&gt; Lacked necessary skills or education ;  15-64 years ;  &gt; Males ;</t>
  </si>
  <si>
    <t>Victoria ;  &gt;&gt; Lacked necessary skills or education ;  15-64 years ;  &gt; Females ;</t>
  </si>
  <si>
    <t>Victoria ;  &gt;&gt; Lacked necessary skills or education ;  &gt; 15-24 years ;  Persons ;</t>
  </si>
  <si>
    <t>Victoria ;  &gt;&gt; Lacked necessary skills or education ;  &gt; 15-24 years ;  &gt; Males ;</t>
  </si>
  <si>
    <t>Victoria ;  &gt;&gt; Lacked necessary skills or education ;  &gt; 15-24 years ;  &gt; Females ;</t>
  </si>
  <si>
    <t>Victoria ;  &gt;&gt; Lacked necessary skills or education ;  &gt; 25-34 years ;  Persons ;</t>
  </si>
  <si>
    <t>Victoria ;  &gt;&gt; Lacked necessary skills or education ;  &gt; 25-34 years ;  &gt; Males ;</t>
  </si>
  <si>
    <t>Victoria ;  &gt;&gt; Lacked necessary skills or education ;  &gt; 25-34 years ;  &gt; Females ;</t>
  </si>
  <si>
    <t>Victoria ;  &gt;&gt; Lacked necessary skills or education ;  &gt; 35-44 years ;  Persons ;</t>
  </si>
  <si>
    <t>Victoria ;  &gt;&gt; Lacked necessary skills or education ;  &gt; 35-44 years ;  &gt; Males ;</t>
  </si>
  <si>
    <t>Victoria ;  &gt;&gt; Lacked necessary skills or education ;  &gt; 35-44 years ;  &gt; Females ;</t>
  </si>
  <si>
    <t>Victoria ;  &gt;&gt; Lacked necessary skills or education ;  &gt; 45-54 years ;  Persons ;</t>
  </si>
  <si>
    <t>Victoria ;  &gt;&gt; Lacked necessary skills or education ;  &gt; 45-54 years ;  &gt; Males ;</t>
  </si>
  <si>
    <t>Victoria ;  &gt;&gt; Lacked necessary skills or education ;  &gt; 45-54 years ;  &gt; Females ;</t>
  </si>
  <si>
    <t>Victoria ;  &gt;&gt; Lacked necessary skills or education ;  &gt; 55 years and over ;  Persons ;</t>
  </si>
  <si>
    <t>Victoria ;  &gt;&gt; Lacked necessary skills or education ;  &gt; 55 years and over ;  &gt; Males ;</t>
  </si>
  <si>
    <t>Victoria ;  &gt;&gt; Lacked necessary skills or education ;  &gt; 55 years and over ;  &gt; Females ;</t>
  </si>
  <si>
    <t>Victoria ;  &gt;&gt; Lacked necessary skills or education ;  &gt;&gt; 55-64 years ;  Persons ;</t>
  </si>
  <si>
    <t>Victoria ;  &gt;&gt; Lacked necessary skills or education ;  &gt;&gt; 55-64 years ;  &gt; Males ;</t>
  </si>
  <si>
    <t>Victoria ;  &gt;&gt; Lacked necessary skills or education ;  &gt;&gt; 55-64 years ;  &gt; Females ;</t>
  </si>
  <si>
    <t>Victoria ;  &gt;&gt; Lacked necessary skills or education ;  &gt;&gt; 65 years and over ;  Persons ;</t>
  </si>
  <si>
    <t>Victoria ;  &gt;&gt; Lacked necessary skills or education ;  &gt;&gt; 65 years and over ;  &gt; Males ;</t>
  </si>
  <si>
    <t>Victoria ;  &gt;&gt; Lacked necessary skills or education ;  &gt;&gt; 65 years and over ;  &gt; Females ;</t>
  </si>
  <si>
    <t>Victoria ;  &gt;&gt; Considered too young or too old by employers ;  Persons ;</t>
  </si>
  <si>
    <t>Victoria ;  &gt;&gt; Considered too young or too old by employers ;  &gt; Males ;</t>
  </si>
  <si>
    <t>Victoria ;  &gt;&gt; Considered too young or too old by employers ;  &gt; Females ;</t>
  </si>
  <si>
    <t>Victoria ;  &gt;&gt; Considered too young or too old by employers ;  15-64 years ;  Persons ;</t>
  </si>
  <si>
    <t>Victoria ;  &gt;&gt; Considered too young or too old by employers ;  15-64 years ;  &gt; Males ;</t>
  </si>
  <si>
    <t>Victoria ;  &gt;&gt; Considered too young or too old by employers ;  15-64 years ;  &gt; Females ;</t>
  </si>
  <si>
    <t>Victoria ;  &gt;&gt; Considered too young or too old by employers ;  &gt; 15-24 years ;  Persons ;</t>
  </si>
  <si>
    <t>Victoria ;  &gt;&gt; Considered too young or too old by employers ;  &gt; 15-24 years ;  &gt; Males ;</t>
  </si>
  <si>
    <t>Victoria ;  &gt;&gt; Considered too young or too old by employers ;  &gt; 15-24 years ;  &gt; Females ;</t>
  </si>
  <si>
    <t>Victoria ;  &gt;&gt; Considered too young or too old by employers ;  &gt; 25-34 years ;  Persons ;</t>
  </si>
  <si>
    <t>Victoria ;  &gt;&gt; Considered too young or too old by employers ;  &gt; 25-34 years ;  &gt; Males ;</t>
  </si>
  <si>
    <t>Victoria ;  &gt;&gt; Considered too young or too old by employers ;  &gt; 25-34 years ;  &gt; Females ;</t>
  </si>
  <si>
    <t>Victoria ;  &gt;&gt; Considered too young or too old by employers ;  &gt; 35-44 years ;  Persons ;</t>
  </si>
  <si>
    <t>Victoria ;  &gt;&gt; Considered too young or too old by employers ;  &gt; 35-44 years ;  &gt; Males ;</t>
  </si>
  <si>
    <t>Victoria ;  &gt;&gt; Considered too young or too old by employers ;  &gt; 35-44 years ;  &gt; Females ;</t>
  </si>
  <si>
    <t>Victoria ;  &gt;&gt; Considered too young or too old by employers ;  &gt; 45-54 years ;  Persons ;</t>
  </si>
  <si>
    <t>Victoria ;  &gt;&gt; Considered too young or too old by employers ;  &gt; 45-54 years ;  &gt; Males ;</t>
  </si>
  <si>
    <t>Victoria ;  &gt;&gt; Considered too young or too old by employers ;  &gt; 45-54 years ;  &gt; Females ;</t>
  </si>
  <si>
    <t>Victoria ;  &gt;&gt; Considered too young or too old by employers ;  &gt; 55 years and over ;  Persons ;</t>
  </si>
  <si>
    <t>Victoria ;  &gt;&gt; Considered too young or too old by employers ;  &gt; 55 years and over ;  &gt; Males ;</t>
  </si>
  <si>
    <t>Victoria ;  &gt;&gt; Considered too young or too old by employers ;  &gt; 55 years and over ;  &gt; Females ;</t>
  </si>
  <si>
    <t>Victoria ;  &gt;&gt; Considered too young or too old by employers ;  &gt;&gt; 55-64 years ;  Persons ;</t>
  </si>
  <si>
    <t>Victoria ;  &gt;&gt; Considered too young or too old by employers ;  &gt;&gt; 55-64 years ;  &gt; Males ;</t>
  </si>
  <si>
    <t>Victoria ;  &gt;&gt; Considered too young or too old by employers ;  &gt;&gt; 55-64 years ;  &gt; Females ;</t>
  </si>
  <si>
    <t>Victoria ;  &gt;&gt; Considered too young or too old by employers ;  &gt;&gt; 65 years and over ;  Persons ;</t>
  </si>
  <si>
    <t>Victoria ;  &gt;&gt; Considered too young or too old by employers ;  &gt;&gt; 65 years and over ;  &gt; Males ;</t>
  </si>
  <si>
    <t>Victoria ;  &gt;&gt; Considered too young or too old by employers ;  &gt;&gt; 65 years and over ;  &gt; Females ;</t>
  </si>
  <si>
    <t>Victoria ;  &gt;&gt;&gt; Considered too young by employers ;  Persons ;</t>
  </si>
  <si>
    <t>Victoria ;  &gt;&gt;&gt; Considered too young by employers ;  &gt; Males ;</t>
  </si>
  <si>
    <t>Victoria ;  &gt;&gt;&gt; Considered too young by employers ;  &gt; Females ;</t>
  </si>
  <si>
    <t>Victoria ;  &gt;&gt;&gt; Considered too young by employers ;  15-64 years ;  Persons ;</t>
  </si>
  <si>
    <t>Victoria ;  &gt;&gt;&gt; Considered too young by employers ;  15-64 years ;  &gt; Males ;</t>
  </si>
  <si>
    <t>Victoria ;  &gt;&gt;&gt; Considered too young by employers ;  15-64 years ;  &gt; Females ;</t>
  </si>
  <si>
    <t>Victoria ;  &gt;&gt;&gt; Considered too young by employers ;  &gt; 15-24 years ;  Persons ;</t>
  </si>
  <si>
    <t>Victoria ;  &gt;&gt;&gt; Considered too young by employers ;  &gt; 15-24 years ;  &gt; Males ;</t>
  </si>
  <si>
    <t>Victoria ;  &gt;&gt;&gt; Considered too young by employers ;  &gt; 15-24 years ;  &gt; Females ;</t>
  </si>
  <si>
    <t>Victoria ;  &gt;&gt;&gt; Considered too young by employers ;  &gt; 25-34 years ;  Persons ;</t>
  </si>
  <si>
    <t>Victoria ;  &gt;&gt;&gt; Considered too young by employers ;  &gt; 25-34 years ;  &gt; Males ;</t>
  </si>
  <si>
    <t>Victoria ;  &gt;&gt;&gt; Considered too young by employers ;  &gt; 25-34 years ;  &gt; Females ;</t>
  </si>
  <si>
    <t>Victoria ;  &gt;&gt;&gt; Considered too young by employers ;  &gt; 35-44 years ;  Persons ;</t>
  </si>
  <si>
    <t>Victoria ;  &gt;&gt;&gt; Considered too young by employers ;  &gt; 35-44 years ;  &gt; Males ;</t>
  </si>
  <si>
    <t>Victoria ;  &gt;&gt;&gt; Considered too young by employers ;  &gt; 35-44 years ;  &gt; Females ;</t>
  </si>
  <si>
    <t>Victoria ;  &gt;&gt;&gt; Considered too young by employers ;  &gt; 45-54 years ;  Persons ;</t>
  </si>
  <si>
    <t>Victoria ;  &gt;&gt;&gt; Considered too young by employers ;  &gt; 45-54 years ;  &gt; Males ;</t>
  </si>
  <si>
    <t>Victoria ;  &gt;&gt;&gt; Considered too young by employers ;  &gt; 45-54 years ;  &gt; Females ;</t>
  </si>
  <si>
    <t>Victoria ;  &gt;&gt;&gt; Considered too young by employers ;  &gt; 55 years and over ;  Persons ;</t>
  </si>
  <si>
    <t>Victoria ;  &gt;&gt;&gt; Considered too young by employers ;  &gt; 55 years and over ;  &gt; Males ;</t>
  </si>
  <si>
    <t>Victoria ;  &gt;&gt;&gt; Considered too young by employers ;  &gt; 55 years and over ;  &gt; Females ;</t>
  </si>
  <si>
    <t>Victoria ;  &gt;&gt;&gt; Considered too young by employers ;  &gt;&gt; 55-64 years ;  Persons ;</t>
  </si>
  <si>
    <t>Victoria ;  &gt;&gt;&gt; Considered too young by employers ;  &gt;&gt; 55-64 years ;  &gt; Males ;</t>
  </si>
  <si>
    <t>Victoria ;  &gt;&gt;&gt; Considered too young by employers ;  &gt;&gt; 55-64 years ;  &gt; Females ;</t>
  </si>
  <si>
    <t>Victoria ;  &gt;&gt;&gt; Considered too young by employers ;  &gt;&gt; 65 years and over ;  Persons ;</t>
  </si>
  <si>
    <t>Victoria ;  &gt;&gt;&gt; Considered too young by employers ;  &gt;&gt; 65 years and over ;  &gt; Males ;</t>
  </si>
  <si>
    <t>Victoria ;  &gt;&gt;&gt; Considered too young by employers ;  &gt;&gt; 65 years and over ;  &gt; Females ;</t>
  </si>
  <si>
    <t>Victoria ;  &gt;&gt;&gt; Considered too old by employers ;  Persons ;</t>
  </si>
  <si>
    <t>Victoria ;  &gt;&gt;&gt; Considered too old by employers ;  &gt; Males ;</t>
  </si>
  <si>
    <t>Victoria ;  &gt;&gt;&gt; Considered too old by employers ;  &gt; Females ;</t>
  </si>
  <si>
    <t>Victoria ;  &gt;&gt;&gt; Considered too old by employers ;  15-64 years ;  Persons ;</t>
  </si>
  <si>
    <t>Victoria ;  &gt;&gt;&gt; Considered too old by employers ;  15-64 years ;  &gt; Males ;</t>
  </si>
  <si>
    <t>Victoria ;  &gt;&gt;&gt; Considered too old by employers ;  15-64 years ;  &gt; Females ;</t>
  </si>
  <si>
    <t>Victoria ;  &gt;&gt;&gt; Considered too old by employers ;  &gt; 15-24 years ;  Persons ;</t>
  </si>
  <si>
    <t>Victoria ;  &gt;&gt;&gt; Considered too old by employers ;  &gt; 15-24 years ;  &gt; Males ;</t>
  </si>
  <si>
    <t>Victoria ;  &gt;&gt;&gt; Considered too old by employers ;  &gt; 15-24 years ;  &gt; Females ;</t>
  </si>
  <si>
    <t>Victoria ;  &gt;&gt;&gt; Considered too old by employers ;  &gt; 25-34 years ;  Persons ;</t>
  </si>
  <si>
    <t>Victoria ;  &gt;&gt;&gt; Considered too old by employers ;  &gt; 25-34 years ;  &gt; Males ;</t>
  </si>
  <si>
    <t>Victoria ;  &gt;&gt;&gt; Considered too old by employers ;  &gt; 25-34 years ;  &gt; Females ;</t>
  </si>
  <si>
    <t>Victoria ;  &gt;&gt;&gt; Considered too old by employers ;  &gt; 35-44 years ;  Persons ;</t>
  </si>
  <si>
    <t>Victoria ;  &gt;&gt;&gt; Considered too old by employers ;  &gt; 35-44 years ;  &gt; Males ;</t>
  </si>
  <si>
    <t>Victoria ;  &gt;&gt;&gt; Considered too old by employers ;  &gt; 35-44 years ;  &gt; Females ;</t>
  </si>
  <si>
    <t>Victoria ;  &gt;&gt;&gt; Considered too old by employers ;  &gt; 45-54 years ;  Persons ;</t>
  </si>
  <si>
    <t>Victoria ;  &gt;&gt;&gt; Considered too old by employers ;  &gt; 45-54 years ;  &gt; Males ;</t>
  </si>
  <si>
    <t>Victoria ;  &gt;&gt;&gt; Considered too old by employers ;  &gt; 45-54 years ;  &gt; Females ;</t>
  </si>
  <si>
    <t>Victoria ;  &gt;&gt;&gt; Considered too old by employers ;  &gt; 55 years and over ;  Persons ;</t>
  </si>
  <si>
    <t>Victoria ;  &gt;&gt;&gt; Considered too old by employers ;  &gt; 55 years and over ;  &gt; Males ;</t>
  </si>
  <si>
    <t>Victoria ;  &gt;&gt;&gt; Considered too old by employers ;  &gt; 55 years and over ;  &gt; Females ;</t>
  </si>
  <si>
    <t>Victoria ;  &gt;&gt;&gt; Considered too old by employers ;  &gt;&gt; 55-64 years ;  Persons ;</t>
  </si>
  <si>
    <t>Victoria ;  &gt;&gt;&gt; Considered too old by employers ;  &gt;&gt; 55-64 years ;  &gt; Males ;</t>
  </si>
  <si>
    <t>Victoria ;  &gt;&gt;&gt; Considered too old by employers ;  &gt;&gt; 55-64 years ;  &gt; Females ;</t>
  </si>
  <si>
    <t>Victoria ;  &gt;&gt;&gt; Considered too old by employers ;  &gt;&gt; 65 years and over ;  Persons ;</t>
  </si>
  <si>
    <t>Victoria ;  &gt;&gt;&gt; Considered too old by employers ;  &gt;&gt; 65 years and over ;  &gt; Males ;</t>
  </si>
  <si>
    <t>Victoria ;  &gt;&gt;&gt; Considered too old by employers ;  &gt;&gt; 65 years and over ;  &gt; Females ;</t>
  </si>
  <si>
    <t>Victoria ;  &gt;&gt; Insufficient work experience ;  Persons ;</t>
  </si>
  <si>
    <t>Victoria ;  &gt;&gt; Insufficient work experience ;  &gt; Males ;</t>
  </si>
  <si>
    <t>Victoria ;  &gt;&gt; Insufficient work experience ;  &gt; Females ;</t>
  </si>
  <si>
    <t>Victoria ;  &gt;&gt; Insufficient work experience ;  15-64 years ;  Persons ;</t>
  </si>
  <si>
    <t>Victoria ;  &gt;&gt; Insufficient work experience ;  15-64 years ;  &gt; Males ;</t>
  </si>
  <si>
    <t>Victoria ;  &gt;&gt; Insufficient work experience ;  15-64 years ;  &gt; Females ;</t>
  </si>
  <si>
    <t>Victoria ;  &gt;&gt; Insufficient work experience ;  &gt; 15-24 years ;  Persons ;</t>
  </si>
  <si>
    <t>Victoria ;  &gt;&gt; Insufficient work experience ;  &gt; 15-24 years ;  &gt; Males ;</t>
  </si>
  <si>
    <t>Victoria ;  &gt;&gt; Insufficient work experience ;  &gt; 15-24 years ;  &gt; Females ;</t>
  </si>
  <si>
    <t>Victoria ;  &gt;&gt; Insufficient work experience ;  &gt; 25-34 years ;  Persons ;</t>
  </si>
  <si>
    <t>Victoria ;  &gt;&gt; Insufficient work experience ;  &gt; 25-34 years ;  &gt; Males ;</t>
  </si>
  <si>
    <t>Victoria ;  &gt;&gt; Insufficient work experience ;  &gt; 25-34 years ;  &gt; Females ;</t>
  </si>
  <si>
    <t>Victoria ;  &gt;&gt; Insufficient work experience ;  &gt; 35-44 years ;  Persons ;</t>
  </si>
  <si>
    <t>Victoria ;  &gt;&gt; Insufficient work experience ;  &gt; 35-44 years ;  &gt; Males ;</t>
  </si>
  <si>
    <t>Victoria ;  &gt;&gt; Insufficient work experience ;  &gt; 35-44 years ;  &gt; Females ;</t>
  </si>
  <si>
    <t>Victoria ;  &gt;&gt; Insufficient work experience ;  &gt; 45-54 years ;  Persons ;</t>
  </si>
  <si>
    <t>Victoria ;  &gt;&gt; Insufficient work experience ;  &gt; 45-54 years ;  &gt; Males ;</t>
  </si>
  <si>
    <t>Victoria ;  &gt;&gt; Insufficient work experience ;  &gt; 45-54 years ;  &gt; Females ;</t>
  </si>
  <si>
    <t>Victoria ;  &gt;&gt; Insufficient work experience ;  &gt; 55 years and over ;  Persons ;</t>
  </si>
  <si>
    <t>Victoria ;  &gt;&gt; Insufficient work experience ;  &gt; 55 years and over ;  &gt; Males ;</t>
  </si>
  <si>
    <t>Victoria ;  &gt;&gt; Insufficient work experience ;  &gt; 55 years and over ;  &gt; Females ;</t>
  </si>
  <si>
    <t>Victoria ;  &gt;&gt; Insufficient work experience ;  &gt;&gt; 55-64 years ;  Persons ;</t>
  </si>
  <si>
    <t>Victoria ;  &gt;&gt; Insufficient work experience ;  &gt;&gt; 55-64 years ;  &gt; Males ;</t>
  </si>
  <si>
    <t>Victoria ;  &gt;&gt; Insufficient work experience ;  &gt;&gt; 55-64 years ;  &gt; Females ;</t>
  </si>
  <si>
    <t>Victoria ;  &gt;&gt; Insufficient work experience ;  &gt;&gt; 65 years and over ;  Persons ;</t>
  </si>
  <si>
    <t>Victoria ;  &gt;&gt; Insufficient work experience ;  &gt;&gt; 65 years and over ;  &gt; Males ;</t>
  </si>
  <si>
    <t>Victoria ;  &gt;&gt; Insufficient work experience ;  &gt;&gt; 65 years and over ;  &gt; Females ;</t>
  </si>
  <si>
    <t>Victoria ;  &gt;&gt; No vacancies at all ;  Persons ;</t>
  </si>
  <si>
    <t>Victoria ;  &gt;&gt; No vacancies at all ;  &gt; Males ;</t>
  </si>
  <si>
    <t>Victoria ;  &gt;&gt; No vacancies at all ;  &gt; Females ;</t>
  </si>
  <si>
    <t>Victoria ;  &gt;&gt; No vacancies at all ;  15-64 years ;  Persons ;</t>
  </si>
  <si>
    <t>Victoria ;  &gt;&gt; No vacancies at all ;  15-64 years ;  &gt; Males ;</t>
  </si>
  <si>
    <t>Victoria ;  &gt;&gt; No vacancies at all ;  15-64 years ;  &gt; Females ;</t>
  </si>
  <si>
    <t>Victoria ;  &gt;&gt; No vacancies at all ;  &gt; 15-24 years ;  Persons ;</t>
  </si>
  <si>
    <t>Victoria ;  &gt;&gt; No vacancies at all ;  &gt; 15-24 years ;  &gt; Males ;</t>
  </si>
  <si>
    <t>Victoria ;  &gt;&gt; No vacancies at all ;  &gt; 15-24 years ;  &gt; Females ;</t>
  </si>
  <si>
    <t>Victoria ;  &gt;&gt; No vacancies at all ;  &gt; 25-34 years ;  Persons ;</t>
  </si>
  <si>
    <t>Victoria ;  &gt;&gt; No vacancies at all ;  &gt; 25-34 years ;  &gt; Males ;</t>
  </si>
  <si>
    <t>Victoria ;  &gt;&gt; No vacancies at all ;  &gt; 25-34 years ;  &gt; Females ;</t>
  </si>
  <si>
    <t>Victoria ;  &gt;&gt; No vacancies at all ;  &gt; 35-44 years ;  Persons ;</t>
  </si>
  <si>
    <t>Victoria ;  &gt;&gt; No vacancies at all ;  &gt; 35-44 years ;  &gt; Males ;</t>
  </si>
  <si>
    <t>Victoria ;  &gt;&gt; No vacancies at all ;  &gt; 35-44 years ;  &gt; Females ;</t>
  </si>
  <si>
    <t>Victoria ;  &gt;&gt; No vacancies at all ;  &gt; 45-54 years ;  Persons ;</t>
  </si>
  <si>
    <t>Victoria ;  &gt;&gt; No vacancies at all ;  &gt; 45-54 years ;  &gt; Males ;</t>
  </si>
  <si>
    <t>Victoria ;  &gt;&gt; No vacancies at all ;  &gt; 45-54 years ;  &gt; Females ;</t>
  </si>
  <si>
    <t>Victoria ;  &gt;&gt; No vacancies at all ;  &gt; 55 years and over ;  Persons ;</t>
  </si>
  <si>
    <t>Victoria ;  &gt;&gt; No vacancies at all ;  &gt; 55 years and over ;  &gt; Males ;</t>
  </si>
  <si>
    <t>Victoria ;  &gt;&gt; No vacancies at all ;  &gt; 55 years and over ;  &gt; Females ;</t>
  </si>
  <si>
    <t>Victoria ;  &gt;&gt; No vacancies at all ;  &gt;&gt; 55-64 years ;  Persons ;</t>
  </si>
  <si>
    <t>Victoria ;  &gt;&gt; No vacancies at all ;  &gt;&gt; 55-64 years ;  &gt; Males ;</t>
  </si>
  <si>
    <t>Victoria ;  &gt;&gt; No vacancies at all ;  &gt;&gt; 55-64 years ;  &gt; Females ;</t>
  </si>
  <si>
    <t>Victoria ;  &gt;&gt; No vacancies at all ;  &gt;&gt; 65 years and over ;  Persons ;</t>
  </si>
  <si>
    <t>Victoria ;  &gt;&gt; No vacancies at all ;  &gt;&gt; 65 years and over ;  &gt; Males ;</t>
  </si>
  <si>
    <t>Victoria ;  &gt;&gt; No vacancies at all ;  &gt;&gt; 65 years and over ;  &gt; Females ;</t>
  </si>
  <si>
    <t>Victoria ;  &gt;&gt; No vacancies in line of work ;  Persons ;</t>
  </si>
  <si>
    <t>Victoria ;  &gt;&gt; No vacancies in line of work ;  &gt; Males ;</t>
  </si>
  <si>
    <t>Victoria ;  &gt;&gt; No vacancies in line of work ;  &gt; Females ;</t>
  </si>
  <si>
    <t>Victoria ;  &gt;&gt; No vacancies in line of work ;  15-64 years ;  Persons ;</t>
  </si>
  <si>
    <t>Victoria ;  &gt;&gt; No vacancies in line of work ;  15-64 years ;  &gt; Males ;</t>
  </si>
  <si>
    <t>Victoria ;  &gt;&gt; No vacancies in line of work ;  15-64 years ;  &gt; Females ;</t>
  </si>
  <si>
    <t>Victoria ;  &gt;&gt; No vacancies in line of work ;  &gt; 15-24 years ;  Persons ;</t>
  </si>
  <si>
    <t>Victoria ;  &gt;&gt; No vacancies in line of work ;  &gt; 15-24 years ;  &gt; Males ;</t>
  </si>
  <si>
    <t>Victoria ;  &gt;&gt; No vacancies in line of work ;  &gt; 15-24 years ;  &gt; Females ;</t>
  </si>
  <si>
    <t>Victoria ;  &gt;&gt; No vacancies in line of work ;  &gt; 25-34 years ;  Persons ;</t>
  </si>
  <si>
    <t>Victoria ;  &gt;&gt; No vacancies in line of work ;  &gt; 25-34 years ;  &gt; Males ;</t>
  </si>
  <si>
    <t>Victoria ;  &gt;&gt; No vacancies in line of work ;  &gt; 25-34 years ;  &gt; Females ;</t>
  </si>
  <si>
    <t>Victoria ;  &gt;&gt; No vacancies in line of work ;  &gt; 35-44 years ;  Persons ;</t>
  </si>
  <si>
    <t>Victoria ;  &gt;&gt; No vacancies in line of work ;  &gt; 35-44 years ;  &gt; Males ;</t>
  </si>
  <si>
    <t>Victoria ;  &gt;&gt; No vacancies in line of work ;  &gt; 35-44 years ;  &gt; Females ;</t>
  </si>
  <si>
    <t>Victoria ;  &gt;&gt; No vacancies in line of work ;  &gt; 45-54 years ;  Persons ;</t>
  </si>
  <si>
    <t>Victoria ;  &gt;&gt; No vacancies in line of work ;  &gt; 45-54 years ;  &gt; Males ;</t>
  </si>
  <si>
    <t>Victoria ;  &gt;&gt; No vacancies in line of work ;  &gt; 45-54 years ;  &gt; Females ;</t>
  </si>
  <si>
    <t>Victoria ;  &gt;&gt; No vacancies in line of work ;  &gt; 55 years and over ;  Persons ;</t>
  </si>
  <si>
    <t>Victoria ;  &gt;&gt; No vacancies in line of work ;  &gt; 55 years and over ;  &gt; Males ;</t>
  </si>
  <si>
    <t>Victoria ;  &gt;&gt; No vacancies in line of work ;  &gt; 55 years and over ;  &gt; Females ;</t>
  </si>
  <si>
    <t>Victoria ;  &gt;&gt; No vacancies in line of work ;  &gt;&gt; 55-64 years ;  Persons ;</t>
  </si>
  <si>
    <t>Victoria ;  &gt;&gt; No vacancies in line of work ;  &gt;&gt; 55-64 years ;  &gt; Males ;</t>
  </si>
  <si>
    <t>Victoria ;  &gt;&gt; No vacancies in line of work ;  &gt;&gt; 55-64 years ;  &gt; Females ;</t>
  </si>
  <si>
    <t>Victoria ;  &gt;&gt; No vacancies in line of work ;  &gt;&gt; 65 years and over ;  Persons ;</t>
  </si>
  <si>
    <t>Victoria ;  &gt;&gt; No vacancies in line of work ;  &gt;&gt; 65 years and over ;  &gt; Males ;</t>
  </si>
  <si>
    <t>Victoria ;  &gt;&gt; No vacancies in line of work ;  &gt;&gt; 65 years and over ;  &gt; Females ;</t>
  </si>
  <si>
    <t>Victoria ;  &gt;&gt; Too far to travel or transport problems ;  Persons ;</t>
  </si>
  <si>
    <t>Victoria ;  &gt;&gt; Too far to travel or transport problems ;  &gt; Males ;</t>
  </si>
  <si>
    <t>Victoria ;  &gt;&gt; Too far to travel or transport problems ;  &gt; Females ;</t>
  </si>
  <si>
    <t>Victoria ;  &gt;&gt; Too far to travel or transport problems ;  15-64 years ;  Persons ;</t>
  </si>
  <si>
    <t>Victoria ;  &gt;&gt; Too far to travel or transport problems ;  15-64 years ;  &gt; Males ;</t>
  </si>
  <si>
    <t>Victoria ;  &gt;&gt; Too far to travel or transport problems ;  15-64 years ;  &gt; Females ;</t>
  </si>
  <si>
    <t>Victoria ;  &gt;&gt; Too far to travel or transport problems ;  &gt; 15-24 years ;  Persons ;</t>
  </si>
  <si>
    <t>Victoria ;  &gt;&gt; Too far to travel or transport problems ;  &gt; 15-24 years ;  &gt; Males ;</t>
  </si>
  <si>
    <t>A126246222V</t>
  </si>
  <si>
    <t>A126239094F</t>
  </si>
  <si>
    <t>A126232398R</t>
  </si>
  <si>
    <t>A126246654X</t>
  </si>
  <si>
    <t>A126239526X</t>
  </si>
  <si>
    <t>A126232038K</t>
  </si>
  <si>
    <t>A126246294F</t>
  </si>
  <si>
    <t>A126239166F</t>
  </si>
  <si>
    <t>A126232542W</t>
  </si>
  <si>
    <t>A126246798K</t>
  </si>
  <si>
    <t>A126239670T</t>
  </si>
  <si>
    <t>A126232110T</t>
  </si>
  <si>
    <t>A126246366F</t>
  </si>
  <si>
    <t>A126239238F</t>
  </si>
  <si>
    <t>A126232254C</t>
  </si>
  <si>
    <t>A126246510L</t>
  </si>
  <si>
    <t>A126239382X</t>
  </si>
  <si>
    <t>A126231894J</t>
  </si>
  <si>
    <t>A126246150V</t>
  </si>
  <si>
    <t>A126239022V</t>
  </si>
  <si>
    <t>A126232614W</t>
  </si>
  <si>
    <t>A126246870T</t>
  </si>
  <si>
    <t>A126239742T</t>
  </si>
  <si>
    <t>A126232326C</t>
  </si>
  <si>
    <t>A126246582X</t>
  </si>
  <si>
    <t>A126239454X</t>
  </si>
  <si>
    <t>A126231934R</t>
  </si>
  <si>
    <t>A126246190L</t>
  </si>
  <si>
    <t>A126239062L</t>
  </si>
  <si>
    <t>A126232366W</t>
  </si>
  <si>
    <t>A126246622F</t>
  </si>
  <si>
    <t>A126239494T</t>
  </si>
  <si>
    <t>A126232006T</t>
  </si>
  <si>
    <t>A126246262L</t>
  </si>
  <si>
    <t>A126239134L</t>
  </si>
  <si>
    <t>A126232510C</t>
  </si>
  <si>
    <t>A126246766T</t>
  </si>
  <si>
    <t>A126239638T</t>
  </si>
  <si>
    <t>A126232078C</t>
  </si>
  <si>
    <t>A126246334L</t>
  </si>
  <si>
    <t>A126239206L</t>
  </si>
  <si>
    <t>A126232222K</t>
  </si>
  <si>
    <t>A126246478X</t>
  </si>
  <si>
    <t>A126239350F</t>
  </si>
  <si>
    <t>A126231862R</t>
  </si>
  <si>
    <t>A126246118V</t>
  </si>
  <si>
    <t>A126238990K</t>
  </si>
  <si>
    <t>A126232582R</t>
  </si>
  <si>
    <t>A126246838T</t>
  </si>
  <si>
    <t>A126239710X</t>
  </si>
  <si>
    <t>A126232294W</t>
  </si>
  <si>
    <t>A126246550F</t>
  </si>
  <si>
    <t>A126239422F</t>
  </si>
  <si>
    <t>A126231970X</t>
  </si>
  <si>
    <t>A126246226C</t>
  </si>
  <si>
    <t>A126239098R</t>
  </si>
  <si>
    <t>A126232402V</t>
  </si>
  <si>
    <t>A126246658J</t>
  </si>
  <si>
    <t>A126239530R</t>
  </si>
  <si>
    <t>A126232042A</t>
  </si>
  <si>
    <t>A126246298R</t>
  </si>
  <si>
    <t>A126239170W</t>
  </si>
  <si>
    <t>A126232546F</t>
  </si>
  <si>
    <t>A126246802R</t>
  </si>
  <si>
    <t>A126239674A</t>
  </si>
  <si>
    <t>A126232114A</t>
  </si>
  <si>
    <t>A126246370W</t>
  </si>
  <si>
    <t>A126239242W</t>
  </si>
  <si>
    <t>A126232258L</t>
  </si>
  <si>
    <t>A126246514W</t>
  </si>
  <si>
    <t>A126239386J</t>
  </si>
  <si>
    <t>A126231898T</t>
  </si>
  <si>
    <t>A126246154C</t>
  </si>
  <si>
    <t>A126239026C</t>
  </si>
  <si>
    <t>A126232618F</t>
  </si>
  <si>
    <t>A126246874A</t>
  </si>
  <si>
    <t>A126239746A</t>
  </si>
  <si>
    <t>A126232330V</t>
  </si>
  <si>
    <t>A126246586J</t>
  </si>
  <si>
    <t>A126239458J</t>
  </si>
  <si>
    <t>A126231974J</t>
  </si>
  <si>
    <t>A126246230V</t>
  </si>
  <si>
    <t>A126239102V</t>
  </si>
  <si>
    <t>A126232406C</t>
  </si>
  <si>
    <t>A126246662X</t>
  </si>
  <si>
    <t>A126239534X</t>
  </si>
  <si>
    <t>A126232046K</t>
  </si>
  <si>
    <t>A126246302V</t>
  </si>
  <si>
    <t>A126239174F</t>
  </si>
  <si>
    <t>A126232550W</t>
  </si>
  <si>
    <t>A126246806X</t>
  </si>
  <si>
    <t>A126239678K</t>
  </si>
  <si>
    <t>A126232118K</t>
  </si>
  <si>
    <t>A126246374F</t>
  </si>
  <si>
    <t>A126239246F</t>
  </si>
  <si>
    <t>A126232262C</t>
  </si>
  <si>
    <t>A126246518F</t>
  </si>
  <si>
    <t>A126239390X</t>
  </si>
  <si>
    <t>A126231902W</t>
  </si>
  <si>
    <t>A126246158L</t>
  </si>
  <si>
    <t>A126239030V</t>
  </si>
  <si>
    <t>A126232622W</t>
  </si>
  <si>
    <t>A126246878K</t>
  </si>
  <si>
    <t>A126239750T</t>
  </si>
  <si>
    <t>A126232334C</t>
  </si>
  <si>
    <t>A126246590X</t>
  </si>
  <si>
    <t>A126239462X</t>
  </si>
  <si>
    <t>A126231938X</t>
  </si>
  <si>
    <t>A126246194W</t>
  </si>
  <si>
    <t>A126239066W</t>
  </si>
  <si>
    <t>A126232370L</t>
  </si>
  <si>
    <t>A126246626R</t>
  </si>
  <si>
    <t>A126239498A</t>
  </si>
  <si>
    <t>A126232010J</t>
  </si>
  <si>
    <t>A126246266W</t>
  </si>
  <si>
    <t>A126239138W</t>
  </si>
  <si>
    <t>A126232514L</t>
  </si>
  <si>
    <t>A126246770J</t>
  </si>
  <si>
    <t>A126239642J</t>
  </si>
  <si>
    <t>A126232082V</t>
  </si>
  <si>
    <t>A126246338W</t>
  </si>
  <si>
    <t>A126239210C</t>
  </si>
  <si>
    <t>A126232226V</t>
  </si>
  <si>
    <t>A126246482R</t>
  </si>
  <si>
    <t>A126239354R</t>
  </si>
  <si>
    <t>A126231866X</t>
  </si>
  <si>
    <t>A126246122K</t>
  </si>
  <si>
    <t>A126238994V</t>
  </si>
  <si>
    <t>A126232586X</t>
  </si>
  <si>
    <t>A126246842J</t>
  </si>
  <si>
    <t>A126239714J</t>
  </si>
  <si>
    <t>A126232298F</t>
  </si>
  <si>
    <t>A126246554R</t>
  </si>
  <si>
    <t>A126239426R</t>
  </si>
  <si>
    <t>A126231942R</t>
  </si>
  <si>
    <t>A126246198F</t>
  </si>
  <si>
    <t>A126239070L</t>
  </si>
  <si>
    <t>A126232374W</t>
  </si>
  <si>
    <t>A126246630F</t>
  </si>
  <si>
    <t>A126239502F</t>
  </si>
  <si>
    <t>A126232014T</t>
  </si>
  <si>
    <t>A126246270L</t>
  </si>
  <si>
    <t>A126239142L</t>
  </si>
  <si>
    <t>A126232518W</t>
  </si>
  <si>
    <t>A126246774T</t>
  </si>
  <si>
    <t>A126239646T</t>
  </si>
  <si>
    <t>A126232086C</t>
  </si>
  <si>
    <t>A126246342L</t>
  </si>
  <si>
    <t>A126239214L</t>
  </si>
  <si>
    <t>A126232230K</t>
  </si>
  <si>
    <t>A126246486X</t>
  </si>
  <si>
    <t>A126239358X</t>
  </si>
  <si>
    <t>A126231870R</t>
  </si>
  <si>
    <t>A126246126V</t>
  </si>
  <si>
    <t>A126238998C</t>
  </si>
  <si>
    <t>A126232590R</t>
  </si>
  <si>
    <t>A126246846T</t>
  </si>
  <si>
    <t>A126239718T</t>
  </si>
  <si>
    <t>A126232302K</t>
  </si>
  <si>
    <t>A126246558X</t>
  </si>
  <si>
    <t>A126239430F</t>
  </si>
  <si>
    <t>A126231958J</t>
  </si>
  <si>
    <t>A126246214V</t>
  </si>
  <si>
    <t>A126239086F</t>
  </si>
  <si>
    <t>A126232390W</t>
  </si>
  <si>
    <t>A126246646X</t>
  </si>
  <si>
    <t>A126239518X</t>
  </si>
  <si>
    <t>A126232030T</t>
  </si>
  <si>
    <t>A126246286F</t>
  </si>
  <si>
    <t>A126239158F</t>
  </si>
  <si>
    <t>A126232534W</t>
  </si>
  <si>
    <t>A126246790T</t>
  </si>
  <si>
    <t>A126239662T</t>
  </si>
  <si>
    <t>A126232102T</t>
  </si>
  <si>
    <t>A126246358F</t>
  </si>
  <si>
    <t>A126239230L</t>
  </si>
  <si>
    <t>A126232246C</t>
  </si>
  <si>
    <t>A126246502L</t>
  </si>
  <si>
    <t>A126239374X</t>
  </si>
  <si>
    <t>A126231886J</t>
  </si>
  <si>
    <t>A126246142V</t>
  </si>
  <si>
    <t>A126239014V</t>
  </si>
  <si>
    <t>A126232606W</t>
  </si>
  <si>
    <t>A126246862T</t>
  </si>
  <si>
    <t>A126239734T</t>
  </si>
  <si>
    <t>A126232318C</t>
  </si>
  <si>
    <t>A126246574X</t>
  </si>
  <si>
    <t>A126239446X</t>
  </si>
  <si>
    <t>A126231926R</t>
  </si>
  <si>
    <t>A126246182L</t>
  </si>
  <si>
    <t>A126239054L</t>
  </si>
  <si>
    <t>A126232358W</t>
  </si>
  <si>
    <t>A126246614F</t>
  </si>
  <si>
    <t>A126239486T</t>
  </si>
  <si>
    <t>A126231998A</t>
  </si>
  <si>
    <t>A126246254L</t>
  </si>
  <si>
    <t>A126239126L</t>
  </si>
  <si>
    <t>A126232502C</t>
  </si>
  <si>
    <t>A126246758T</t>
  </si>
  <si>
    <t>A126239630X</t>
  </si>
  <si>
    <t>A126232070K</t>
  </si>
  <si>
    <t>A126246326L</t>
  </si>
  <si>
    <t>A126239198X</t>
  </si>
  <si>
    <t>A126232214K</t>
  </si>
  <si>
    <t>A126246470F</t>
  </si>
  <si>
    <t>A126239342F</t>
  </si>
  <si>
    <t>A126231854R</t>
  </si>
  <si>
    <t>A126246110A</t>
  </si>
  <si>
    <t>A126238982K</t>
  </si>
  <si>
    <t>A126232574R</t>
  </si>
  <si>
    <t>A126246830X</t>
  </si>
  <si>
    <t>A126239702X</t>
  </si>
  <si>
    <t>A126232286W</t>
  </si>
  <si>
    <t>A126246542F</t>
  </si>
  <si>
    <t>A126239414F</t>
  </si>
  <si>
    <t>A126231978T</t>
  </si>
  <si>
    <t>A126246234C</t>
  </si>
  <si>
    <t>A126239106C</t>
  </si>
  <si>
    <t>A126232410V</t>
  </si>
  <si>
    <t>A126246666J</t>
  </si>
  <si>
    <t>A126239538J</t>
  </si>
  <si>
    <t>A126232050A</t>
  </si>
  <si>
    <t>A126246306C</t>
  </si>
  <si>
    <t>A126239178R</t>
  </si>
  <si>
    <t>A126232554F</t>
  </si>
  <si>
    <t>A126246810R</t>
  </si>
  <si>
    <t>A126239682A</t>
  </si>
  <si>
    <t>A126232122A</t>
  </si>
  <si>
    <t>A126246378R</t>
  </si>
  <si>
    <t>A126239250W</t>
  </si>
  <si>
    <t>A126232266L</t>
  </si>
  <si>
    <t>A126246522W</t>
  </si>
  <si>
    <t>A126239394J</t>
  </si>
  <si>
    <t>A126231906F</t>
  </si>
  <si>
    <t>A126246162C</t>
  </si>
  <si>
    <t>A126239034C</t>
  </si>
  <si>
    <t>A126232626F</t>
  </si>
  <si>
    <t>A126246882A</t>
  </si>
  <si>
    <t>A126239754A</t>
  </si>
  <si>
    <t>A126232338L</t>
  </si>
  <si>
    <t>A126246594J</t>
  </si>
  <si>
    <t>A126239466J</t>
  </si>
  <si>
    <t>A126231962X</t>
  </si>
  <si>
    <t>A126246218C</t>
  </si>
  <si>
    <t>A126239090W</t>
  </si>
  <si>
    <t>A126232394F</t>
  </si>
  <si>
    <t>A126246650R</t>
  </si>
  <si>
    <t>A126239522R</t>
  </si>
  <si>
    <t>A126232034A</t>
  </si>
  <si>
    <t>A126246290W</t>
  </si>
  <si>
    <t>Victoria ;  &gt;&gt; Too far to travel or transport problems ;  &gt; 15-24 years ;  &gt; Females ;</t>
  </si>
  <si>
    <t>Victoria ;  &gt;&gt; Too far to travel or transport problems ;  &gt; 25-34 years ;  Persons ;</t>
  </si>
  <si>
    <t>Victoria ;  &gt;&gt; Too far to travel or transport problems ;  &gt; 25-34 years ;  &gt; Males ;</t>
  </si>
  <si>
    <t>Victoria ;  &gt;&gt; Too far to travel or transport problems ;  &gt; 25-34 years ;  &gt; Females ;</t>
  </si>
  <si>
    <t>Victoria ;  &gt;&gt; Too far to travel or transport problems ;  &gt; 35-44 years ;  Persons ;</t>
  </si>
  <si>
    <t>Victoria ;  &gt;&gt; Too far to travel or transport problems ;  &gt; 35-44 years ;  &gt; Males ;</t>
  </si>
  <si>
    <t>Victoria ;  &gt;&gt; Too far to travel or transport problems ;  &gt; 35-44 years ;  &gt; Females ;</t>
  </si>
  <si>
    <t>Victoria ;  &gt;&gt; Too far to travel or transport problems ;  &gt; 45-54 years ;  Persons ;</t>
  </si>
  <si>
    <t>Victoria ;  &gt;&gt; Too far to travel or transport problems ;  &gt; 45-54 years ;  &gt; Males ;</t>
  </si>
  <si>
    <t>Victoria ;  &gt;&gt; Too far to travel or transport problems ;  &gt; 45-54 years ;  &gt; Females ;</t>
  </si>
  <si>
    <t>Victoria ;  &gt;&gt; Too far to travel or transport problems ;  &gt; 55 years and over ;  Persons ;</t>
  </si>
  <si>
    <t>Victoria ;  &gt;&gt; Too far to travel or transport problems ;  &gt; 55 years and over ;  &gt; Males ;</t>
  </si>
  <si>
    <t>Victoria ;  &gt;&gt; Too far to travel or transport problems ;  &gt; 55 years and over ;  &gt; Females ;</t>
  </si>
  <si>
    <t>Victoria ;  &gt;&gt; Too far to travel or transport problems ;  &gt;&gt; 55-64 years ;  Persons ;</t>
  </si>
  <si>
    <t>Victoria ;  &gt;&gt; Too far to travel or transport problems ;  &gt;&gt; 55-64 years ;  &gt; Males ;</t>
  </si>
  <si>
    <t>Victoria ;  &gt;&gt; Too far to travel or transport problems ;  &gt;&gt; 55-64 years ;  &gt; Females ;</t>
  </si>
  <si>
    <t>Victoria ;  &gt;&gt; Too far to travel or transport problems ;  &gt;&gt; 65 years and over ;  Persons ;</t>
  </si>
  <si>
    <t>Victoria ;  &gt;&gt; Too far to travel or transport problems ;  &gt;&gt; 65 years and over ;  &gt; Males ;</t>
  </si>
  <si>
    <t>Victoria ;  &gt;&gt; Too far to travel or transport problems ;  &gt;&gt; 65 years and over ;  &gt; Females ;</t>
  </si>
  <si>
    <t>Victoria ;  &gt;&gt; Own ill health or disability ;  Persons ;</t>
  </si>
  <si>
    <t>Victoria ;  &gt;&gt; Own ill health or disability ;  &gt; Males ;</t>
  </si>
  <si>
    <t>Victoria ;  &gt;&gt; Own ill health or disability ;  &gt; Females ;</t>
  </si>
  <si>
    <t>Victoria ;  &gt;&gt; Own ill health or disability ;  15-64 years ;  Persons ;</t>
  </si>
  <si>
    <t>Victoria ;  &gt;&gt; Own ill health or disability ;  15-64 years ;  &gt; Males ;</t>
  </si>
  <si>
    <t>Victoria ;  &gt;&gt; Own ill health or disability ;  15-64 years ;  &gt; Females ;</t>
  </si>
  <si>
    <t>Victoria ;  &gt;&gt; Own ill health or disability ;  &gt; 15-24 years ;  Persons ;</t>
  </si>
  <si>
    <t>Victoria ;  &gt;&gt; Own ill health or disability ;  &gt; 15-24 years ;  &gt; Males ;</t>
  </si>
  <si>
    <t>Victoria ;  &gt;&gt; Own ill health or disability ;  &gt; 15-24 years ;  &gt; Females ;</t>
  </si>
  <si>
    <t>Victoria ;  &gt;&gt; Own ill health or disability ;  &gt; 25-34 years ;  Persons ;</t>
  </si>
  <si>
    <t>Victoria ;  &gt;&gt; Own ill health or disability ;  &gt; 25-34 years ;  &gt; Males ;</t>
  </si>
  <si>
    <t>Victoria ;  &gt;&gt; Own ill health or disability ;  &gt; 25-34 years ;  &gt; Females ;</t>
  </si>
  <si>
    <t>Victoria ;  &gt;&gt; Own ill health or disability ;  &gt; 35-44 years ;  Persons ;</t>
  </si>
  <si>
    <t>Victoria ;  &gt;&gt; Own ill health or disability ;  &gt; 35-44 years ;  &gt; Males ;</t>
  </si>
  <si>
    <t>Victoria ;  &gt;&gt; Own ill health or disability ;  &gt; 35-44 years ;  &gt; Females ;</t>
  </si>
  <si>
    <t>Victoria ;  &gt;&gt; Own ill health or disability ;  &gt; 45-54 years ;  Persons ;</t>
  </si>
  <si>
    <t>Victoria ;  &gt;&gt; Own ill health or disability ;  &gt; 45-54 years ;  &gt; Males ;</t>
  </si>
  <si>
    <t>Victoria ;  &gt;&gt; Own ill health or disability ;  &gt; 45-54 years ;  &gt; Females ;</t>
  </si>
  <si>
    <t>Victoria ;  &gt;&gt; Own ill health or disability ;  &gt; 55 years and over ;  Persons ;</t>
  </si>
  <si>
    <t>Victoria ;  &gt;&gt; Own ill health or disability ;  &gt; 55 years and over ;  &gt; Males ;</t>
  </si>
  <si>
    <t>Victoria ;  &gt;&gt; Own ill health or disability ;  &gt; 55 years and over ;  &gt; Females ;</t>
  </si>
  <si>
    <t>Victoria ;  &gt;&gt; Own ill health or disability ;  &gt;&gt; 55-64 years ;  Persons ;</t>
  </si>
  <si>
    <t>Victoria ;  &gt;&gt; Own ill health or disability ;  &gt;&gt; 55-64 years ;  &gt; Males ;</t>
  </si>
  <si>
    <t>Victoria ;  &gt;&gt; Own ill health or disability ;  &gt;&gt; 55-64 years ;  &gt; Females ;</t>
  </si>
  <si>
    <t>Victoria ;  &gt;&gt; Own ill health or disability ;  &gt;&gt; 65 years and over ;  Persons ;</t>
  </si>
  <si>
    <t>Victoria ;  &gt;&gt; Own ill health or disability ;  &gt;&gt; 65 years and over ;  &gt; Males ;</t>
  </si>
  <si>
    <t>Victoria ;  &gt;&gt; Own ill health or disability ;  &gt;&gt; 65 years and over ;  &gt; Females ;</t>
  </si>
  <si>
    <t>Victoria ;  &gt;&gt; Language difficulties ;  Persons ;</t>
  </si>
  <si>
    <t>Victoria ;  &gt;&gt; Language difficulties ;  &gt; Males ;</t>
  </si>
  <si>
    <t>Victoria ;  &gt;&gt; Language difficulties ;  &gt; Females ;</t>
  </si>
  <si>
    <t>Victoria ;  &gt;&gt; Language difficulties ;  15-64 years ;  Persons ;</t>
  </si>
  <si>
    <t>Victoria ;  &gt;&gt; Language difficulties ;  15-64 years ;  &gt; Males ;</t>
  </si>
  <si>
    <t>Victoria ;  &gt;&gt; Language difficulties ;  15-64 years ;  &gt; Females ;</t>
  </si>
  <si>
    <t>Victoria ;  &gt;&gt; Language difficulties ;  &gt; 15-24 years ;  Persons ;</t>
  </si>
  <si>
    <t>Victoria ;  &gt;&gt; Language difficulties ;  &gt; 15-24 years ;  &gt; Males ;</t>
  </si>
  <si>
    <t>Victoria ;  &gt;&gt; Language difficulties ;  &gt; 15-24 years ;  &gt; Females ;</t>
  </si>
  <si>
    <t>Victoria ;  &gt;&gt; Language difficulties ;  &gt; 25-34 years ;  Persons ;</t>
  </si>
  <si>
    <t>Victoria ;  &gt;&gt; Language difficulties ;  &gt; 25-34 years ;  &gt; Males ;</t>
  </si>
  <si>
    <t>Victoria ;  &gt;&gt; Language difficulties ;  &gt; 25-34 years ;  &gt; Females ;</t>
  </si>
  <si>
    <t>Victoria ;  &gt;&gt; Language difficulties ;  &gt; 35-44 years ;  Persons ;</t>
  </si>
  <si>
    <t>Victoria ;  &gt;&gt; Language difficulties ;  &gt; 35-44 years ;  &gt; Males ;</t>
  </si>
  <si>
    <t>Victoria ;  &gt;&gt; Language difficulties ;  &gt; 35-44 years ;  &gt; Females ;</t>
  </si>
  <si>
    <t>Victoria ;  &gt;&gt; Language difficulties ;  &gt; 45-54 years ;  Persons ;</t>
  </si>
  <si>
    <t>Victoria ;  &gt;&gt; Language difficulties ;  &gt; 45-54 years ;  &gt; Males ;</t>
  </si>
  <si>
    <t>Victoria ;  &gt;&gt; Language difficulties ;  &gt; 45-54 years ;  &gt; Females ;</t>
  </si>
  <si>
    <t>Victoria ;  &gt;&gt; Language difficulties ;  &gt; 55 years and over ;  Persons ;</t>
  </si>
  <si>
    <t>Victoria ;  &gt;&gt; Language difficulties ;  &gt; 55 years and over ;  &gt; Males ;</t>
  </si>
  <si>
    <t>Victoria ;  &gt;&gt; Language difficulties ;  &gt; 55 years and over ;  &gt; Females ;</t>
  </si>
  <si>
    <t>Victoria ;  &gt;&gt; Language difficulties ;  &gt;&gt; 55-64 years ;  Persons ;</t>
  </si>
  <si>
    <t>Victoria ;  &gt;&gt; Language difficulties ;  &gt;&gt; 55-64 years ;  &gt; Males ;</t>
  </si>
  <si>
    <t>Victoria ;  &gt;&gt; Language difficulties ;  &gt;&gt; 55-64 years ;  &gt; Females ;</t>
  </si>
  <si>
    <t>Victoria ;  &gt;&gt; Language difficulties ;  &gt;&gt; 65 years and over ;  Persons ;</t>
  </si>
  <si>
    <t>Victoria ;  &gt;&gt; Language difficulties ;  &gt;&gt; 65 years and over ;  &gt; Males ;</t>
  </si>
  <si>
    <t>Victoria ;  &gt;&gt; Language difficulties ;  &gt;&gt; 65 years and over ;  &gt; Females ;</t>
  </si>
  <si>
    <t>Victoria ;  &gt;&gt; No jobs with suitable hours ;  Persons ;</t>
  </si>
  <si>
    <t>Victoria ;  &gt;&gt; No jobs with suitable hours ;  &gt; Males ;</t>
  </si>
  <si>
    <t>Victoria ;  &gt;&gt; No jobs with suitable hours ;  &gt; Females ;</t>
  </si>
  <si>
    <t>Victoria ;  &gt;&gt; No jobs with suitable hours ;  15-64 years ;  Persons ;</t>
  </si>
  <si>
    <t>Victoria ;  &gt;&gt; No jobs with suitable hours ;  15-64 years ;  &gt; Males ;</t>
  </si>
  <si>
    <t>Victoria ;  &gt;&gt; No jobs with suitable hours ;  15-64 years ;  &gt; Females ;</t>
  </si>
  <si>
    <t>Victoria ;  &gt;&gt; No jobs with suitable hours ;  &gt; 15-24 years ;  Persons ;</t>
  </si>
  <si>
    <t>Victoria ;  &gt;&gt; No jobs with suitable hours ;  &gt; 15-24 years ;  &gt; Males ;</t>
  </si>
  <si>
    <t>Victoria ;  &gt;&gt; No jobs with suitable hours ;  &gt; 15-24 years ;  &gt; Females ;</t>
  </si>
  <si>
    <t>Victoria ;  &gt;&gt; No jobs with suitable hours ;  &gt; 25-34 years ;  Persons ;</t>
  </si>
  <si>
    <t>Victoria ;  &gt;&gt; No jobs with suitable hours ;  &gt; 25-34 years ;  &gt; Males ;</t>
  </si>
  <si>
    <t>Victoria ;  &gt;&gt; No jobs with suitable hours ;  &gt; 25-34 years ;  &gt; Females ;</t>
  </si>
  <si>
    <t>Victoria ;  &gt;&gt; No jobs with suitable hours ;  &gt; 35-44 years ;  Persons ;</t>
  </si>
  <si>
    <t>Victoria ;  &gt;&gt; No jobs with suitable hours ;  &gt; 35-44 years ;  &gt; Males ;</t>
  </si>
  <si>
    <t>Victoria ;  &gt;&gt; No jobs with suitable hours ;  &gt; 35-44 years ;  &gt; Females ;</t>
  </si>
  <si>
    <t>Victoria ;  &gt;&gt; No jobs with suitable hours ;  &gt; 45-54 years ;  Persons ;</t>
  </si>
  <si>
    <t>Victoria ;  &gt;&gt; No jobs with suitable hours ;  &gt; 45-54 years ;  &gt; Males ;</t>
  </si>
  <si>
    <t>Victoria ;  &gt;&gt; No jobs with suitable hours ;  &gt; 45-54 years ;  &gt; Females ;</t>
  </si>
  <si>
    <t>Victoria ;  &gt;&gt; No jobs with suitable hours ;  &gt; 55 years and over ;  Persons ;</t>
  </si>
  <si>
    <t>Victoria ;  &gt;&gt; No jobs with suitable hours ;  &gt; 55 years and over ;  &gt; Males ;</t>
  </si>
  <si>
    <t>Victoria ;  &gt;&gt; No jobs with suitable hours ;  &gt; 55 years and over ;  &gt; Females ;</t>
  </si>
  <si>
    <t>Victoria ;  &gt;&gt; No jobs with suitable hours ;  &gt;&gt; 55-64 years ;  Persons ;</t>
  </si>
  <si>
    <t>Victoria ;  &gt;&gt; No jobs with suitable hours ;  &gt;&gt; 55-64 years ;  &gt; Males ;</t>
  </si>
  <si>
    <t>Victoria ;  &gt;&gt; No jobs with suitable hours ;  &gt;&gt; 55-64 years ;  &gt; Females ;</t>
  </si>
  <si>
    <t>Victoria ;  &gt;&gt; No jobs with suitable hours ;  &gt;&gt; 65 years and over ;  Persons ;</t>
  </si>
  <si>
    <t>Victoria ;  &gt;&gt; No jobs with suitable hours ;  &gt;&gt; 65 years and over ;  &gt; Males ;</t>
  </si>
  <si>
    <t>Victoria ;  &gt;&gt; No jobs with suitable hours ;  &gt;&gt; 65 years and over ;  &gt; Females ;</t>
  </si>
  <si>
    <t>Victoria ;  &gt;&gt; Child care or other family considerations ;  Persons ;</t>
  </si>
  <si>
    <t>Victoria ;  &gt;&gt; Child care or other family considerations ;  &gt; Males ;</t>
  </si>
  <si>
    <t>Victoria ;  &gt;&gt; Child care or other family considerations ;  &gt; Females ;</t>
  </si>
  <si>
    <t>Victoria ;  &gt;&gt; Child care or other family considerations ;  15-64 years ;  Persons ;</t>
  </si>
  <si>
    <t>Victoria ;  &gt;&gt; Child care or other family considerations ;  15-64 years ;  &gt; Males ;</t>
  </si>
  <si>
    <t>Victoria ;  &gt;&gt; Child care or other family considerations ;  15-64 years ;  &gt; Females ;</t>
  </si>
  <si>
    <t>Victoria ;  &gt;&gt; Child care or other family considerations ;  &gt; 15-24 years ;  Persons ;</t>
  </si>
  <si>
    <t>Victoria ;  &gt;&gt; Child care or other family considerations ;  &gt; 15-24 years ;  &gt; Males ;</t>
  </si>
  <si>
    <t>Victoria ;  &gt;&gt; Child care or other family considerations ;  &gt; 15-24 years ;  &gt; Females ;</t>
  </si>
  <si>
    <t>Victoria ;  &gt;&gt; Child care or other family considerations ;  &gt; 25-34 years ;  Persons ;</t>
  </si>
  <si>
    <t>Victoria ;  &gt;&gt; Child care or other family considerations ;  &gt; 25-34 years ;  &gt; Males ;</t>
  </si>
  <si>
    <t>Victoria ;  &gt;&gt; Child care or other family considerations ;  &gt; 25-34 years ;  &gt; Females ;</t>
  </si>
  <si>
    <t>Victoria ;  &gt;&gt; Child care or other family considerations ;  &gt; 35-44 years ;  Persons ;</t>
  </si>
  <si>
    <t>Victoria ;  &gt;&gt; Child care or other family considerations ;  &gt; 35-44 years ;  &gt; Males ;</t>
  </si>
  <si>
    <t>Victoria ;  &gt;&gt; Child care or other family considerations ;  &gt; 35-44 years ;  &gt; Females ;</t>
  </si>
  <si>
    <t>Victoria ;  &gt;&gt; Child care or other family considerations ;  &gt; 45-54 years ;  Persons ;</t>
  </si>
  <si>
    <t>Victoria ;  &gt;&gt; Child care or other family considerations ;  &gt; 45-54 years ;  &gt; Males ;</t>
  </si>
  <si>
    <t>Victoria ;  &gt;&gt; Child care or other family considerations ;  &gt; 45-54 years ;  &gt; Females ;</t>
  </si>
  <si>
    <t>Victoria ;  &gt;&gt; Child care or other family considerations ;  &gt; 55 years and over ;  Persons ;</t>
  </si>
  <si>
    <t>Victoria ;  &gt;&gt; Child care or other family considerations ;  &gt; 55 years and over ;  &gt; Males ;</t>
  </si>
  <si>
    <t>Victoria ;  &gt;&gt; Child care or other family considerations ;  &gt; 55 years and over ;  &gt; Females ;</t>
  </si>
  <si>
    <t>Victoria ;  &gt;&gt; Child care or other family considerations ;  &gt;&gt; 55-64 years ;  Persons ;</t>
  </si>
  <si>
    <t>Victoria ;  &gt;&gt; Child care or other family considerations ;  &gt;&gt; 55-64 years ;  &gt; Males ;</t>
  </si>
  <si>
    <t>Victoria ;  &gt;&gt; Child care or other family considerations ;  &gt;&gt; 55-64 years ;  &gt; Females ;</t>
  </si>
  <si>
    <t>Victoria ;  &gt;&gt; Child care or other family considerations ;  &gt;&gt; 65 years and over ;  Persons ;</t>
  </si>
  <si>
    <t>Victoria ;  &gt;&gt; Child care or other family considerations ;  &gt;&gt; 65 years and over ;  &gt; Males ;</t>
  </si>
  <si>
    <t>Victoria ;  &gt;&gt; Child care or other family considerations ;  &gt;&gt; 65 years and over ;  &gt; Females ;</t>
  </si>
  <si>
    <t>Victoria ;  &gt;&gt; No feedback from employers ;  Persons ;</t>
  </si>
  <si>
    <t>Victoria ;  &gt;&gt; No feedback from employers ;  &gt; Males ;</t>
  </si>
  <si>
    <t>Victoria ;  &gt;&gt; No feedback from employers ;  &gt; Females ;</t>
  </si>
  <si>
    <t>Victoria ;  &gt;&gt; No feedback from employers ;  15-64 years ;  Persons ;</t>
  </si>
  <si>
    <t>Victoria ;  &gt;&gt; No feedback from employers ;  15-64 years ;  &gt; Males ;</t>
  </si>
  <si>
    <t>Victoria ;  &gt;&gt; No feedback from employers ;  15-64 years ;  &gt; Females ;</t>
  </si>
  <si>
    <t>Victoria ;  &gt;&gt; No feedback from employers ;  &gt; 15-24 years ;  Persons ;</t>
  </si>
  <si>
    <t>Victoria ;  &gt;&gt; No feedback from employers ;  &gt; 15-24 years ;  &gt; Males ;</t>
  </si>
  <si>
    <t>Victoria ;  &gt;&gt; No feedback from employers ;  &gt; 15-24 years ;  &gt; Females ;</t>
  </si>
  <si>
    <t>Victoria ;  &gt;&gt; No feedback from employers ;  &gt; 25-34 years ;  Persons ;</t>
  </si>
  <si>
    <t>Victoria ;  &gt;&gt; No feedback from employers ;  &gt; 25-34 years ;  &gt; Males ;</t>
  </si>
  <si>
    <t>Victoria ;  &gt;&gt; No feedback from employers ;  &gt; 25-34 years ;  &gt; Females ;</t>
  </si>
  <si>
    <t>Victoria ;  &gt;&gt; No feedback from employers ;  &gt; 35-44 years ;  Persons ;</t>
  </si>
  <si>
    <t>Victoria ;  &gt;&gt; No feedback from employers ;  &gt; 35-44 years ;  &gt; Males ;</t>
  </si>
  <si>
    <t>Victoria ;  &gt;&gt; No feedback from employers ;  &gt; 35-44 years ;  &gt; Females ;</t>
  </si>
  <si>
    <t>Victoria ;  &gt;&gt; No feedback from employers ;  &gt; 45-54 years ;  Persons ;</t>
  </si>
  <si>
    <t>Victoria ;  &gt;&gt; No feedback from employers ;  &gt; 45-54 years ;  &gt; Males ;</t>
  </si>
  <si>
    <t>Victoria ;  &gt;&gt; No feedback from employers ;  &gt; 45-54 years ;  &gt; Females ;</t>
  </si>
  <si>
    <t>Victoria ;  &gt;&gt; No feedback from employers ;  &gt; 55 years and over ;  Persons ;</t>
  </si>
  <si>
    <t>Victoria ;  &gt;&gt; No feedback from employers ;  &gt; 55 years and over ;  &gt; Males ;</t>
  </si>
  <si>
    <t>Victoria ;  &gt;&gt; No feedback from employers ;  &gt; 55 years and over ;  &gt; Females ;</t>
  </si>
  <si>
    <t>Victoria ;  &gt;&gt; No feedback from employers ;  &gt;&gt; 55-64 years ;  Persons ;</t>
  </si>
  <si>
    <t>Victoria ;  &gt;&gt; No feedback from employers ;  &gt;&gt; 55-64 years ;  &gt; Males ;</t>
  </si>
  <si>
    <t>Victoria ;  &gt;&gt; No feedback from employers ;  &gt;&gt; 55-64 years ;  &gt; Females ;</t>
  </si>
  <si>
    <t>Victoria ;  &gt;&gt; No feedback from employers ;  &gt;&gt; 65 years and over ;  Persons ;</t>
  </si>
  <si>
    <t>Victoria ;  &gt;&gt; No feedback from employers ;  &gt;&gt; 65 years and over ;  &gt; Males ;</t>
  </si>
  <si>
    <t>Victoria ;  &gt;&gt; No feedback from employers ;  &gt;&gt; 65 years and over ;  &gt; Females ;</t>
  </si>
  <si>
    <t>Victoria ;  &gt;&gt; Other difficulties ;  Persons ;</t>
  </si>
  <si>
    <t>Victoria ;  &gt;&gt; Other difficulties ;  &gt; Males ;</t>
  </si>
  <si>
    <t>Victoria ;  &gt;&gt; Other difficulties ;  &gt; Females ;</t>
  </si>
  <si>
    <t>Victoria ;  &gt;&gt; Other difficulties ;  15-64 years ;  Persons ;</t>
  </si>
  <si>
    <t>Victoria ;  &gt;&gt; Other difficulties ;  15-64 years ;  &gt; Males ;</t>
  </si>
  <si>
    <t>Victoria ;  &gt;&gt; Other difficulties ;  15-64 years ;  &gt; Females ;</t>
  </si>
  <si>
    <t>Victoria ;  &gt;&gt; Other difficulties ;  &gt; 15-24 years ;  Persons ;</t>
  </si>
  <si>
    <t>Victoria ;  &gt;&gt; Other difficulties ;  &gt; 15-24 years ;  &gt; Males ;</t>
  </si>
  <si>
    <t>Victoria ;  &gt;&gt; Other difficulties ;  &gt; 15-24 years ;  &gt; Females ;</t>
  </si>
  <si>
    <t>Victoria ;  &gt;&gt; Other difficulties ;  &gt; 25-34 years ;  Persons ;</t>
  </si>
  <si>
    <t>Victoria ;  &gt;&gt; Other difficulties ;  &gt; 25-34 years ;  &gt; Males ;</t>
  </si>
  <si>
    <t>Victoria ;  &gt;&gt; Other difficulties ;  &gt; 25-34 years ;  &gt; Females ;</t>
  </si>
  <si>
    <t>Victoria ;  &gt;&gt; Other difficulties ;  &gt; 35-44 years ;  Persons ;</t>
  </si>
  <si>
    <t>Victoria ;  &gt;&gt; Other difficulties ;  &gt; 35-44 years ;  &gt; Males ;</t>
  </si>
  <si>
    <t>Victoria ;  &gt;&gt; Other difficulties ;  &gt; 35-44 years ;  &gt; Females ;</t>
  </si>
  <si>
    <t>Victoria ;  &gt;&gt; Other difficulties ;  &gt; 45-54 years ;  Persons ;</t>
  </si>
  <si>
    <t>Victoria ;  &gt;&gt; Other difficulties ;  &gt; 45-54 years ;  &gt; Males ;</t>
  </si>
  <si>
    <t>Victoria ;  &gt;&gt; Other difficulties ;  &gt; 45-54 years ;  &gt; Females ;</t>
  </si>
  <si>
    <t>Victoria ;  &gt;&gt; Other difficulties ;  &gt; 55 years and over ;  Persons ;</t>
  </si>
  <si>
    <t>Victoria ;  &gt;&gt; Other difficulties ;  &gt; 55 years and over ;  &gt; Males ;</t>
  </si>
  <si>
    <t>Victoria ;  &gt;&gt; Other difficulties ;  &gt; 55 years and over ;  &gt; Females ;</t>
  </si>
  <si>
    <t>Victoria ;  &gt;&gt; Other difficulties ;  &gt;&gt; 55-64 years ;  Persons ;</t>
  </si>
  <si>
    <t>Victoria ;  &gt;&gt; Other difficulties ;  &gt;&gt; 55-64 years ;  &gt; Males ;</t>
  </si>
  <si>
    <t>Victoria ;  &gt;&gt; Other difficulties ;  &gt;&gt; 55-64 years ;  &gt; Females ;</t>
  </si>
  <si>
    <t>Victoria ;  &gt;&gt; Other difficulties ;  &gt;&gt; 65 years and over ;  Persons ;</t>
  </si>
  <si>
    <t>Victoria ;  &gt;&gt; Other difficulties ;  &gt;&gt; 65 years and over ;  &gt; Males ;</t>
  </si>
  <si>
    <t>Victoria ;  &gt;&gt; Other difficulties ;  &gt;&gt; 65 years and over ;  &gt; Females ;</t>
  </si>
  <si>
    <t>Victoria ;  &gt; Did not have difficulty finding work ;  Persons ;</t>
  </si>
  <si>
    <t>Victoria ;  &gt; Did not have difficulty finding work ;  &gt; Males ;</t>
  </si>
  <si>
    <t>Victoria ;  &gt; Did not have difficulty finding work ;  &gt; Females ;</t>
  </si>
  <si>
    <t>Victoria ;  &gt; Did not have difficulty finding work ;  15-64 years ;  Persons ;</t>
  </si>
  <si>
    <t>Victoria ;  &gt; Did not have difficulty finding work ;  15-64 years ;  &gt; Males ;</t>
  </si>
  <si>
    <t>Victoria ;  &gt; Did not have difficulty finding work ;  15-64 years ;  &gt; Females ;</t>
  </si>
  <si>
    <t>Victoria ;  &gt; Did not have difficulty finding work ;  &gt; 15-24 years ;  Persons ;</t>
  </si>
  <si>
    <t>Victoria ;  &gt; Did not have difficulty finding work ;  &gt; 15-24 years ;  &gt; Males ;</t>
  </si>
  <si>
    <t>Victoria ;  &gt; Did not have difficulty finding work ;  &gt; 15-24 years ;  &gt; Females ;</t>
  </si>
  <si>
    <t>Victoria ;  &gt; Did not have difficulty finding work ;  &gt; 25-34 years ;  Persons ;</t>
  </si>
  <si>
    <t>Victoria ;  &gt; Did not have difficulty finding work ;  &gt; 25-34 years ;  &gt; Males ;</t>
  </si>
  <si>
    <t>Victoria ;  &gt; Did not have difficulty finding work ;  &gt; 25-34 years ;  &gt; Females ;</t>
  </si>
  <si>
    <t>Victoria ;  &gt; Did not have difficulty finding work ;  &gt; 35-44 years ;  Persons ;</t>
  </si>
  <si>
    <t>Victoria ;  &gt; Did not have difficulty finding work ;  &gt; 35-44 years ;  &gt; Males ;</t>
  </si>
  <si>
    <t>Victoria ;  &gt; Did not have difficulty finding work ;  &gt; 35-44 years ;  &gt; Females ;</t>
  </si>
  <si>
    <t>Victoria ;  &gt; Did not have difficulty finding work ;  &gt; 45-54 years ;  Persons ;</t>
  </si>
  <si>
    <t>Victoria ;  &gt; Did not have difficulty finding work ;  &gt; 45-54 years ;  &gt; Males ;</t>
  </si>
  <si>
    <t>Victoria ;  &gt; Did not have difficulty finding work ;  &gt; 45-54 years ;  &gt; Females ;</t>
  </si>
  <si>
    <t>Victoria ;  &gt; Did not have difficulty finding work ;  &gt; 55 years and over ;  Persons ;</t>
  </si>
  <si>
    <t>Victoria ;  &gt; Did not have difficulty finding work ;  &gt; 55 years and over ;  &gt; Males ;</t>
  </si>
  <si>
    <t>Victoria ;  &gt; Did not have difficulty finding work ;  &gt; 55 years and over ;  &gt; Females ;</t>
  </si>
  <si>
    <t>Victoria ;  &gt; Did not have difficulty finding work ;  &gt;&gt; 55-64 years ;  Persons ;</t>
  </si>
  <si>
    <t>Victoria ;  &gt; Did not have difficulty finding work ;  &gt;&gt; 55-64 years ;  &gt; Males ;</t>
  </si>
  <si>
    <t>Victoria ;  &gt; Did not have difficulty finding work ;  &gt;&gt; 55-64 years ;  &gt; Females ;</t>
  </si>
  <si>
    <t>Victoria ;  &gt; Did not have difficulty finding work ;  &gt;&gt; 65 years and over ;  Persons ;</t>
  </si>
  <si>
    <t>Victoria ;  &gt; Did not have difficulty finding work ;  &gt;&gt; 65 years and over ;  &gt; Males ;</t>
  </si>
  <si>
    <t>Victoria ;  &gt; Did not have difficulty finding work ;  &gt;&gt; 65 years and over ;  &gt; Females ;</t>
  </si>
  <si>
    <t>Queensland ;  Unemployed total ;  Persons ;</t>
  </si>
  <si>
    <t>Queensland ;  Unemployed total ;  &gt; Males ;</t>
  </si>
  <si>
    <t>Queensland ;  Unemployed total ;  &gt; Females ;</t>
  </si>
  <si>
    <t>Queensland ;  Unemployed total ;  15-64 years ;  Persons ;</t>
  </si>
  <si>
    <t>Queensland ;  Unemployed total ;  15-64 years ;  &gt; Males ;</t>
  </si>
  <si>
    <t>Queensland ;  Unemployed total ;  15-64 years ;  &gt; Females ;</t>
  </si>
  <si>
    <t>Queensland ;  Unemployed total ;  &gt; 15-24 years ;  Persons ;</t>
  </si>
  <si>
    <t>Queensland ;  Unemployed total ;  &gt; 15-24 years ;  &gt; Males ;</t>
  </si>
  <si>
    <t>Queensland ;  Unemployed total ;  &gt; 15-24 years ;  &gt; Females ;</t>
  </si>
  <si>
    <t>Queensland ;  Unemployed total ;  &gt; 25-34 years ;  Persons ;</t>
  </si>
  <si>
    <t>Queensland ;  Unemployed total ;  &gt; 25-34 years ;  &gt; Males ;</t>
  </si>
  <si>
    <t>Queensland ;  Unemployed total ;  &gt; 25-34 years ;  &gt; Females ;</t>
  </si>
  <si>
    <t>Queensland ;  Unemployed total ;  &gt; 35-44 years ;  Persons ;</t>
  </si>
  <si>
    <t>Queensland ;  Unemployed total ;  &gt; 35-44 years ;  &gt; Males ;</t>
  </si>
  <si>
    <t>Queensland ;  Unemployed total ;  &gt; 35-44 years ;  &gt; Females ;</t>
  </si>
  <si>
    <t>Queensland ;  Unemployed total ;  &gt; 45-54 years ;  Persons ;</t>
  </si>
  <si>
    <t>Queensland ;  Unemployed total ;  &gt; 45-54 years ;  &gt; Males ;</t>
  </si>
  <si>
    <t>Queensland ;  Unemployed total ;  &gt; 45-54 years ;  &gt; Females ;</t>
  </si>
  <si>
    <t>Queensland ;  Unemployed total ;  &gt; 55 years and over ;  Persons ;</t>
  </si>
  <si>
    <t>Queensland ;  Unemployed total ;  &gt; 55 years and over ;  &gt; Males ;</t>
  </si>
  <si>
    <t>Queensland ;  Unemployed total ;  &gt; 55 years and over ;  &gt; Females ;</t>
  </si>
  <si>
    <t>Queensland ;  Unemployed total ;  &gt;&gt; 55-64 years ;  Persons ;</t>
  </si>
  <si>
    <t>Queensland ;  Unemployed total ;  &gt;&gt; 55-64 years ;  &gt; Males ;</t>
  </si>
  <si>
    <t>Queensland ;  Unemployed total ;  &gt;&gt; 55-64 years ;  &gt; Females ;</t>
  </si>
  <si>
    <t>Queensland ;  Unemployed total ;  &gt;&gt; 65 years and over ;  Persons ;</t>
  </si>
  <si>
    <t>Queensland ;  Unemployed total ;  &gt;&gt; 65 years and over ;  &gt; Males ;</t>
  </si>
  <si>
    <t>Queensland ;  Unemployed total ;  &gt;&gt; 65 years and over ;  &gt; Females ;</t>
  </si>
  <si>
    <t>Queensland ;  &gt; Had difficulty finding work ;  Persons ;</t>
  </si>
  <si>
    <t>Queensland ;  &gt; Had difficulty finding work ;  &gt; Males ;</t>
  </si>
  <si>
    <t>Queensland ;  &gt; Had difficulty finding work ;  &gt; Females ;</t>
  </si>
  <si>
    <t>Queensland ;  &gt; Had difficulty finding work ;  15-64 years ;  Persons ;</t>
  </si>
  <si>
    <t>Queensland ;  &gt; Had difficulty finding work ;  15-64 years ;  &gt; Males ;</t>
  </si>
  <si>
    <t>Queensland ;  &gt; Had difficulty finding work ;  15-64 years ;  &gt; Females ;</t>
  </si>
  <si>
    <t>Queensland ;  &gt; Had difficulty finding work ;  &gt; 15-24 years ;  Persons ;</t>
  </si>
  <si>
    <t>Queensland ;  &gt; Had difficulty finding work ;  &gt; 15-24 years ;  &gt; Males ;</t>
  </si>
  <si>
    <t>Queensland ;  &gt; Had difficulty finding work ;  &gt; 15-24 years ;  &gt; Females ;</t>
  </si>
  <si>
    <t>Queensland ;  &gt; Had difficulty finding work ;  &gt; 25-34 years ;  Persons ;</t>
  </si>
  <si>
    <t>Queensland ;  &gt; Had difficulty finding work ;  &gt; 25-34 years ;  &gt; Males ;</t>
  </si>
  <si>
    <t>Queensland ;  &gt; Had difficulty finding work ;  &gt; 25-34 years ;  &gt; Females ;</t>
  </si>
  <si>
    <t>Queensland ;  &gt; Had difficulty finding work ;  &gt; 35-44 years ;  Persons ;</t>
  </si>
  <si>
    <t>Queensland ;  &gt; Had difficulty finding work ;  &gt; 35-44 years ;  &gt; Males ;</t>
  </si>
  <si>
    <t>Queensland ;  &gt; Had difficulty finding work ;  &gt; 35-44 years ;  &gt; Females ;</t>
  </si>
  <si>
    <t>A126239162W</t>
  </si>
  <si>
    <t>A126232538F</t>
  </si>
  <si>
    <t>A126246794A</t>
  </si>
  <si>
    <t>A126239666A</t>
  </si>
  <si>
    <t>A126232106A</t>
  </si>
  <si>
    <t>A126246362W</t>
  </si>
  <si>
    <t>A126239234W</t>
  </si>
  <si>
    <t>A126232250V</t>
  </si>
  <si>
    <t>A126246506W</t>
  </si>
  <si>
    <t>A126239378J</t>
  </si>
  <si>
    <t>A126231890X</t>
  </si>
  <si>
    <t>A126246146C</t>
  </si>
  <si>
    <t>A126239018C</t>
  </si>
  <si>
    <t>A126232610L</t>
  </si>
  <si>
    <t>A126246866A</t>
  </si>
  <si>
    <t>A126239738A</t>
  </si>
  <si>
    <t>A126232322V</t>
  </si>
  <si>
    <t>A126246578J</t>
  </si>
  <si>
    <t>A126239450R</t>
  </si>
  <si>
    <t>A126231982J</t>
  </si>
  <si>
    <t>A126246238L</t>
  </si>
  <si>
    <t>A126239110V</t>
  </si>
  <si>
    <t>A126232414C</t>
  </si>
  <si>
    <t>A126246670X</t>
  </si>
  <si>
    <t>A126239542X</t>
  </si>
  <si>
    <t>A126232054K</t>
  </si>
  <si>
    <t>A126246310V</t>
  </si>
  <si>
    <t>A126239182F</t>
  </si>
  <si>
    <t>A126232558R</t>
  </si>
  <si>
    <t>A126246814X</t>
  </si>
  <si>
    <t>A126239686K</t>
  </si>
  <si>
    <t>A126232126K</t>
  </si>
  <si>
    <t>A126246382F</t>
  </si>
  <si>
    <t>A126239254F</t>
  </si>
  <si>
    <t>A126232270C</t>
  </si>
  <si>
    <t>A126246526F</t>
  </si>
  <si>
    <t>A126239398T</t>
  </si>
  <si>
    <t>A126231910W</t>
  </si>
  <si>
    <t>A126246166L</t>
  </si>
  <si>
    <t>A126239038L</t>
  </si>
  <si>
    <t>A126232630W</t>
  </si>
  <si>
    <t>A126246886K</t>
  </si>
  <si>
    <t>A126239758K</t>
  </si>
  <si>
    <t>A126232342C</t>
  </si>
  <si>
    <t>A126246598T</t>
  </si>
  <si>
    <t>A126239470X</t>
  </si>
  <si>
    <t>A126231930F</t>
  </si>
  <si>
    <t>A126246186W</t>
  </si>
  <si>
    <t>A126239058W</t>
  </si>
  <si>
    <t>A126232362L</t>
  </si>
  <si>
    <t>A126246618R</t>
  </si>
  <si>
    <t>A126239490J</t>
  </si>
  <si>
    <t>A126232002J</t>
  </si>
  <si>
    <t>A126246258W</t>
  </si>
  <si>
    <t>A126239130C</t>
  </si>
  <si>
    <t>A126232506L</t>
  </si>
  <si>
    <t>A126246762J</t>
  </si>
  <si>
    <t>A126239634J</t>
  </si>
  <si>
    <t>A126232074V</t>
  </si>
  <si>
    <t>A126246330C</t>
  </si>
  <si>
    <t>A126239202C</t>
  </si>
  <si>
    <t>A126232218V</t>
  </si>
  <si>
    <t>A126246474R</t>
  </si>
  <si>
    <t>A126239346R</t>
  </si>
  <si>
    <t>A126231858X</t>
  </si>
  <si>
    <t>A126246114K</t>
  </si>
  <si>
    <t>A126238986V</t>
  </si>
  <si>
    <t>A126232578X</t>
  </si>
  <si>
    <t>A126246834J</t>
  </si>
  <si>
    <t>A126239706J</t>
  </si>
  <si>
    <t>A126232290L</t>
  </si>
  <si>
    <t>A126246546R</t>
  </si>
  <si>
    <t>A126239418R</t>
  </si>
  <si>
    <t>A126231914F</t>
  </si>
  <si>
    <t>A126246170C</t>
  </si>
  <si>
    <t>A126239042C</t>
  </si>
  <si>
    <t>A126232346L</t>
  </si>
  <si>
    <t>A126246602W</t>
  </si>
  <si>
    <t>A126239474J</t>
  </si>
  <si>
    <t>A126231986T</t>
  </si>
  <si>
    <t>A126246242C</t>
  </si>
  <si>
    <t>A126239114C</t>
  </si>
  <si>
    <t>A126232490F</t>
  </si>
  <si>
    <t>A126246746J</t>
  </si>
  <si>
    <t>A126239618J</t>
  </si>
  <si>
    <t>A126232058V</t>
  </si>
  <si>
    <t>A126246314C</t>
  </si>
  <si>
    <t>A126239186R</t>
  </si>
  <si>
    <t>A126232202A</t>
  </si>
  <si>
    <t>A126246458R</t>
  </si>
  <si>
    <t>A126239330W</t>
  </si>
  <si>
    <t>A126231842F</t>
  </si>
  <si>
    <t>A126246098W</t>
  </si>
  <si>
    <t>A126238970A</t>
  </si>
  <si>
    <t>A126232562F</t>
  </si>
  <si>
    <t>A126246818J</t>
  </si>
  <si>
    <t>A126239690A</t>
  </si>
  <si>
    <t>A126232274L</t>
  </si>
  <si>
    <t>A126246530W</t>
  </si>
  <si>
    <t>A126239402W</t>
  </si>
  <si>
    <t>A126231918R</t>
  </si>
  <si>
    <t>A126246174L</t>
  </si>
  <si>
    <t>A126239046L</t>
  </si>
  <si>
    <t>A126232350C</t>
  </si>
  <si>
    <t>A126246606F</t>
  </si>
  <si>
    <t>A126239478T</t>
  </si>
  <si>
    <t>A126231990J</t>
  </si>
  <si>
    <t>A126246246L</t>
  </si>
  <si>
    <t>A126239118L</t>
  </si>
  <si>
    <t>A126232494R</t>
  </si>
  <si>
    <t>A126246750X</t>
  </si>
  <si>
    <t>A126239622X</t>
  </si>
  <si>
    <t>A126232062K</t>
  </si>
  <si>
    <t>A126246318L</t>
  </si>
  <si>
    <t>A126239190F</t>
  </si>
  <si>
    <t>A126232206K</t>
  </si>
  <si>
    <t>A126246462F</t>
  </si>
  <si>
    <t>A126239334F</t>
  </si>
  <si>
    <t>A126231846R</t>
  </si>
  <si>
    <t>A126246102A</t>
  </si>
  <si>
    <t>A126238974K</t>
  </si>
  <si>
    <t>A126232566R</t>
  </si>
  <si>
    <t>A126246822X</t>
  </si>
  <si>
    <t>A126239694K</t>
  </si>
  <si>
    <t>A126232278W</t>
  </si>
  <si>
    <t>A126246534F</t>
  </si>
  <si>
    <t>A126239406F</t>
  </si>
  <si>
    <t>A126231946X</t>
  </si>
  <si>
    <t>A126246202K</t>
  </si>
  <si>
    <t>A126239074W</t>
  </si>
  <si>
    <t>A126232378F</t>
  </si>
  <si>
    <t>A126246634R</t>
  </si>
  <si>
    <t>A126239506R</t>
  </si>
  <si>
    <t>A126232018A</t>
  </si>
  <si>
    <t>A126246274W</t>
  </si>
  <si>
    <t>A126239146W</t>
  </si>
  <si>
    <t>A126232522L</t>
  </si>
  <si>
    <t>A126246778A</t>
  </si>
  <si>
    <t>A126239650J</t>
  </si>
  <si>
    <t>A126232090V</t>
  </si>
  <si>
    <t>A126246346W</t>
  </si>
  <si>
    <t>A126239218W</t>
  </si>
  <si>
    <t>A126232234V</t>
  </si>
  <si>
    <t>A126246490R</t>
  </si>
  <si>
    <t>A126239362R</t>
  </si>
  <si>
    <t>A126231874X</t>
  </si>
  <si>
    <t>A126246130K</t>
  </si>
  <si>
    <t>A126239002K</t>
  </si>
  <si>
    <t>A126232594X</t>
  </si>
  <si>
    <t>A126246850J</t>
  </si>
  <si>
    <t>A126239722J</t>
  </si>
  <si>
    <t>A126232306V</t>
  </si>
  <si>
    <t>A126246562R</t>
  </si>
  <si>
    <t>A126239434R</t>
  </si>
  <si>
    <t>A126231922F</t>
  </si>
  <si>
    <t>A126246178W</t>
  </si>
  <si>
    <t>A126239050C</t>
  </si>
  <si>
    <t>A126232354L</t>
  </si>
  <si>
    <t>A126246610W</t>
  </si>
  <si>
    <t>A126239482J</t>
  </si>
  <si>
    <t>A126231994T</t>
  </si>
  <si>
    <t>A126246250C</t>
  </si>
  <si>
    <t>A126239122C</t>
  </si>
  <si>
    <t>A126232498X</t>
  </si>
  <si>
    <t>A126246754J</t>
  </si>
  <si>
    <t>A126239626J</t>
  </si>
  <si>
    <t>A126232066V</t>
  </si>
  <si>
    <t>A126246322C</t>
  </si>
  <si>
    <t>A126239194R</t>
  </si>
  <si>
    <t>A126232210A</t>
  </si>
  <si>
    <t>A126246466R</t>
  </si>
  <si>
    <t>A126239338R</t>
  </si>
  <si>
    <t>A126231850F</t>
  </si>
  <si>
    <t>A126246106K</t>
  </si>
  <si>
    <t>A126238978V</t>
  </si>
  <si>
    <t>A126232570F</t>
  </si>
  <si>
    <t>A126246826J</t>
  </si>
  <si>
    <t>A126239698V</t>
  </si>
  <si>
    <t>A126232282L</t>
  </si>
  <si>
    <t>A126246538R</t>
  </si>
  <si>
    <t>A126239410W</t>
  </si>
  <si>
    <t>A126231950R</t>
  </si>
  <si>
    <t>A126246206V</t>
  </si>
  <si>
    <t>A126239078F</t>
  </si>
  <si>
    <t>A126232382W</t>
  </si>
  <si>
    <t>A126246638X</t>
  </si>
  <si>
    <t>A126239510F</t>
  </si>
  <si>
    <t>A126232022T</t>
  </si>
  <si>
    <t>A126246278F</t>
  </si>
  <si>
    <t>A126239150L</t>
  </si>
  <si>
    <t>A126232526W</t>
  </si>
  <si>
    <t>A126246782T</t>
  </si>
  <si>
    <t>A126239654T</t>
  </si>
  <si>
    <t>A126232094C</t>
  </si>
  <si>
    <t>A126246350L</t>
  </si>
  <si>
    <t>A126239222L</t>
  </si>
  <si>
    <t>A126232238C</t>
  </si>
  <si>
    <t>A126246494X</t>
  </si>
  <si>
    <t>A126239366X</t>
  </si>
  <si>
    <t>A126231878J</t>
  </si>
  <si>
    <t>A126246134V</t>
  </si>
  <si>
    <t>A126239006V</t>
  </si>
  <si>
    <t>A126232598J</t>
  </si>
  <si>
    <t>A126246854T</t>
  </si>
  <si>
    <t>A126239726T</t>
  </si>
  <si>
    <t>A126232310K</t>
  </si>
  <si>
    <t>A126246566X</t>
  </si>
  <si>
    <t>A126239438X</t>
  </si>
  <si>
    <t>A126235914C</t>
  </si>
  <si>
    <t>A126250170F</t>
  </si>
  <si>
    <t>A126243042F</t>
  </si>
  <si>
    <t>A126236346K</t>
  </si>
  <si>
    <t>A126250602X</t>
  </si>
  <si>
    <t>A126243474K</t>
  </si>
  <si>
    <t>A126235986R</t>
  </si>
  <si>
    <t>A126250242F</t>
  </si>
  <si>
    <t>A126243114F</t>
  </si>
  <si>
    <t>A126236490C</t>
  </si>
  <si>
    <t>A126250746K</t>
  </si>
  <si>
    <t>A126243618K</t>
  </si>
  <si>
    <t>A126236058T</t>
  </si>
  <si>
    <t>A126250314F</t>
  </si>
  <si>
    <t>A126243186T</t>
  </si>
  <si>
    <t>A126236202X</t>
  </si>
  <si>
    <t>A126250458T</t>
  </si>
  <si>
    <t>A126243330X</t>
  </si>
  <si>
    <t>A126235842C</t>
  </si>
  <si>
    <t>A126250098X</t>
  </si>
  <si>
    <t>A126242970C</t>
  </si>
  <si>
    <t>A126236562C</t>
  </si>
  <si>
    <t>A126250818K</t>
  </si>
  <si>
    <t>A126243690C</t>
  </si>
  <si>
    <t>A126236274K</t>
  </si>
  <si>
    <t>A126250530X</t>
  </si>
  <si>
    <t>A126243402X</t>
  </si>
  <si>
    <t>A126235926L</t>
  </si>
  <si>
    <t>A126250182R</t>
  </si>
  <si>
    <t>A126243054R</t>
  </si>
  <si>
    <t>A126236358V</t>
  </si>
  <si>
    <t>A126250614J</t>
  </si>
  <si>
    <t>A126243486V</t>
  </si>
  <si>
    <t>A126235998X</t>
  </si>
  <si>
    <t>A126250254R</t>
  </si>
  <si>
    <t>A126243126R</t>
  </si>
  <si>
    <t>A126236502A</t>
  </si>
  <si>
    <t>A126250758V</t>
  </si>
  <si>
    <t>A126243630A</t>
  </si>
  <si>
    <t>A126236070J</t>
  </si>
  <si>
    <t>A126250326R</t>
  </si>
  <si>
    <t>A126243198A</t>
  </si>
  <si>
    <t>Queensland ;  &gt; Had difficulty finding work ;  &gt; 45-54 years ;  Persons ;</t>
  </si>
  <si>
    <t>Queensland ;  &gt; Had difficulty finding work ;  &gt; 45-54 years ;  &gt; Males ;</t>
  </si>
  <si>
    <t>Queensland ;  &gt; Had difficulty finding work ;  &gt; 45-54 years ;  &gt; Females ;</t>
  </si>
  <si>
    <t>Queensland ;  &gt; Had difficulty finding work ;  &gt; 55 years and over ;  Persons ;</t>
  </si>
  <si>
    <t>Queensland ;  &gt; Had difficulty finding work ;  &gt; 55 years and over ;  &gt; Males ;</t>
  </si>
  <si>
    <t>Queensland ;  &gt; Had difficulty finding work ;  &gt; 55 years and over ;  &gt; Females ;</t>
  </si>
  <si>
    <t>Queensland ;  &gt; Had difficulty finding work ;  &gt;&gt; 55-64 years ;  Persons ;</t>
  </si>
  <si>
    <t>Queensland ;  &gt; Had difficulty finding work ;  &gt;&gt; 55-64 years ;  &gt; Males ;</t>
  </si>
  <si>
    <t>Queensland ;  &gt; Had difficulty finding work ;  &gt;&gt; 55-64 years ;  &gt; Females ;</t>
  </si>
  <si>
    <t>Queensland ;  &gt; Had difficulty finding work ;  &gt;&gt; 65 years and over ;  Persons ;</t>
  </si>
  <si>
    <t>Queensland ;  &gt; Had difficulty finding work ;  &gt;&gt; 65 years and over ;  &gt; Males ;</t>
  </si>
  <si>
    <t>Queensland ;  &gt; Had difficulty finding work ;  &gt;&gt; 65 years and over ;  &gt; Females ;</t>
  </si>
  <si>
    <t>Queensland ;  &gt;&gt; Too many applicants for available jobs ;  Persons ;</t>
  </si>
  <si>
    <t>Queensland ;  &gt;&gt; Too many applicants for available jobs ;  &gt; Males ;</t>
  </si>
  <si>
    <t>Queensland ;  &gt;&gt; Too many applicants for available jobs ;  &gt; Females ;</t>
  </si>
  <si>
    <t>Queensland ;  &gt;&gt; Too many applicants for available jobs ;  15-64 years ;  Persons ;</t>
  </si>
  <si>
    <t>Queensland ;  &gt;&gt; Too many applicants for available jobs ;  15-64 years ;  &gt; Males ;</t>
  </si>
  <si>
    <t>Queensland ;  &gt;&gt; Too many applicants for available jobs ;  15-64 years ;  &gt; Females ;</t>
  </si>
  <si>
    <t>Queensland ;  &gt;&gt; Too many applicants for available jobs ;  &gt; 15-24 years ;  Persons ;</t>
  </si>
  <si>
    <t>Queensland ;  &gt;&gt; Too many applicants for available jobs ;  &gt; 15-24 years ;  &gt; Males ;</t>
  </si>
  <si>
    <t>Queensland ;  &gt;&gt; Too many applicants for available jobs ;  &gt; 15-24 years ;  &gt; Females ;</t>
  </si>
  <si>
    <t>Queensland ;  &gt;&gt; Too many applicants for available jobs ;  &gt; 25-34 years ;  Persons ;</t>
  </si>
  <si>
    <t>Queensland ;  &gt;&gt; Too many applicants for available jobs ;  &gt; 25-34 years ;  &gt; Males ;</t>
  </si>
  <si>
    <t>Queensland ;  &gt;&gt; Too many applicants for available jobs ;  &gt; 25-34 years ;  &gt; Females ;</t>
  </si>
  <si>
    <t>Queensland ;  &gt;&gt; Too many applicants for available jobs ;  &gt; 35-44 years ;  Persons ;</t>
  </si>
  <si>
    <t>Queensland ;  &gt;&gt; Too many applicants for available jobs ;  &gt; 35-44 years ;  &gt; Males ;</t>
  </si>
  <si>
    <t>Queensland ;  &gt;&gt; Too many applicants for available jobs ;  &gt; 35-44 years ;  &gt; Females ;</t>
  </si>
  <si>
    <t>Queensland ;  &gt;&gt; Too many applicants for available jobs ;  &gt; 45-54 years ;  Persons ;</t>
  </si>
  <si>
    <t>Queensland ;  &gt;&gt; Too many applicants for available jobs ;  &gt; 45-54 years ;  &gt; Males ;</t>
  </si>
  <si>
    <t>Queensland ;  &gt;&gt; Too many applicants for available jobs ;  &gt; 45-54 years ;  &gt; Females ;</t>
  </si>
  <si>
    <t>Queensland ;  &gt;&gt; Too many applicants for available jobs ;  &gt; 55 years and over ;  Persons ;</t>
  </si>
  <si>
    <t>Queensland ;  &gt;&gt; Too many applicants for available jobs ;  &gt; 55 years and over ;  &gt; Males ;</t>
  </si>
  <si>
    <t>Queensland ;  &gt;&gt; Too many applicants for available jobs ;  &gt; 55 years and over ;  &gt; Females ;</t>
  </si>
  <si>
    <t>Queensland ;  &gt;&gt; Too many applicants for available jobs ;  &gt;&gt; 55-64 years ;  Persons ;</t>
  </si>
  <si>
    <t>Queensland ;  &gt;&gt; Too many applicants for available jobs ;  &gt;&gt; 55-64 years ;  &gt; Males ;</t>
  </si>
  <si>
    <t>Queensland ;  &gt;&gt; Too many applicants for available jobs ;  &gt;&gt; 55-64 years ;  &gt; Females ;</t>
  </si>
  <si>
    <t>Queensland ;  &gt;&gt; Too many applicants for available jobs ;  &gt;&gt; 65 years and over ;  Persons ;</t>
  </si>
  <si>
    <t>Queensland ;  &gt;&gt; Too many applicants for available jobs ;  &gt;&gt; 65 years and over ;  &gt; Males ;</t>
  </si>
  <si>
    <t>Queensland ;  &gt;&gt; Too many applicants for available jobs ;  &gt;&gt; 65 years and over ;  &gt; Females ;</t>
  </si>
  <si>
    <t>Queensland ;  &gt;&gt; Lacked necessary skills or education ;  Persons ;</t>
  </si>
  <si>
    <t>Queensland ;  &gt;&gt; Lacked necessary skills or education ;  &gt; Males ;</t>
  </si>
  <si>
    <t>Queensland ;  &gt;&gt; Lacked necessary skills or education ;  &gt; Females ;</t>
  </si>
  <si>
    <t>Queensland ;  &gt;&gt; Lacked necessary skills or education ;  15-64 years ;  Persons ;</t>
  </si>
  <si>
    <t>Queensland ;  &gt;&gt; Lacked necessary skills or education ;  15-64 years ;  &gt; Males ;</t>
  </si>
  <si>
    <t>Queensland ;  &gt;&gt; Lacked necessary skills or education ;  15-64 years ;  &gt; Females ;</t>
  </si>
  <si>
    <t>Queensland ;  &gt;&gt; Lacked necessary skills or education ;  &gt; 15-24 years ;  Persons ;</t>
  </si>
  <si>
    <t>Queensland ;  &gt;&gt; Lacked necessary skills or education ;  &gt; 15-24 years ;  &gt; Males ;</t>
  </si>
  <si>
    <t>Queensland ;  &gt;&gt; Lacked necessary skills or education ;  &gt; 15-24 years ;  &gt; Females ;</t>
  </si>
  <si>
    <t>Queensland ;  &gt;&gt; Lacked necessary skills or education ;  &gt; 25-34 years ;  Persons ;</t>
  </si>
  <si>
    <t>Queensland ;  &gt;&gt; Lacked necessary skills or education ;  &gt; 25-34 years ;  &gt; Males ;</t>
  </si>
  <si>
    <t>Queensland ;  &gt;&gt; Lacked necessary skills or education ;  &gt; 25-34 years ;  &gt; Females ;</t>
  </si>
  <si>
    <t>Queensland ;  &gt;&gt; Lacked necessary skills or education ;  &gt; 35-44 years ;  Persons ;</t>
  </si>
  <si>
    <t>Queensland ;  &gt;&gt; Lacked necessary skills or education ;  &gt; 35-44 years ;  &gt; Males ;</t>
  </si>
  <si>
    <t>Queensland ;  &gt;&gt; Lacked necessary skills or education ;  &gt; 35-44 years ;  &gt; Females ;</t>
  </si>
  <si>
    <t>Queensland ;  &gt;&gt; Lacked necessary skills or education ;  &gt; 45-54 years ;  Persons ;</t>
  </si>
  <si>
    <t>Queensland ;  &gt;&gt; Lacked necessary skills or education ;  &gt; 45-54 years ;  &gt; Males ;</t>
  </si>
  <si>
    <t>Queensland ;  &gt;&gt; Lacked necessary skills or education ;  &gt; 45-54 years ;  &gt; Females ;</t>
  </si>
  <si>
    <t>Queensland ;  &gt;&gt; Lacked necessary skills or education ;  &gt; 55 years and over ;  Persons ;</t>
  </si>
  <si>
    <t>Queensland ;  &gt;&gt; Lacked necessary skills or education ;  &gt; 55 years and over ;  &gt; Males ;</t>
  </si>
  <si>
    <t>Queensland ;  &gt;&gt; Lacked necessary skills or education ;  &gt; 55 years and over ;  &gt; Females ;</t>
  </si>
  <si>
    <t>Queensland ;  &gt;&gt; Lacked necessary skills or education ;  &gt;&gt; 55-64 years ;  Persons ;</t>
  </si>
  <si>
    <t>Queensland ;  &gt;&gt; Lacked necessary skills or education ;  &gt;&gt; 55-64 years ;  &gt; Males ;</t>
  </si>
  <si>
    <t>Queensland ;  &gt;&gt; Lacked necessary skills or education ;  &gt;&gt; 55-64 years ;  &gt; Females ;</t>
  </si>
  <si>
    <t>Queensland ;  &gt;&gt; Lacked necessary skills or education ;  &gt;&gt; 65 years and over ;  Persons ;</t>
  </si>
  <si>
    <t>Queensland ;  &gt;&gt; Lacked necessary skills or education ;  &gt;&gt; 65 years and over ;  &gt; Males ;</t>
  </si>
  <si>
    <t>Queensland ;  &gt;&gt; Lacked necessary skills or education ;  &gt;&gt; 65 years and over ;  &gt; Females ;</t>
  </si>
  <si>
    <t>Queensland ;  &gt;&gt; Considered too young or too old by employers ;  Persons ;</t>
  </si>
  <si>
    <t>Queensland ;  &gt;&gt; Considered too young or too old by employers ;  &gt; Males ;</t>
  </si>
  <si>
    <t>Queensland ;  &gt;&gt; Considered too young or too old by employers ;  &gt; Females ;</t>
  </si>
  <si>
    <t>Queensland ;  &gt;&gt; Considered too young or too old by employers ;  15-64 years ;  Persons ;</t>
  </si>
  <si>
    <t>Queensland ;  &gt;&gt; Considered too young or too old by employers ;  15-64 years ;  &gt; Males ;</t>
  </si>
  <si>
    <t>Queensland ;  &gt;&gt; Considered too young or too old by employers ;  15-64 years ;  &gt; Females ;</t>
  </si>
  <si>
    <t>Queensland ;  &gt;&gt; Considered too young or too old by employers ;  &gt; 15-24 years ;  Persons ;</t>
  </si>
  <si>
    <t>Queensland ;  &gt;&gt; Considered too young or too old by employers ;  &gt; 15-24 years ;  &gt; Males ;</t>
  </si>
  <si>
    <t>Queensland ;  &gt;&gt; Considered too young or too old by employers ;  &gt; 15-24 years ;  &gt; Females ;</t>
  </si>
  <si>
    <t>Queensland ;  &gt;&gt; Considered too young or too old by employers ;  &gt; 25-34 years ;  Persons ;</t>
  </si>
  <si>
    <t>Queensland ;  &gt;&gt; Considered too young or too old by employers ;  &gt; 25-34 years ;  &gt; Males ;</t>
  </si>
  <si>
    <t>Queensland ;  &gt;&gt; Considered too young or too old by employers ;  &gt; 25-34 years ;  &gt; Females ;</t>
  </si>
  <si>
    <t>Queensland ;  &gt;&gt; Considered too young or too old by employers ;  &gt; 35-44 years ;  Persons ;</t>
  </si>
  <si>
    <t>Queensland ;  &gt;&gt; Considered too young or too old by employers ;  &gt; 35-44 years ;  &gt; Males ;</t>
  </si>
  <si>
    <t>Queensland ;  &gt;&gt; Considered too young or too old by employers ;  &gt; 35-44 years ;  &gt; Females ;</t>
  </si>
  <si>
    <t>Queensland ;  &gt;&gt; Considered too young or too old by employers ;  &gt; 45-54 years ;  Persons ;</t>
  </si>
  <si>
    <t>Queensland ;  &gt;&gt; Considered too young or too old by employers ;  &gt; 45-54 years ;  &gt; Males ;</t>
  </si>
  <si>
    <t>Queensland ;  &gt;&gt; Considered too young or too old by employers ;  &gt; 45-54 years ;  &gt; Females ;</t>
  </si>
  <si>
    <t>Queensland ;  &gt;&gt; Considered too young or too old by employers ;  &gt; 55 years and over ;  Persons ;</t>
  </si>
  <si>
    <t>Queensland ;  &gt;&gt; Considered too young or too old by employers ;  &gt; 55 years and over ;  &gt; Males ;</t>
  </si>
  <si>
    <t>Queensland ;  &gt;&gt; Considered too young or too old by employers ;  &gt; 55 years and over ;  &gt; Females ;</t>
  </si>
  <si>
    <t>Queensland ;  &gt;&gt; Considered too young or too old by employers ;  &gt;&gt; 55-64 years ;  Persons ;</t>
  </si>
  <si>
    <t>Queensland ;  &gt;&gt; Considered too young or too old by employers ;  &gt;&gt; 55-64 years ;  &gt; Males ;</t>
  </si>
  <si>
    <t>Queensland ;  &gt;&gt; Considered too young or too old by employers ;  &gt;&gt; 55-64 years ;  &gt; Females ;</t>
  </si>
  <si>
    <t>Queensland ;  &gt;&gt; Considered too young or too old by employers ;  &gt;&gt; 65 years and over ;  Persons ;</t>
  </si>
  <si>
    <t>Queensland ;  &gt;&gt; Considered too young or too old by employers ;  &gt;&gt; 65 years and over ;  &gt; Males ;</t>
  </si>
  <si>
    <t>Queensland ;  &gt;&gt; Considered too young or too old by employers ;  &gt;&gt; 65 years and over ;  &gt; Females ;</t>
  </si>
  <si>
    <t>Queensland ;  &gt;&gt;&gt; Considered too young by employers ;  Persons ;</t>
  </si>
  <si>
    <t>Queensland ;  &gt;&gt;&gt; Considered too young by employers ;  &gt; Males ;</t>
  </si>
  <si>
    <t>Queensland ;  &gt;&gt;&gt; Considered too young by employers ;  &gt; Females ;</t>
  </si>
  <si>
    <t>Queensland ;  &gt;&gt;&gt; Considered too young by employers ;  15-64 years ;  Persons ;</t>
  </si>
  <si>
    <t>Queensland ;  &gt;&gt;&gt; Considered too young by employers ;  15-64 years ;  &gt; Males ;</t>
  </si>
  <si>
    <t>Queensland ;  &gt;&gt;&gt; Considered too young by employers ;  15-64 years ;  &gt; Females ;</t>
  </si>
  <si>
    <t>Queensland ;  &gt;&gt;&gt; Considered too young by employers ;  &gt; 15-24 years ;  Persons ;</t>
  </si>
  <si>
    <t>Queensland ;  &gt;&gt;&gt; Considered too young by employers ;  &gt; 15-24 years ;  &gt; Males ;</t>
  </si>
  <si>
    <t>Queensland ;  &gt;&gt;&gt; Considered too young by employers ;  &gt; 15-24 years ;  &gt; Females ;</t>
  </si>
  <si>
    <t>Queensland ;  &gt;&gt;&gt; Considered too young by employers ;  &gt; 25-34 years ;  Persons ;</t>
  </si>
  <si>
    <t>Queensland ;  &gt;&gt;&gt; Considered too young by employers ;  &gt; 25-34 years ;  &gt; Males ;</t>
  </si>
  <si>
    <t>Queensland ;  &gt;&gt;&gt; Considered too young by employers ;  &gt; 25-34 years ;  &gt; Females ;</t>
  </si>
  <si>
    <t>Queensland ;  &gt;&gt;&gt; Considered too young by employers ;  &gt; 35-44 years ;  Persons ;</t>
  </si>
  <si>
    <t>Queensland ;  &gt;&gt;&gt; Considered too young by employers ;  &gt; 35-44 years ;  &gt; Males ;</t>
  </si>
  <si>
    <t>Queensland ;  &gt;&gt;&gt; Considered too young by employers ;  &gt; 35-44 years ;  &gt; Females ;</t>
  </si>
  <si>
    <t>Queensland ;  &gt;&gt;&gt; Considered too young by employers ;  &gt; 45-54 years ;  Persons ;</t>
  </si>
  <si>
    <t>Queensland ;  &gt;&gt;&gt; Considered too young by employers ;  &gt; 45-54 years ;  &gt; Males ;</t>
  </si>
  <si>
    <t>Queensland ;  &gt;&gt;&gt; Considered too young by employers ;  &gt; 45-54 years ;  &gt; Females ;</t>
  </si>
  <si>
    <t>Queensland ;  &gt;&gt;&gt; Considered too young by employers ;  &gt; 55 years and over ;  Persons ;</t>
  </si>
  <si>
    <t>Queensland ;  &gt;&gt;&gt; Considered too young by employers ;  &gt; 55 years and over ;  &gt; Males ;</t>
  </si>
  <si>
    <t>Queensland ;  &gt;&gt;&gt; Considered too young by employers ;  &gt; 55 years and over ;  &gt; Females ;</t>
  </si>
  <si>
    <t>Queensland ;  &gt;&gt;&gt; Considered too young by employers ;  &gt;&gt; 55-64 years ;  Persons ;</t>
  </si>
  <si>
    <t>Queensland ;  &gt;&gt;&gt; Considered too young by employers ;  &gt;&gt; 55-64 years ;  &gt; Males ;</t>
  </si>
  <si>
    <t>Queensland ;  &gt;&gt;&gt; Considered too young by employers ;  &gt;&gt; 55-64 years ;  &gt; Females ;</t>
  </si>
  <si>
    <t>Queensland ;  &gt;&gt;&gt; Considered too young by employers ;  &gt;&gt; 65 years and over ;  Persons ;</t>
  </si>
  <si>
    <t>Queensland ;  &gt;&gt;&gt; Considered too young by employers ;  &gt;&gt; 65 years and over ;  &gt; Males ;</t>
  </si>
  <si>
    <t>Queensland ;  &gt;&gt;&gt; Considered too young by employers ;  &gt;&gt; 65 years and over ;  &gt; Females ;</t>
  </si>
  <si>
    <t>Queensland ;  &gt;&gt;&gt; Considered too old by employers ;  Persons ;</t>
  </si>
  <si>
    <t>Queensland ;  &gt;&gt;&gt; Considered too old by employers ;  &gt; Males ;</t>
  </si>
  <si>
    <t>Queensland ;  &gt;&gt;&gt; Considered too old by employers ;  &gt; Females ;</t>
  </si>
  <si>
    <t>Queensland ;  &gt;&gt;&gt; Considered too old by employers ;  15-64 years ;  Persons ;</t>
  </si>
  <si>
    <t>Queensland ;  &gt;&gt;&gt; Considered too old by employers ;  15-64 years ;  &gt; Males ;</t>
  </si>
  <si>
    <t>Queensland ;  &gt;&gt;&gt; Considered too old by employers ;  15-64 years ;  &gt; Females ;</t>
  </si>
  <si>
    <t>Queensland ;  &gt;&gt;&gt; Considered too old by employers ;  &gt; 15-24 years ;  Persons ;</t>
  </si>
  <si>
    <t>Queensland ;  &gt;&gt;&gt; Considered too old by employers ;  &gt; 15-24 years ;  &gt; Males ;</t>
  </si>
  <si>
    <t>Queensland ;  &gt;&gt;&gt; Considered too old by employers ;  &gt; 15-24 years ;  &gt; Females ;</t>
  </si>
  <si>
    <t>Queensland ;  &gt;&gt;&gt; Considered too old by employers ;  &gt; 25-34 years ;  Persons ;</t>
  </si>
  <si>
    <t>Queensland ;  &gt;&gt;&gt; Considered too old by employers ;  &gt; 25-34 years ;  &gt; Males ;</t>
  </si>
  <si>
    <t>Queensland ;  &gt;&gt;&gt; Considered too old by employers ;  &gt; 25-34 years ;  &gt; Females ;</t>
  </si>
  <si>
    <t>Queensland ;  &gt;&gt;&gt; Considered too old by employers ;  &gt; 35-44 years ;  Persons ;</t>
  </si>
  <si>
    <t>Queensland ;  &gt;&gt;&gt; Considered too old by employers ;  &gt; 35-44 years ;  &gt; Males ;</t>
  </si>
  <si>
    <t>Queensland ;  &gt;&gt;&gt; Considered too old by employers ;  &gt; 35-44 years ;  &gt; Females ;</t>
  </si>
  <si>
    <t>Queensland ;  &gt;&gt;&gt; Considered too old by employers ;  &gt; 45-54 years ;  Persons ;</t>
  </si>
  <si>
    <t>Queensland ;  &gt;&gt;&gt; Considered too old by employers ;  &gt; 45-54 years ;  &gt; Males ;</t>
  </si>
  <si>
    <t>Queensland ;  &gt;&gt;&gt; Considered too old by employers ;  &gt; 45-54 years ;  &gt; Females ;</t>
  </si>
  <si>
    <t>Queensland ;  &gt;&gt;&gt; Considered too old by employers ;  &gt; 55 years and over ;  Persons ;</t>
  </si>
  <si>
    <t>Queensland ;  &gt;&gt;&gt; Considered too old by employers ;  &gt; 55 years and over ;  &gt; Males ;</t>
  </si>
  <si>
    <t>Queensland ;  &gt;&gt;&gt; Considered too old by employers ;  &gt; 55 years and over ;  &gt; Females ;</t>
  </si>
  <si>
    <t>Queensland ;  &gt;&gt;&gt; Considered too old by employers ;  &gt;&gt; 55-64 years ;  Persons ;</t>
  </si>
  <si>
    <t>Queensland ;  &gt;&gt;&gt; Considered too old by employers ;  &gt;&gt; 55-64 years ;  &gt; Males ;</t>
  </si>
  <si>
    <t>Queensland ;  &gt;&gt;&gt; Considered too old by employers ;  &gt;&gt; 55-64 years ;  &gt; Females ;</t>
  </si>
  <si>
    <t>Queensland ;  &gt;&gt;&gt; Considered too old by employers ;  &gt;&gt; 65 years and over ;  Persons ;</t>
  </si>
  <si>
    <t>Queensland ;  &gt;&gt;&gt; Considered too old by employers ;  &gt;&gt; 65 years and over ;  &gt; Males ;</t>
  </si>
  <si>
    <t>Queensland ;  &gt;&gt;&gt; Considered too old by employers ;  &gt;&gt; 65 years and over ;  &gt; Females ;</t>
  </si>
  <si>
    <t>Queensland ;  &gt;&gt; Insufficient work experience ;  Persons ;</t>
  </si>
  <si>
    <t>Queensland ;  &gt;&gt; Insufficient work experience ;  &gt; Males ;</t>
  </si>
  <si>
    <t>Queensland ;  &gt;&gt; Insufficient work experience ;  &gt; Females ;</t>
  </si>
  <si>
    <t>Queensland ;  &gt;&gt; Insufficient work experience ;  15-64 years ;  Persons ;</t>
  </si>
  <si>
    <t>Queensland ;  &gt;&gt; Insufficient work experience ;  15-64 years ;  &gt; Males ;</t>
  </si>
  <si>
    <t>Queensland ;  &gt;&gt; Insufficient work experience ;  15-64 years ;  &gt; Females ;</t>
  </si>
  <si>
    <t>Queensland ;  &gt;&gt; Insufficient work experience ;  &gt; 15-24 years ;  Persons ;</t>
  </si>
  <si>
    <t>Queensland ;  &gt;&gt; Insufficient work experience ;  &gt; 15-24 years ;  &gt; Males ;</t>
  </si>
  <si>
    <t>Queensland ;  &gt;&gt; Insufficient work experience ;  &gt; 15-24 years ;  &gt; Females ;</t>
  </si>
  <si>
    <t>Queensland ;  &gt;&gt; Insufficient work experience ;  &gt; 25-34 years ;  Persons ;</t>
  </si>
  <si>
    <t>Queensland ;  &gt;&gt; Insufficient work experience ;  &gt; 25-34 years ;  &gt; Males ;</t>
  </si>
  <si>
    <t>Queensland ;  &gt;&gt; Insufficient work experience ;  &gt; 25-34 years ;  &gt; Females ;</t>
  </si>
  <si>
    <t>Queensland ;  &gt;&gt; Insufficient work experience ;  &gt; 35-44 years ;  Persons ;</t>
  </si>
  <si>
    <t>Queensland ;  &gt;&gt; Insufficient work experience ;  &gt; 35-44 years ;  &gt; Males ;</t>
  </si>
  <si>
    <t>Queensland ;  &gt;&gt; Insufficient work experience ;  &gt; 35-44 years ;  &gt; Females ;</t>
  </si>
  <si>
    <t>Queensland ;  &gt;&gt; Insufficient work experience ;  &gt; 45-54 years ;  Persons ;</t>
  </si>
  <si>
    <t>Queensland ;  &gt;&gt; Insufficient work experience ;  &gt; 45-54 years ;  &gt; Males ;</t>
  </si>
  <si>
    <t>Queensland ;  &gt;&gt; Insufficient work experience ;  &gt; 45-54 years ;  &gt; Females ;</t>
  </si>
  <si>
    <t>Queensland ;  &gt;&gt; Insufficient work experience ;  &gt; 55 years and over ;  Persons ;</t>
  </si>
  <si>
    <t>Queensland ;  &gt;&gt; Insufficient work experience ;  &gt; 55 years and over ;  &gt; Males ;</t>
  </si>
  <si>
    <t>Queensland ;  &gt;&gt; Insufficient work experience ;  &gt; 55 years and over ;  &gt; Females ;</t>
  </si>
  <si>
    <t>Queensland ;  &gt;&gt; Insufficient work experience ;  &gt;&gt; 55-64 years ;  Persons ;</t>
  </si>
  <si>
    <t>Queensland ;  &gt;&gt; Insufficient work experience ;  &gt;&gt; 55-64 years ;  &gt; Males ;</t>
  </si>
  <si>
    <t>Queensland ;  &gt;&gt; Insufficient work experience ;  &gt;&gt; 55-64 years ;  &gt; Females ;</t>
  </si>
  <si>
    <t>Queensland ;  &gt;&gt; Insufficient work experience ;  &gt;&gt; 65 years and over ;  Persons ;</t>
  </si>
  <si>
    <t>Queensland ;  &gt;&gt; Insufficient work experience ;  &gt;&gt; 65 years and over ;  &gt; Males ;</t>
  </si>
  <si>
    <t>Queensland ;  &gt;&gt; Insufficient work experience ;  &gt;&gt; 65 years and over ;  &gt; Females ;</t>
  </si>
  <si>
    <t>Queensland ;  &gt;&gt; No vacancies at all ;  Persons ;</t>
  </si>
  <si>
    <t>Queensland ;  &gt;&gt; No vacancies at all ;  &gt; Males ;</t>
  </si>
  <si>
    <t>Queensland ;  &gt;&gt; No vacancies at all ;  &gt; Females ;</t>
  </si>
  <si>
    <t>Queensland ;  &gt;&gt; No vacancies at all ;  15-64 years ;  Persons ;</t>
  </si>
  <si>
    <t>Queensland ;  &gt;&gt; No vacancies at all ;  15-64 years ;  &gt; Males ;</t>
  </si>
  <si>
    <t>Queensland ;  &gt;&gt; No vacancies at all ;  15-64 years ;  &gt; Females ;</t>
  </si>
  <si>
    <t>Queensland ;  &gt;&gt; No vacancies at all ;  &gt; 15-24 years ;  Persons ;</t>
  </si>
  <si>
    <t>Queensland ;  &gt;&gt; No vacancies at all ;  &gt; 15-24 years ;  &gt; Males ;</t>
  </si>
  <si>
    <t>Queensland ;  &gt;&gt; No vacancies at all ;  &gt; 15-24 years ;  &gt; Females ;</t>
  </si>
  <si>
    <t>Queensland ;  &gt;&gt; No vacancies at all ;  &gt; 25-34 years ;  Persons ;</t>
  </si>
  <si>
    <t>Queensland ;  &gt;&gt; No vacancies at all ;  &gt; 25-34 years ;  &gt; Males ;</t>
  </si>
  <si>
    <t>Queensland ;  &gt;&gt; No vacancies at all ;  &gt; 25-34 years ;  &gt; Females ;</t>
  </si>
  <si>
    <t>Queensland ;  &gt;&gt; No vacancies at all ;  &gt; 35-44 years ;  Persons ;</t>
  </si>
  <si>
    <t>Queensland ;  &gt;&gt; No vacancies at all ;  &gt; 35-44 years ;  &gt; Males ;</t>
  </si>
  <si>
    <t>Queensland ;  &gt;&gt; No vacancies at all ;  &gt; 35-44 years ;  &gt; Females ;</t>
  </si>
  <si>
    <t>Queensland ;  &gt;&gt; No vacancies at all ;  &gt; 45-54 years ;  Persons ;</t>
  </si>
  <si>
    <t>Queensland ;  &gt;&gt; No vacancies at all ;  &gt; 45-54 years ;  &gt; Males ;</t>
  </si>
  <si>
    <t>Queensland ;  &gt;&gt; No vacancies at all ;  &gt; 45-54 years ;  &gt; Females ;</t>
  </si>
  <si>
    <t>Queensland ;  &gt;&gt; No vacancies at all ;  &gt; 55 years and over ;  Persons ;</t>
  </si>
  <si>
    <t>Queensland ;  &gt;&gt; No vacancies at all ;  &gt; 55 years and over ;  &gt; Males ;</t>
  </si>
  <si>
    <t>Queensland ;  &gt;&gt; No vacancies at all ;  &gt; 55 years and over ;  &gt; Females ;</t>
  </si>
  <si>
    <t>Queensland ;  &gt;&gt; No vacancies at all ;  &gt;&gt; 55-64 years ;  Persons ;</t>
  </si>
  <si>
    <t>Queensland ;  &gt;&gt; No vacancies at all ;  &gt;&gt; 55-64 years ;  &gt; Males ;</t>
  </si>
  <si>
    <t>Queensland ;  &gt;&gt; No vacancies at all ;  &gt;&gt; 55-64 years ;  &gt; Females ;</t>
  </si>
  <si>
    <t>Queensland ;  &gt;&gt; No vacancies at all ;  &gt;&gt; 65 years and over ;  Persons ;</t>
  </si>
  <si>
    <t>Queensland ;  &gt;&gt; No vacancies at all ;  &gt;&gt; 65 years and over ;  &gt; Males ;</t>
  </si>
  <si>
    <t>Queensland ;  &gt;&gt; No vacancies at all ;  &gt;&gt; 65 years and over ;  &gt; Females ;</t>
  </si>
  <si>
    <t>Queensland ;  &gt;&gt; No vacancies in line of work ;  Persons ;</t>
  </si>
  <si>
    <t>Queensland ;  &gt;&gt; No vacancies in line of work ;  &gt; Males ;</t>
  </si>
  <si>
    <t>Queensland ;  &gt;&gt; No vacancies in line of work ;  &gt; Females ;</t>
  </si>
  <si>
    <t>Queensland ;  &gt;&gt; No vacancies in line of work ;  15-64 years ;  Persons ;</t>
  </si>
  <si>
    <t>Queensland ;  &gt;&gt; No vacancies in line of work ;  15-64 years ;  &gt; Males ;</t>
  </si>
  <si>
    <t>Queensland ;  &gt;&gt; No vacancies in line of work ;  15-64 years ;  &gt; Females ;</t>
  </si>
  <si>
    <t>Queensland ;  &gt;&gt; No vacancies in line of work ;  &gt; 15-24 years ;  Persons ;</t>
  </si>
  <si>
    <t>Queensland ;  &gt;&gt; No vacancies in line of work ;  &gt; 15-24 years ;  &gt; Males ;</t>
  </si>
  <si>
    <t>Queensland ;  &gt;&gt; No vacancies in line of work ;  &gt; 15-24 years ;  &gt; Females ;</t>
  </si>
  <si>
    <t>Queensland ;  &gt;&gt; No vacancies in line of work ;  &gt; 25-34 years ;  Persons ;</t>
  </si>
  <si>
    <t>Queensland ;  &gt;&gt; No vacancies in line of work ;  &gt; 25-34 years ;  &gt; Males ;</t>
  </si>
  <si>
    <t>Queensland ;  &gt;&gt; No vacancies in line of work ;  &gt; 25-34 years ;  &gt; Females ;</t>
  </si>
  <si>
    <t>Queensland ;  &gt;&gt; No vacancies in line of work ;  &gt; 35-44 years ;  Persons ;</t>
  </si>
  <si>
    <t>Queensland ;  &gt;&gt; No vacancies in line of work ;  &gt; 35-44 years ;  &gt; Males ;</t>
  </si>
  <si>
    <t>Queensland ;  &gt;&gt; No vacancies in line of work ;  &gt; 35-44 years ;  &gt; Females ;</t>
  </si>
  <si>
    <t>Queensland ;  &gt;&gt; No vacancies in line of work ;  &gt; 45-54 years ;  Persons ;</t>
  </si>
  <si>
    <t>Queensland ;  &gt;&gt; No vacancies in line of work ;  &gt; 45-54 years ;  &gt; Males ;</t>
  </si>
  <si>
    <t>Queensland ;  &gt;&gt; No vacancies in line of work ;  &gt; 45-54 years ;  &gt; Females ;</t>
  </si>
  <si>
    <t>Queensland ;  &gt;&gt; No vacancies in line of work ;  &gt; 55 years and over ;  Persons ;</t>
  </si>
  <si>
    <t>Queensland ;  &gt;&gt; No vacancies in line of work ;  &gt; 55 years and over ;  &gt; Males ;</t>
  </si>
  <si>
    <t>Queensland ;  &gt;&gt; No vacancies in line of work ;  &gt; 55 years and over ;  &gt; Females ;</t>
  </si>
  <si>
    <t>Queensland ;  &gt;&gt; No vacancies in line of work ;  &gt;&gt; 55-64 years ;  Persons ;</t>
  </si>
  <si>
    <t>Queensland ;  &gt;&gt; No vacancies in line of work ;  &gt;&gt; 55-64 years ;  &gt; Males ;</t>
  </si>
  <si>
    <t>Queensland ;  &gt;&gt; No vacancies in line of work ;  &gt;&gt; 55-64 years ;  &gt; Females ;</t>
  </si>
  <si>
    <t>Queensland ;  &gt;&gt; No vacancies in line of work ;  &gt;&gt; 65 years and over ;  Persons ;</t>
  </si>
  <si>
    <t>Queensland ;  &gt;&gt; No vacancies in line of work ;  &gt;&gt; 65 years and over ;  &gt; Males ;</t>
  </si>
  <si>
    <t>Queensland ;  &gt;&gt; No vacancies in line of work ;  &gt;&gt; 65 years and over ;  &gt; Females ;</t>
  </si>
  <si>
    <t>Queensland ;  &gt;&gt; Too far to travel or transport problems ;  Persons ;</t>
  </si>
  <si>
    <t>Queensland ;  &gt;&gt; Too far to travel or transport problems ;  &gt; Males ;</t>
  </si>
  <si>
    <t>Queensland ;  &gt;&gt; Too far to travel or transport problems ;  &gt; Females ;</t>
  </si>
  <si>
    <t>Queensland ;  &gt;&gt; Too far to travel or transport problems ;  15-64 years ;  Persons ;</t>
  </si>
  <si>
    <t>Queensland ;  &gt;&gt; Too far to travel or transport problems ;  15-64 years ;  &gt; Males ;</t>
  </si>
  <si>
    <t>Queensland ;  &gt;&gt; Too far to travel or transport problems ;  15-64 years ;  &gt; Females ;</t>
  </si>
  <si>
    <t>Queensland ;  &gt;&gt; Too far to travel or transport problems ;  &gt; 15-24 years ;  Persons ;</t>
  </si>
  <si>
    <t>Queensland ;  &gt;&gt; Too far to travel or transport problems ;  &gt; 15-24 years ;  &gt; Males ;</t>
  </si>
  <si>
    <t>Queensland ;  &gt;&gt; Too far to travel or transport problems ;  &gt; 15-24 years ;  &gt; Females ;</t>
  </si>
  <si>
    <t>Queensland ;  &gt;&gt; Too far to travel or transport problems ;  &gt; 25-34 years ;  Persons ;</t>
  </si>
  <si>
    <t>Queensland ;  &gt;&gt; Too far to travel or transport problems ;  &gt; 25-34 years ;  &gt; Males ;</t>
  </si>
  <si>
    <t>Queensland ;  &gt;&gt; Too far to travel or transport problems ;  &gt; 25-34 years ;  &gt; Females ;</t>
  </si>
  <si>
    <t>Queensland ;  &gt;&gt; Too far to travel or transport problems ;  &gt; 35-44 years ;  Persons ;</t>
  </si>
  <si>
    <t>Queensland ;  &gt;&gt; Too far to travel or transport problems ;  &gt; 35-44 years ;  &gt; Males ;</t>
  </si>
  <si>
    <t>Queensland ;  &gt;&gt; Too far to travel or transport problems ;  &gt; 35-44 years ;  &gt; Females ;</t>
  </si>
  <si>
    <t>Queensland ;  &gt;&gt; Too far to travel or transport problems ;  &gt; 45-54 years ;  Persons ;</t>
  </si>
  <si>
    <t>Queensland ;  &gt;&gt; Too far to travel or transport problems ;  &gt; 45-54 years ;  &gt; Males ;</t>
  </si>
  <si>
    <t>Queensland ;  &gt;&gt; Too far to travel or transport problems ;  &gt; 45-54 years ;  &gt; Females ;</t>
  </si>
  <si>
    <t>Queensland ;  &gt;&gt; Too far to travel or transport problems ;  &gt; 55 years and over ;  Persons ;</t>
  </si>
  <si>
    <t>Queensland ;  &gt;&gt; Too far to travel or transport problems ;  &gt; 55 years and over ;  &gt; Males ;</t>
  </si>
  <si>
    <t>Queensland ;  &gt;&gt; Too far to travel or transport problems ;  &gt; 55 years and over ;  &gt; Females ;</t>
  </si>
  <si>
    <t>Queensland ;  &gt;&gt; Too far to travel or transport problems ;  &gt;&gt; 55-64 years ;  Persons ;</t>
  </si>
  <si>
    <t>A126236214J</t>
  </si>
  <si>
    <t>A126250470J</t>
  </si>
  <si>
    <t>A126243342J</t>
  </si>
  <si>
    <t>A126235854L</t>
  </si>
  <si>
    <t>A126250110C</t>
  </si>
  <si>
    <t>A126242982L</t>
  </si>
  <si>
    <t>A126236574L</t>
  </si>
  <si>
    <t>A126250830A</t>
  </si>
  <si>
    <t>A126243702A</t>
  </si>
  <si>
    <t>A126236286V</t>
  </si>
  <si>
    <t>A126250542J</t>
  </si>
  <si>
    <t>A126243414J</t>
  </si>
  <si>
    <t>A126235894F</t>
  </si>
  <si>
    <t>A126250150W</t>
  </si>
  <si>
    <t>A126243022W</t>
  </si>
  <si>
    <t>A126236326A</t>
  </si>
  <si>
    <t>A126250582A</t>
  </si>
  <si>
    <t>A126243454A</t>
  </si>
  <si>
    <t>A126235966F</t>
  </si>
  <si>
    <t>A126250222W</t>
  </si>
  <si>
    <t>A126243094J</t>
  </si>
  <si>
    <t>A126236470V</t>
  </si>
  <si>
    <t>A126250726A</t>
  </si>
  <si>
    <t>A126243598L</t>
  </si>
  <si>
    <t>A126236038J</t>
  </si>
  <si>
    <t>A126250294J</t>
  </si>
  <si>
    <t>A126243166J</t>
  </si>
  <si>
    <t>A126236182A</t>
  </si>
  <si>
    <t>A126250438J</t>
  </si>
  <si>
    <t>A126243310R</t>
  </si>
  <si>
    <t>A126235822V</t>
  </si>
  <si>
    <t>A126250078R</t>
  </si>
  <si>
    <t>A126242950V</t>
  </si>
  <si>
    <t>A126236542V</t>
  </si>
  <si>
    <t>A126250798L</t>
  </si>
  <si>
    <t>A126243670V</t>
  </si>
  <si>
    <t>A126236254A</t>
  </si>
  <si>
    <t>A126250510R</t>
  </si>
  <si>
    <t>A126243382A</t>
  </si>
  <si>
    <t>A126235930C</t>
  </si>
  <si>
    <t>A126250186X</t>
  </si>
  <si>
    <t>A126243058X</t>
  </si>
  <si>
    <t>A126236362K</t>
  </si>
  <si>
    <t>A126250618T</t>
  </si>
  <si>
    <t>A126243490K</t>
  </si>
  <si>
    <t>A126236002F</t>
  </si>
  <si>
    <t>A126250258X</t>
  </si>
  <si>
    <t>A126243130F</t>
  </si>
  <si>
    <t>A126236506K</t>
  </si>
  <si>
    <t>A126250762K</t>
  </si>
  <si>
    <t>A126243634K</t>
  </si>
  <si>
    <t>A126236074T</t>
  </si>
  <si>
    <t>A126250330F</t>
  </si>
  <si>
    <t>A126243202F</t>
  </si>
  <si>
    <t>A126236218T</t>
  </si>
  <si>
    <t>A126250474T</t>
  </si>
  <si>
    <t>A126243346T</t>
  </si>
  <si>
    <t>A126235858W</t>
  </si>
  <si>
    <t>A126250114L</t>
  </si>
  <si>
    <t>A126242986W</t>
  </si>
  <si>
    <t>A126236578W</t>
  </si>
  <si>
    <t>A126250834K</t>
  </si>
  <si>
    <t>A126243706K</t>
  </si>
  <si>
    <t>A126236290K</t>
  </si>
  <si>
    <t>A126250546T</t>
  </si>
  <si>
    <t>A126243418T</t>
  </si>
  <si>
    <t>A126235934L</t>
  </si>
  <si>
    <t>A126250190R</t>
  </si>
  <si>
    <t>A126243062R</t>
  </si>
  <si>
    <t>A126236366V</t>
  </si>
  <si>
    <t>A126250622J</t>
  </si>
  <si>
    <t>A126243494V</t>
  </si>
  <si>
    <t>A126236006R</t>
  </si>
  <si>
    <t>A126250262R</t>
  </si>
  <si>
    <t>A126243134R</t>
  </si>
  <si>
    <t>A126236510A</t>
  </si>
  <si>
    <t>A126250766V</t>
  </si>
  <si>
    <t>A126243638V</t>
  </si>
  <si>
    <t>A126236078A</t>
  </si>
  <si>
    <t>A126250334R</t>
  </si>
  <si>
    <t>A126243206R</t>
  </si>
  <si>
    <t>A126236222J</t>
  </si>
  <si>
    <t>A126250478A</t>
  </si>
  <si>
    <t>A126243350J</t>
  </si>
  <si>
    <t>A126235862L</t>
  </si>
  <si>
    <t>A126250118W</t>
  </si>
  <si>
    <t>A126242990L</t>
  </si>
  <si>
    <t>A126236582L</t>
  </si>
  <si>
    <t>A126250838V</t>
  </si>
  <si>
    <t>A126243710A</t>
  </si>
  <si>
    <t>A126236294V</t>
  </si>
  <si>
    <t>A126250550J</t>
  </si>
  <si>
    <t>A126243422J</t>
  </si>
  <si>
    <t>A126235898R</t>
  </si>
  <si>
    <t>A126250154F</t>
  </si>
  <si>
    <t>A126243026F</t>
  </si>
  <si>
    <t>A126236330T</t>
  </si>
  <si>
    <t>A126250586K</t>
  </si>
  <si>
    <t>A126243458K</t>
  </si>
  <si>
    <t>A126235970W</t>
  </si>
  <si>
    <t>A126250226F</t>
  </si>
  <si>
    <t>A126243098T</t>
  </si>
  <si>
    <t>A126236474C</t>
  </si>
  <si>
    <t>A126250730T</t>
  </si>
  <si>
    <t>A126243602T</t>
  </si>
  <si>
    <t>A126236042X</t>
  </si>
  <si>
    <t>A126250298T</t>
  </si>
  <si>
    <t>A126243170X</t>
  </si>
  <si>
    <t>A126236186K</t>
  </si>
  <si>
    <t>A126250442X</t>
  </si>
  <si>
    <t>A126243314X</t>
  </si>
  <si>
    <t>A126235826C</t>
  </si>
  <si>
    <t>A126250082F</t>
  </si>
  <si>
    <t>A126242954C</t>
  </si>
  <si>
    <t>A126236546C</t>
  </si>
  <si>
    <t>A126250802T</t>
  </si>
  <si>
    <t>A126243674C</t>
  </si>
  <si>
    <t>A126236258K</t>
  </si>
  <si>
    <t>A126250514X</t>
  </si>
  <si>
    <t>A126243386K</t>
  </si>
  <si>
    <t>A126235902V</t>
  </si>
  <si>
    <t>A126250158R</t>
  </si>
  <si>
    <t>A126243030W</t>
  </si>
  <si>
    <t>A126236334A</t>
  </si>
  <si>
    <t>A126250590A</t>
  </si>
  <si>
    <t>A126243462A</t>
  </si>
  <si>
    <t>A126235974F</t>
  </si>
  <si>
    <t>A126250230W</t>
  </si>
  <si>
    <t>A126243102W</t>
  </si>
  <si>
    <t>A126236478L</t>
  </si>
  <si>
    <t>A126250734A</t>
  </si>
  <si>
    <t>A126243606A</t>
  </si>
  <si>
    <t>A126236046J</t>
  </si>
  <si>
    <t>A126250302W</t>
  </si>
  <si>
    <t>A126243174J</t>
  </si>
  <si>
    <t>A126236190A</t>
  </si>
  <si>
    <t>A126250446J</t>
  </si>
  <si>
    <t>A126243318J</t>
  </si>
  <si>
    <t>A126235830V</t>
  </si>
  <si>
    <t>A126250086R</t>
  </si>
  <si>
    <t>A126242958L</t>
  </si>
  <si>
    <t>A126236550V</t>
  </si>
  <si>
    <t>A126250806A</t>
  </si>
  <si>
    <t>A126243678L</t>
  </si>
  <si>
    <t>A126236262A</t>
  </si>
  <si>
    <t>A126250518J</t>
  </si>
  <si>
    <t>A126243390A</t>
  </si>
  <si>
    <t>A126235918L</t>
  </si>
  <si>
    <t>A126250174R</t>
  </si>
  <si>
    <t>A126243046R</t>
  </si>
  <si>
    <t>A126236350A</t>
  </si>
  <si>
    <t>A126250606J</t>
  </si>
  <si>
    <t>A126243478V</t>
  </si>
  <si>
    <t>A126235990F</t>
  </si>
  <si>
    <t>A126250246R</t>
  </si>
  <si>
    <t>A126243118R</t>
  </si>
  <si>
    <t>A126236494L</t>
  </si>
  <si>
    <t>A126250750A</t>
  </si>
  <si>
    <t>A126243622A</t>
  </si>
  <si>
    <t>A126236062J</t>
  </si>
  <si>
    <t>A126250318R</t>
  </si>
  <si>
    <t>A126243190J</t>
  </si>
  <si>
    <t>A126236206J</t>
  </si>
  <si>
    <t>A126250462J</t>
  </si>
  <si>
    <t>A126243334J</t>
  </si>
  <si>
    <t>A126235846L</t>
  </si>
  <si>
    <t>A126250102C</t>
  </si>
  <si>
    <t>A126242974L</t>
  </si>
  <si>
    <t>A126236566L</t>
  </si>
  <si>
    <t>A126250822A</t>
  </si>
  <si>
    <t>A126243694L</t>
  </si>
  <si>
    <t>A126236278V</t>
  </si>
  <si>
    <t>A126250534J</t>
  </si>
  <si>
    <t>A126243406J</t>
  </si>
  <si>
    <t>A126235886F</t>
  </si>
  <si>
    <t>A126250142W</t>
  </si>
  <si>
    <t>A126243014W</t>
  </si>
  <si>
    <t>A126236318A</t>
  </si>
  <si>
    <t>A126250574A</t>
  </si>
  <si>
    <t>A126243446A</t>
  </si>
  <si>
    <t>A126235958F</t>
  </si>
  <si>
    <t>A126250214W</t>
  </si>
  <si>
    <t>A126243086J</t>
  </si>
  <si>
    <t>A126236462V</t>
  </si>
  <si>
    <t>A126250718A</t>
  </si>
  <si>
    <t>A126243590V</t>
  </si>
  <si>
    <t>A126236030R</t>
  </si>
  <si>
    <t>A126250286J</t>
  </si>
  <si>
    <t>A126243158J</t>
  </si>
  <si>
    <t>A126236174A</t>
  </si>
  <si>
    <t>A126250430R</t>
  </si>
  <si>
    <t>A126243302R</t>
  </si>
  <si>
    <t>A126235814V</t>
  </si>
  <si>
    <t>A126250070W</t>
  </si>
  <si>
    <t>A126242942V</t>
  </si>
  <si>
    <t>A126236534V</t>
  </si>
  <si>
    <t>A126250790V</t>
  </si>
  <si>
    <t>A126243662V</t>
  </si>
  <si>
    <t>A126236246A</t>
  </si>
  <si>
    <t>A126250502R</t>
  </si>
  <si>
    <t>A126243374A</t>
  </si>
  <si>
    <t>A126235938W</t>
  </si>
  <si>
    <t>A126250194X</t>
  </si>
  <si>
    <t>A126243066X</t>
  </si>
  <si>
    <t>A126236370K</t>
  </si>
  <si>
    <t>A126250626T</t>
  </si>
  <si>
    <t>A126243498C</t>
  </si>
  <si>
    <t>A126236010F</t>
  </si>
  <si>
    <t>A126250266X</t>
  </si>
  <si>
    <t>A126243138X</t>
  </si>
  <si>
    <t>A126236514K</t>
  </si>
  <si>
    <t>A126250770K</t>
  </si>
  <si>
    <t>A126243642K</t>
  </si>
  <si>
    <t>A126236082T</t>
  </si>
  <si>
    <t>A126250338X</t>
  </si>
  <si>
    <t>A126243210F</t>
  </si>
  <si>
    <t>A126236226T</t>
  </si>
  <si>
    <t>A126250482T</t>
  </si>
  <si>
    <t>A126243354T</t>
  </si>
  <si>
    <t>A126235866W</t>
  </si>
  <si>
    <t>A126250122L</t>
  </si>
  <si>
    <t>A126242994W</t>
  </si>
  <si>
    <t>A126236586W</t>
  </si>
  <si>
    <t>A126250842K</t>
  </si>
  <si>
    <t>A126243714K</t>
  </si>
  <si>
    <t>A126236298C</t>
  </si>
  <si>
    <t>A126250554T</t>
  </si>
  <si>
    <t>A126243426T</t>
  </si>
  <si>
    <t>A126235922C</t>
  </si>
  <si>
    <t>A126250178X</t>
  </si>
  <si>
    <t>A126243050F</t>
  </si>
  <si>
    <t>A126236354K</t>
  </si>
  <si>
    <t>A126250610X</t>
  </si>
  <si>
    <t>A126243482K</t>
  </si>
  <si>
    <t>A126235994R</t>
  </si>
  <si>
    <t>A126250250F</t>
  </si>
  <si>
    <t>A126243122F</t>
  </si>
  <si>
    <t>A126236498W</t>
  </si>
  <si>
    <t>A126250754K</t>
  </si>
  <si>
    <t>A126243626K</t>
  </si>
  <si>
    <t>A126236066T</t>
  </si>
  <si>
    <t>A126250322F</t>
  </si>
  <si>
    <t>A126243194T</t>
  </si>
  <si>
    <t>A126236210X</t>
  </si>
  <si>
    <t>A126250466T</t>
  </si>
  <si>
    <t>A126243338T</t>
  </si>
  <si>
    <t>A126235850C</t>
  </si>
  <si>
    <t>A126250106L</t>
  </si>
  <si>
    <t>A126242978W</t>
  </si>
  <si>
    <t>A126236570C</t>
  </si>
  <si>
    <t>Queensland ;  &gt;&gt; Too far to travel or transport problems ;  &gt;&gt; 55-64 years ;  &gt; Males ;</t>
  </si>
  <si>
    <t>Queensland ;  &gt;&gt; Too far to travel or transport problems ;  &gt;&gt; 55-64 years ;  &gt; Females ;</t>
  </si>
  <si>
    <t>Queensland ;  &gt;&gt; Too far to travel or transport problems ;  &gt;&gt; 65 years and over ;  Persons ;</t>
  </si>
  <si>
    <t>Queensland ;  &gt;&gt; Too far to travel or transport problems ;  &gt;&gt; 65 years and over ;  &gt; Males ;</t>
  </si>
  <si>
    <t>Queensland ;  &gt;&gt; Too far to travel or transport problems ;  &gt;&gt; 65 years and over ;  &gt; Females ;</t>
  </si>
  <si>
    <t>Queensland ;  &gt;&gt; Own ill health or disability ;  Persons ;</t>
  </si>
  <si>
    <t>Queensland ;  &gt;&gt; Own ill health or disability ;  &gt; Males ;</t>
  </si>
  <si>
    <t>Queensland ;  &gt;&gt; Own ill health or disability ;  &gt; Females ;</t>
  </si>
  <si>
    <t>Queensland ;  &gt;&gt; Own ill health or disability ;  15-64 years ;  Persons ;</t>
  </si>
  <si>
    <t>Queensland ;  &gt;&gt; Own ill health or disability ;  15-64 years ;  &gt; Males ;</t>
  </si>
  <si>
    <t>Queensland ;  &gt;&gt; Own ill health or disability ;  15-64 years ;  &gt; Females ;</t>
  </si>
  <si>
    <t>Queensland ;  &gt;&gt; Own ill health or disability ;  &gt; 15-24 years ;  Persons ;</t>
  </si>
  <si>
    <t>Queensland ;  &gt;&gt; Own ill health or disability ;  &gt; 15-24 years ;  &gt; Males ;</t>
  </si>
  <si>
    <t>Queensland ;  &gt;&gt; Own ill health or disability ;  &gt; 15-24 years ;  &gt; Females ;</t>
  </si>
  <si>
    <t>Queensland ;  &gt;&gt; Own ill health or disability ;  &gt; 25-34 years ;  Persons ;</t>
  </si>
  <si>
    <t>Queensland ;  &gt;&gt; Own ill health or disability ;  &gt; 25-34 years ;  &gt; Males ;</t>
  </si>
  <si>
    <t>Queensland ;  &gt;&gt; Own ill health or disability ;  &gt; 25-34 years ;  &gt; Females ;</t>
  </si>
  <si>
    <t>Queensland ;  &gt;&gt; Own ill health or disability ;  &gt; 35-44 years ;  Persons ;</t>
  </si>
  <si>
    <t>Queensland ;  &gt;&gt; Own ill health or disability ;  &gt; 35-44 years ;  &gt; Males ;</t>
  </si>
  <si>
    <t>Queensland ;  &gt;&gt; Own ill health or disability ;  &gt; 35-44 years ;  &gt; Females ;</t>
  </si>
  <si>
    <t>Queensland ;  &gt;&gt; Own ill health or disability ;  &gt; 45-54 years ;  Persons ;</t>
  </si>
  <si>
    <t>Queensland ;  &gt;&gt; Own ill health or disability ;  &gt; 45-54 years ;  &gt; Males ;</t>
  </si>
  <si>
    <t>Queensland ;  &gt;&gt; Own ill health or disability ;  &gt; 45-54 years ;  &gt; Females ;</t>
  </si>
  <si>
    <t>Queensland ;  &gt;&gt; Own ill health or disability ;  &gt; 55 years and over ;  Persons ;</t>
  </si>
  <si>
    <t>Queensland ;  &gt;&gt; Own ill health or disability ;  &gt; 55 years and over ;  &gt; Males ;</t>
  </si>
  <si>
    <t>Queensland ;  &gt;&gt; Own ill health or disability ;  &gt; 55 years and over ;  &gt; Females ;</t>
  </si>
  <si>
    <t>Queensland ;  &gt;&gt; Own ill health or disability ;  &gt;&gt; 55-64 years ;  Persons ;</t>
  </si>
  <si>
    <t>Queensland ;  &gt;&gt; Own ill health or disability ;  &gt;&gt; 55-64 years ;  &gt; Males ;</t>
  </si>
  <si>
    <t>Queensland ;  &gt;&gt; Own ill health or disability ;  &gt;&gt; 55-64 years ;  &gt; Females ;</t>
  </si>
  <si>
    <t>Queensland ;  &gt;&gt; Own ill health or disability ;  &gt;&gt; 65 years and over ;  Persons ;</t>
  </si>
  <si>
    <t>Queensland ;  &gt;&gt; Own ill health or disability ;  &gt;&gt; 65 years and over ;  &gt; Males ;</t>
  </si>
  <si>
    <t>Queensland ;  &gt;&gt; Own ill health or disability ;  &gt;&gt; 65 years and over ;  &gt; Females ;</t>
  </si>
  <si>
    <t>Queensland ;  &gt;&gt; Language difficulties ;  Persons ;</t>
  </si>
  <si>
    <t>Queensland ;  &gt;&gt; Language difficulties ;  &gt; Males ;</t>
  </si>
  <si>
    <t>Queensland ;  &gt;&gt; Language difficulties ;  &gt; Females ;</t>
  </si>
  <si>
    <t>Queensland ;  &gt;&gt; Language difficulties ;  15-64 years ;  Persons ;</t>
  </si>
  <si>
    <t>Queensland ;  &gt;&gt; Language difficulties ;  15-64 years ;  &gt; Males ;</t>
  </si>
  <si>
    <t>Queensland ;  &gt;&gt; Language difficulties ;  15-64 years ;  &gt; Females ;</t>
  </si>
  <si>
    <t>Queensland ;  &gt;&gt; Language difficulties ;  &gt; 15-24 years ;  Persons ;</t>
  </si>
  <si>
    <t>Queensland ;  &gt;&gt; Language difficulties ;  &gt; 15-24 years ;  &gt; Males ;</t>
  </si>
  <si>
    <t>Queensland ;  &gt;&gt; Language difficulties ;  &gt; 15-24 years ;  &gt; Females ;</t>
  </si>
  <si>
    <t>Queensland ;  &gt;&gt; Language difficulties ;  &gt; 25-34 years ;  Persons ;</t>
  </si>
  <si>
    <t>Queensland ;  &gt;&gt; Language difficulties ;  &gt; 25-34 years ;  &gt; Males ;</t>
  </si>
  <si>
    <t>Queensland ;  &gt;&gt; Language difficulties ;  &gt; 25-34 years ;  &gt; Females ;</t>
  </si>
  <si>
    <t>Queensland ;  &gt;&gt; Language difficulties ;  &gt; 35-44 years ;  Persons ;</t>
  </si>
  <si>
    <t>Queensland ;  &gt;&gt; Language difficulties ;  &gt; 35-44 years ;  &gt; Males ;</t>
  </si>
  <si>
    <t>Queensland ;  &gt;&gt; Language difficulties ;  &gt; 35-44 years ;  &gt; Females ;</t>
  </si>
  <si>
    <t>Queensland ;  &gt;&gt; Language difficulties ;  &gt; 45-54 years ;  Persons ;</t>
  </si>
  <si>
    <t>Queensland ;  &gt;&gt; Language difficulties ;  &gt; 45-54 years ;  &gt; Males ;</t>
  </si>
  <si>
    <t>Queensland ;  &gt;&gt; Language difficulties ;  &gt; 45-54 years ;  &gt; Females ;</t>
  </si>
  <si>
    <t>Queensland ;  &gt;&gt; Language difficulties ;  &gt; 55 years and over ;  Persons ;</t>
  </si>
  <si>
    <t>Queensland ;  &gt;&gt; Language difficulties ;  &gt; 55 years and over ;  &gt; Males ;</t>
  </si>
  <si>
    <t>Queensland ;  &gt;&gt; Language difficulties ;  &gt; 55 years and over ;  &gt; Females ;</t>
  </si>
  <si>
    <t>Queensland ;  &gt;&gt; Language difficulties ;  &gt;&gt; 55-64 years ;  Persons ;</t>
  </si>
  <si>
    <t>Queensland ;  &gt;&gt; Language difficulties ;  &gt;&gt; 55-64 years ;  &gt; Males ;</t>
  </si>
  <si>
    <t>Queensland ;  &gt;&gt; Language difficulties ;  &gt;&gt; 55-64 years ;  &gt; Females ;</t>
  </si>
  <si>
    <t>Queensland ;  &gt;&gt; Language difficulties ;  &gt;&gt; 65 years and over ;  Persons ;</t>
  </si>
  <si>
    <t>Queensland ;  &gt;&gt; Language difficulties ;  &gt;&gt; 65 years and over ;  &gt; Males ;</t>
  </si>
  <si>
    <t>Queensland ;  &gt;&gt; Language difficulties ;  &gt;&gt; 65 years and over ;  &gt; Females ;</t>
  </si>
  <si>
    <t>Queensland ;  &gt;&gt; No jobs with suitable hours ;  Persons ;</t>
  </si>
  <si>
    <t>Queensland ;  &gt;&gt; No jobs with suitable hours ;  &gt; Males ;</t>
  </si>
  <si>
    <t>Queensland ;  &gt;&gt; No jobs with suitable hours ;  &gt; Females ;</t>
  </si>
  <si>
    <t>Queensland ;  &gt;&gt; No jobs with suitable hours ;  15-64 years ;  Persons ;</t>
  </si>
  <si>
    <t>Queensland ;  &gt;&gt; No jobs with suitable hours ;  15-64 years ;  &gt; Males ;</t>
  </si>
  <si>
    <t>Queensland ;  &gt;&gt; No jobs with suitable hours ;  15-64 years ;  &gt; Females ;</t>
  </si>
  <si>
    <t>Queensland ;  &gt;&gt; No jobs with suitable hours ;  &gt; 15-24 years ;  Persons ;</t>
  </si>
  <si>
    <t>Queensland ;  &gt;&gt; No jobs with suitable hours ;  &gt; 15-24 years ;  &gt; Males ;</t>
  </si>
  <si>
    <t>Queensland ;  &gt;&gt; No jobs with suitable hours ;  &gt; 15-24 years ;  &gt; Females ;</t>
  </si>
  <si>
    <t>Queensland ;  &gt;&gt; No jobs with suitable hours ;  &gt; 25-34 years ;  Persons ;</t>
  </si>
  <si>
    <t>Queensland ;  &gt;&gt; No jobs with suitable hours ;  &gt; 25-34 years ;  &gt; Males ;</t>
  </si>
  <si>
    <t>Queensland ;  &gt;&gt; No jobs with suitable hours ;  &gt; 25-34 years ;  &gt; Females ;</t>
  </si>
  <si>
    <t>Queensland ;  &gt;&gt; No jobs with suitable hours ;  &gt; 35-44 years ;  Persons ;</t>
  </si>
  <si>
    <t>Queensland ;  &gt;&gt; No jobs with suitable hours ;  &gt; 35-44 years ;  &gt; Males ;</t>
  </si>
  <si>
    <t>Queensland ;  &gt;&gt; No jobs with suitable hours ;  &gt; 35-44 years ;  &gt; Females ;</t>
  </si>
  <si>
    <t>Queensland ;  &gt;&gt; No jobs with suitable hours ;  &gt; 45-54 years ;  Persons ;</t>
  </si>
  <si>
    <t>Queensland ;  &gt;&gt; No jobs with suitable hours ;  &gt; 45-54 years ;  &gt; Males ;</t>
  </si>
  <si>
    <t>Queensland ;  &gt;&gt; No jobs with suitable hours ;  &gt; 45-54 years ;  &gt; Females ;</t>
  </si>
  <si>
    <t>Queensland ;  &gt;&gt; No jobs with suitable hours ;  &gt; 55 years and over ;  Persons ;</t>
  </si>
  <si>
    <t>Queensland ;  &gt;&gt; No jobs with suitable hours ;  &gt; 55 years and over ;  &gt; Males ;</t>
  </si>
  <si>
    <t>Queensland ;  &gt;&gt; No jobs with suitable hours ;  &gt; 55 years and over ;  &gt; Females ;</t>
  </si>
  <si>
    <t>Queensland ;  &gt;&gt; No jobs with suitable hours ;  &gt;&gt; 55-64 years ;  Persons ;</t>
  </si>
  <si>
    <t>Queensland ;  &gt;&gt; No jobs with suitable hours ;  &gt;&gt; 55-64 years ;  &gt; Males ;</t>
  </si>
  <si>
    <t>Queensland ;  &gt;&gt; No jobs with suitable hours ;  &gt;&gt; 55-64 years ;  &gt; Females ;</t>
  </si>
  <si>
    <t>Queensland ;  &gt;&gt; No jobs with suitable hours ;  &gt;&gt; 65 years and over ;  Persons ;</t>
  </si>
  <si>
    <t>Queensland ;  &gt;&gt; No jobs with suitable hours ;  &gt;&gt; 65 years and over ;  &gt; Males ;</t>
  </si>
  <si>
    <t>Queensland ;  &gt;&gt; No jobs with suitable hours ;  &gt;&gt; 65 years and over ;  &gt; Females ;</t>
  </si>
  <si>
    <t>Queensland ;  &gt;&gt; Child care or other family considerations ;  Persons ;</t>
  </si>
  <si>
    <t>Queensland ;  &gt;&gt; Child care or other family considerations ;  &gt; Males ;</t>
  </si>
  <si>
    <t>Queensland ;  &gt;&gt; Child care or other family considerations ;  &gt; Females ;</t>
  </si>
  <si>
    <t>Queensland ;  &gt;&gt; Child care or other family considerations ;  15-64 years ;  Persons ;</t>
  </si>
  <si>
    <t>Queensland ;  &gt;&gt; Child care or other family considerations ;  15-64 years ;  &gt; Males ;</t>
  </si>
  <si>
    <t>Queensland ;  &gt;&gt; Child care or other family considerations ;  15-64 years ;  &gt; Females ;</t>
  </si>
  <si>
    <t>Queensland ;  &gt;&gt; Child care or other family considerations ;  &gt; 15-24 years ;  Persons ;</t>
  </si>
  <si>
    <t>Queensland ;  &gt;&gt; Child care or other family considerations ;  &gt; 15-24 years ;  &gt; Males ;</t>
  </si>
  <si>
    <t>Queensland ;  &gt;&gt; Child care or other family considerations ;  &gt; 15-24 years ;  &gt; Females ;</t>
  </si>
  <si>
    <t>Queensland ;  &gt;&gt; Child care or other family considerations ;  &gt; 25-34 years ;  Persons ;</t>
  </si>
  <si>
    <t>Queensland ;  &gt;&gt; Child care or other family considerations ;  &gt; 25-34 years ;  &gt; Males ;</t>
  </si>
  <si>
    <t>Queensland ;  &gt;&gt; Child care or other family considerations ;  &gt; 25-34 years ;  &gt; Females ;</t>
  </si>
  <si>
    <t>Queensland ;  &gt;&gt; Child care or other family considerations ;  &gt; 35-44 years ;  Persons ;</t>
  </si>
  <si>
    <t>Queensland ;  &gt;&gt; Child care or other family considerations ;  &gt; 35-44 years ;  &gt; Males ;</t>
  </si>
  <si>
    <t>Queensland ;  &gt;&gt; Child care or other family considerations ;  &gt; 35-44 years ;  &gt; Females ;</t>
  </si>
  <si>
    <t>Queensland ;  &gt;&gt; Child care or other family considerations ;  &gt; 45-54 years ;  Persons ;</t>
  </si>
  <si>
    <t>Queensland ;  &gt;&gt; Child care or other family considerations ;  &gt; 45-54 years ;  &gt; Males ;</t>
  </si>
  <si>
    <t>Queensland ;  &gt;&gt; Child care or other family considerations ;  &gt; 45-54 years ;  &gt; Females ;</t>
  </si>
  <si>
    <t>Queensland ;  &gt;&gt; Child care or other family considerations ;  &gt; 55 years and over ;  Persons ;</t>
  </si>
  <si>
    <t>Queensland ;  &gt;&gt; Child care or other family considerations ;  &gt; 55 years and over ;  &gt; Males ;</t>
  </si>
  <si>
    <t>Queensland ;  &gt;&gt; Child care or other family considerations ;  &gt; 55 years and over ;  &gt; Females ;</t>
  </si>
  <si>
    <t>Queensland ;  &gt;&gt; Child care or other family considerations ;  &gt;&gt; 55-64 years ;  Persons ;</t>
  </si>
  <si>
    <t>Queensland ;  &gt;&gt; Child care or other family considerations ;  &gt;&gt; 55-64 years ;  &gt; Males ;</t>
  </si>
  <si>
    <t>Queensland ;  &gt;&gt; Child care or other family considerations ;  &gt;&gt; 55-64 years ;  &gt; Females ;</t>
  </si>
  <si>
    <t>Queensland ;  &gt;&gt; Child care or other family considerations ;  &gt;&gt; 65 years and over ;  Persons ;</t>
  </si>
  <si>
    <t>Queensland ;  &gt;&gt; Child care or other family considerations ;  &gt;&gt; 65 years and over ;  &gt; Males ;</t>
  </si>
  <si>
    <t>Queensland ;  &gt;&gt; Child care or other family considerations ;  &gt;&gt; 65 years and over ;  &gt; Females ;</t>
  </si>
  <si>
    <t>Queensland ;  &gt;&gt; No feedback from employers ;  Persons ;</t>
  </si>
  <si>
    <t>Queensland ;  &gt;&gt; No feedback from employers ;  &gt; Males ;</t>
  </si>
  <si>
    <t>Queensland ;  &gt;&gt; No feedback from employers ;  &gt; Females ;</t>
  </si>
  <si>
    <t>Queensland ;  &gt;&gt; No feedback from employers ;  15-64 years ;  Persons ;</t>
  </si>
  <si>
    <t>Queensland ;  &gt;&gt; No feedback from employers ;  15-64 years ;  &gt; Males ;</t>
  </si>
  <si>
    <t>Queensland ;  &gt;&gt; No feedback from employers ;  15-64 years ;  &gt; Females ;</t>
  </si>
  <si>
    <t>Queensland ;  &gt;&gt; No feedback from employers ;  &gt; 15-24 years ;  Persons ;</t>
  </si>
  <si>
    <t>Queensland ;  &gt;&gt; No feedback from employers ;  &gt; 15-24 years ;  &gt; Males ;</t>
  </si>
  <si>
    <t>Queensland ;  &gt;&gt; No feedback from employers ;  &gt; 15-24 years ;  &gt; Females ;</t>
  </si>
  <si>
    <t>Queensland ;  &gt;&gt; No feedback from employers ;  &gt; 25-34 years ;  Persons ;</t>
  </si>
  <si>
    <t>Queensland ;  &gt;&gt; No feedback from employers ;  &gt; 25-34 years ;  &gt; Males ;</t>
  </si>
  <si>
    <t>Queensland ;  &gt;&gt; No feedback from employers ;  &gt; 25-34 years ;  &gt; Females ;</t>
  </si>
  <si>
    <t>Queensland ;  &gt;&gt; No feedback from employers ;  &gt; 35-44 years ;  Persons ;</t>
  </si>
  <si>
    <t>Queensland ;  &gt;&gt; No feedback from employers ;  &gt; 35-44 years ;  &gt; Males ;</t>
  </si>
  <si>
    <t>Queensland ;  &gt;&gt; No feedback from employers ;  &gt; 35-44 years ;  &gt; Females ;</t>
  </si>
  <si>
    <t>Queensland ;  &gt;&gt; No feedback from employers ;  &gt; 45-54 years ;  Persons ;</t>
  </si>
  <si>
    <t>Queensland ;  &gt;&gt; No feedback from employers ;  &gt; 45-54 years ;  &gt; Males ;</t>
  </si>
  <si>
    <t>Queensland ;  &gt;&gt; No feedback from employers ;  &gt; 45-54 years ;  &gt; Females ;</t>
  </si>
  <si>
    <t>Queensland ;  &gt;&gt; No feedback from employers ;  &gt; 55 years and over ;  Persons ;</t>
  </si>
  <si>
    <t>Queensland ;  &gt;&gt; No feedback from employers ;  &gt; 55 years and over ;  &gt; Males ;</t>
  </si>
  <si>
    <t>Queensland ;  &gt;&gt; No feedback from employers ;  &gt; 55 years and over ;  &gt; Females ;</t>
  </si>
  <si>
    <t>Queensland ;  &gt;&gt; No feedback from employers ;  &gt;&gt; 55-64 years ;  Persons ;</t>
  </si>
  <si>
    <t>Queensland ;  &gt;&gt; No feedback from employers ;  &gt;&gt; 55-64 years ;  &gt; Males ;</t>
  </si>
  <si>
    <t>Queensland ;  &gt;&gt; No feedback from employers ;  &gt;&gt; 55-64 years ;  &gt; Females ;</t>
  </si>
  <si>
    <t>Queensland ;  &gt;&gt; No feedback from employers ;  &gt;&gt; 65 years and over ;  Persons ;</t>
  </si>
  <si>
    <t>Queensland ;  &gt;&gt; No feedback from employers ;  &gt;&gt; 65 years and over ;  &gt; Males ;</t>
  </si>
  <si>
    <t>Queensland ;  &gt;&gt; No feedback from employers ;  &gt;&gt; 65 years and over ;  &gt; Females ;</t>
  </si>
  <si>
    <t>Queensland ;  &gt;&gt; Other difficulties ;  Persons ;</t>
  </si>
  <si>
    <t>Queensland ;  &gt;&gt; Other difficulties ;  &gt; Males ;</t>
  </si>
  <si>
    <t>Queensland ;  &gt;&gt; Other difficulties ;  &gt; Females ;</t>
  </si>
  <si>
    <t>Queensland ;  &gt;&gt; Other difficulties ;  15-64 years ;  Persons ;</t>
  </si>
  <si>
    <t>Queensland ;  &gt;&gt; Other difficulties ;  15-64 years ;  &gt; Males ;</t>
  </si>
  <si>
    <t>Queensland ;  &gt;&gt; Other difficulties ;  15-64 years ;  &gt; Females ;</t>
  </si>
  <si>
    <t>Queensland ;  &gt;&gt; Other difficulties ;  &gt; 15-24 years ;  Persons ;</t>
  </si>
  <si>
    <t>Queensland ;  &gt;&gt; Other difficulties ;  &gt; 15-24 years ;  &gt; Males ;</t>
  </si>
  <si>
    <t>Queensland ;  &gt;&gt; Other difficulties ;  &gt; 15-24 years ;  &gt; Females ;</t>
  </si>
  <si>
    <t>Queensland ;  &gt;&gt; Other difficulties ;  &gt; 25-34 years ;  Persons ;</t>
  </si>
  <si>
    <t>Queensland ;  &gt;&gt; Other difficulties ;  &gt; 25-34 years ;  &gt; Males ;</t>
  </si>
  <si>
    <t>Queensland ;  &gt;&gt; Other difficulties ;  &gt; 25-34 years ;  &gt; Females ;</t>
  </si>
  <si>
    <t>Queensland ;  &gt;&gt; Other difficulties ;  &gt; 35-44 years ;  Persons ;</t>
  </si>
  <si>
    <t>Queensland ;  &gt;&gt; Other difficulties ;  &gt; 35-44 years ;  &gt; Males ;</t>
  </si>
  <si>
    <t>Queensland ;  &gt;&gt; Other difficulties ;  &gt; 35-44 years ;  &gt; Females ;</t>
  </si>
  <si>
    <t>Queensland ;  &gt;&gt; Other difficulties ;  &gt; 45-54 years ;  Persons ;</t>
  </si>
  <si>
    <t>Queensland ;  &gt;&gt; Other difficulties ;  &gt; 45-54 years ;  &gt; Males ;</t>
  </si>
  <si>
    <t>Queensland ;  &gt;&gt; Other difficulties ;  &gt; 45-54 years ;  &gt; Females ;</t>
  </si>
  <si>
    <t>Queensland ;  &gt;&gt; Other difficulties ;  &gt; 55 years and over ;  Persons ;</t>
  </si>
  <si>
    <t>Queensland ;  &gt;&gt; Other difficulties ;  &gt; 55 years and over ;  &gt; Males ;</t>
  </si>
  <si>
    <t>Queensland ;  &gt;&gt; Other difficulties ;  &gt; 55 years and over ;  &gt; Females ;</t>
  </si>
  <si>
    <t>Queensland ;  &gt;&gt; Other difficulties ;  &gt;&gt; 55-64 years ;  Persons ;</t>
  </si>
  <si>
    <t>Queensland ;  &gt;&gt; Other difficulties ;  &gt;&gt; 55-64 years ;  &gt; Males ;</t>
  </si>
  <si>
    <t>Queensland ;  &gt;&gt; Other difficulties ;  &gt;&gt; 55-64 years ;  &gt; Females ;</t>
  </si>
  <si>
    <t>Queensland ;  &gt;&gt; Other difficulties ;  &gt;&gt; 65 years and over ;  Persons ;</t>
  </si>
  <si>
    <t>Queensland ;  &gt;&gt; Other difficulties ;  &gt;&gt; 65 years and over ;  &gt; Males ;</t>
  </si>
  <si>
    <t>Queensland ;  &gt;&gt; Other difficulties ;  &gt;&gt; 65 years and over ;  &gt; Females ;</t>
  </si>
  <si>
    <t>Queensland ;  &gt; Did not have difficulty finding work ;  Persons ;</t>
  </si>
  <si>
    <t>Queensland ;  &gt; Did not have difficulty finding work ;  &gt; Males ;</t>
  </si>
  <si>
    <t>Queensland ;  &gt; Did not have difficulty finding work ;  &gt; Females ;</t>
  </si>
  <si>
    <t>Queensland ;  &gt; Did not have difficulty finding work ;  15-64 years ;  Persons ;</t>
  </si>
  <si>
    <t>Queensland ;  &gt; Did not have difficulty finding work ;  15-64 years ;  &gt; Males ;</t>
  </si>
  <si>
    <t>Queensland ;  &gt; Did not have difficulty finding work ;  15-64 years ;  &gt; Females ;</t>
  </si>
  <si>
    <t>Queensland ;  &gt; Did not have difficulty finding work ;  &gt; 15-24 years ;  Persons ;</t>
  </si>
  <si>
    <t>Queensland ;  &gt; Did not have difficulty finding work ;  &gt; 15-24 years ;  &gt; Males ;</t>
  </si>
  <si>
    <t>Queensland ;  &gt; Did not have difficulty finding work ;  &gt; 15-24 years ;  &gt; Females ;</t>
  </si>
  <si>
    <t>Queensland ;  &gt; Did not have difficulty finding work ;  &gt; 25-34 years ;  Persons ;</t>
  </si>
  <si>
    <t>Queensland ;  &gt; Did not have difficulty finding work ;  &gt; 25-34 years ;  &gt; Males ;</t>
  </si>
  <si>
    <t>Queensland ;  &gt; Did not have difficulty finding work ;  &gt; 25-34 years ;  &gt; Females ;</t>
  </si>
  <si>
    <t>Queensland ;  &gt; Did not have difficulty finding work ;  &gt; 35-44 years ;  Persons ;</t>
  </si>
  <si>
    <t>Queensland ;  &gt; Did not have difficulty finding work ;  &gt; 35-44 years ;  &gt; Males ;</t>
  </si>
  <si>
    <t>Queensland ;  &gt; Did not have difficulty finding work ;  &gt; 35-44 years ;  &gt; Females ;</t>
  </si>
  <si>
    <t>Queensland ;  &gt; Did not have difficulty finding work ;  &gt; 45-54 years ;  Persons ;</t>
  </si>
  <si>
    <t>Queensland ;  &gt; Did not have difficulty finding work ;  &gt; 45-54 years ;  &gt; Males ;</t>
  </si>
  <si>
    <t>Queensland ;  &gt; Did not have difficulty finding work ;  &gt; 45-54 years ;  &gt; Females ;</t>
  </si>
  <si>
    <t>Queensland ;  &gt; Did not have difficulty finding work ;  &gt; 55 years and over ;  Persons ;</t>
  </si>
  <si>
    <t>Queensland ;  &gt; Did not have difficulty finding work ;  &gt; 55 years and over ;  &gt; Males ;</t>
  </si>
  <si>
    <t>Queensland ;  &gt; Did not have difficulty finding work ;  &gt; 55 years and over ;  &gt; Females ;</t>
  </si>
  <si>
    <t>Queensland ;  &gt; Did not have difficulty finding work ;  &gt;&gt; 55-64 years ;  Persons ;</t>
  </si>
  <si>
    <t>Queensland ;  &gt; Did not have difficulty finding work ;  &gt;&gt; 55-64 years ;  &gt; Males ;</t>
  </si>
  <si>
    <t>Queensland ;  &gt; Did not have difficulty finding work ;  &gt;&gt; 55-64 years ;  &gt; Females ;</t>
  </si>
  <si>
    <t>Queensland ;  &gt; Did not have difficulty finding work ;  &gt;&gt; 65 years and over ;  Persons ;</t>
  </si>
  <si>
    <t>Queensland ;  &gt; Did not have difficulty finding work ;  &gt;&gt; 65 years and over ;  &gt; Males ;</t>
  </si>
  <si>
    <t>Queensland ;  &gt; Did not have difficulty finding work ;  &gt;&gt; 65 years and over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</si>
  <si>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</si>
  <si>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</si>
  <si>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</si>
  <si>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Unemployed total ;  15-64 years ;  Persons ;</t>
  </si>
  <si>
    <t>South Australia ;  Unemployed total ;  15-64 years ;  &gt; Males ;</t>
  </si>
  <si>
    <t>South Australia ;  Unemployed total ;  15-64 years ;  &gt; Females ;</t>
  </si>
  <si>
    <t>South Australia ;  Unemployed total ;  &gt; 15-24 years ;  Persons ;</t>
  </si>
  <si>
    <t>South Australia ;  Unemployed total ;  &gt; 15-24 years ;  &gt; Males ;</t>
  </si>
  <si>
    <t>South Australia ;  Unemployed total ;  &gt; 15-24 years ;  &gt; Females ;</t>
  </si>
  <si>
    <t>South Australia ;  Unemployed total ;  &gt; 25-34 years ;  Persons ;</t>
  </si>
  <si>
    <t>South Australia ;  Unemployed total ;  &gt; 25-34 years ;  &gt; Males ;</t>
  </si>
  <si>
    <t>South Australia ;  Unemployed total ;  &gt; 25-34 years ;  &gt; Females ;</t>
  </si>
  <si>
    <t>South Australia ;  Unemployed total ;  &gt; 35-44 years ;  Persons ;</t>
  </si>
  <si>
    <t>South Australia ;  Unemployed total ;  &gt; 35-44 years ;  &gt; Males ;</t>
  </si>
  <si>
    <t>South Australia ;  Unemployed total ;  &gt; 35-44 years ;  &gt; Females ;</t>
  </si>
  <si>
    <t>South Australia ;  Unemployed total ;  &gt; 45-54 years ;  Persons ;</t>
  </si>
  <si>
    <t>South Australia ;  Unemployed total ;  &gt; 45-54 years ;  &gt; Males ;</t>
  </si>
  <si>
    <t>South Australia ;  Unemployed total ;  &gt; 45-54 years ;  &gt; Females ;</t>
  </si>
  <si>
    <t>South Australia ;  Unemployed total ;  &gt; 55 years and over ;  Persons ;</t>
  </si>
  <si>
    <t>South Australia ;  Unemployed total ;  &gt; 55 years and over ;  &gt; Males ;</t>
  </si>
  <si>
    <t>South Australia ;  Unemployed total ;  &gt; 55 years and over ;  &gt; Females ;</t>
  </si>
  <si>
    <t>South Australia ;  Unemployed total ;  &gt;&gt; 55-64 years ;  Persons ;</t>
  </si>
  <si>
    <t>South Australia ;  Unemployed total ;  &gt;&gt; 55-64 years ;  &gt; Males ;</t>
  </si>
  <si>
    <t>South Australia ;  Unemployed total ;  &gt;&gt; 55-64 years ;  &gt; Females ;</t>
  </si>
  <si>
    <t>South Australia ;  Unemployed total ;  &gt;&gt; 65 years and over ;  Persons ;</t>
  </si>
  <si>
    <t>South Australia ;  Unemployed total ;  &gt;&gt; 65 years and over ;  &gt; Males ;</t>
  </si>
  <si>
    <t>South Australia ;  Unemployed total ;  &gt;&gt; 65 years and over ;  &gt; Females ;</t>
  </si>
  <si>
    <t>South Australia ;  &gt; Had difficulty finding work ;  Persons ;</t>
  </si>
  <si>
    <t>South Australia ;  &gt; Had difficulty finding work ;  &gt; Males ;</t>
  </si>
  <si>
    <t>South Australia ;  &gt; Had difficulty finding work ;  &gt; Females ;</t>
  </si>
  <si>
    <t>South Australia ;  &gt; Had difficulty finding work ;  15-64 years ;  Persons ;</t>
  </si>
  <si>
    <t>South Australia ;  &gt; Had difficulty finding work ;  15-64 years ;  &gt; Males ;</t>
  </si>
  <si>
    <t>South Australia ;  &gt; Had difficulty finding work ;  15-64 years ;  &gt; Females ;</t>
  </si>
  <si>
    <t>South Australia ;  &gt; Had difficulty finding work ;  &gt; 15-24 years ;  Persons ;</t>
  </si>
  <si>
    <t>South Australia ;  &gt; Had difficulty finding work ;  &gt; 15-24 years ;  &gt; Males ;</t>
  </si>
  <si>
    <t>South Australia ;  &gt; Had difficulty finding work ;  &gt; 15-24 years ;  &gt; Females ;</t>
  </si>
  <si>
    <t>South Australia ;  &gt; Had difficulty finding work ;  &gt; 25-34 years ;  Persons ;</t>
  </si>
  <si>
    <t>South Australia ;  &gt; Had difficulty finding work ;  &gt; 25-34 years ;  &gt; Males ;</t>
  </si>
  <si>
    <t>South Australia ;  &gt; Had difficulty finding work ;  &gt; 25-34 years ;  &gt; Females ;</t>
  </si>
  <si>
    <t>South Australia ;  &gt; Had difficulty finding work ;  &gt; 35-44 years ;  Persons ;</t>
  </si>
  <si>
    <t>South Australia ;  &gt; Had difficulty finding work ;  &gt; 35-44 years ;  &gt; Males ;</t>
  </si>
  <si>
    <t>South Australia ;  &gt; Had difficulty finding work ;  &gt; 35-44 years ;  &gt; Females ;</t>
  </si>
  <si>
    <t>South Australia ;  &gt; Had difficulty finding work ;  &gt; 45-54 years ;  Persons ;</t>
  </si>
  <si>
    <t>South Australia ;  &gt; Had difficulty finding work ;  &gt; 45-54 years ;  &gt; Males ;</t>
  </si>
  <si>
    <t>South Australia ;  &gt; Had difficulty finding work ;  &gt; 45-54 years ;  &gt; Females ;</t>
  </si>
  <si>
    <t>South Australia ;  &gt; Had difficulty finding work ;  &gt; 55 years and over ;  Persons ;</t>
  </si>
  <si>
    <t>South Australia ;  &gt; Had difficulty finding work ;  &gt; 55 years and over ;  &gt; Males ;</t>
  </si>
  <si>
    <t>South Australia ;  &gt; Had difficulty finding work ;  &gt; 55 years and over ;  &gt; Females ;</t>
  </si>
  <si>
    <t>South Australia ;  &gt; Had difficulty finding work ;  &gt;&gt; 55-64 years ;  Persons ;</t>
  </si>
  <si>
    <t>South Australia ;  &gt; Had difficulty finding work ;  &gt;&gt; 55-64 years ;  &gt; Males ;</t>
  </si>
  <si>
    <t>South Australia ;  &gt; Had difficulty finding work ;  &gt;&gt; 55-64 years ;  &gt; Females ;</t>
  </si>
  <si>
    <t>South Australia ;  &gt; Had difficulty finding work ;  &gt;&gt; 65 years and over ;  Persons ;</t>
  </si>
  <si>
    <t>South Australia ;  &gt; Had difficulty finding work ;  &gt;&gt; 65 years and over ;  &gt; Males ;</t>
  </si>
  <si>
    <t>South Australia ;  &gt; Had difficulty finding work ;  &gt;&gt; 65 years and over ;  &gt; Females ;</t>
  </si>
  <si>
    <t>South Australia ;  &gt;&gt; Too many applicants for available jobs ;  Persons ;</t>
  </si>
  <si>
    <t>South Australia ;  &gt;&gt; Too many applicants for available jobs ;  &gt; Males ;</t>
  </si>
  <si>
    <t>A126250826K</t>
  </si>
  <si>
    <t>A126243698W</t>
  </si>
  <si>
    <t>A126236282K</t>
  </si>
  <si>
    <t>A126250538T</t>
  </si>
  <si>
    <t>A126243410X</t>
  </si>
  <si>
    <t>A126235942L</t>
  </si>
  <si>
    <t>A126250198J</t>
  </si>
  <si>
    <t>A126243070R</t>
  </si>
  <si>
    <t>A126236374V</t>
  </si>
  <si>
    <t>A126250630J</t>
  </si>
  <si>
    <t>A126243502J</t>
  </si>
  <si>
    <t>A126236014R</t>
  </si>
  <si>
    <t>A126250270R</t>
  </si>
  <si>
    <t>A126243142R</t>
  </si>
  <si>
    <t>A126236518V</t>
  </si>
  <si>
    <t>A126250774V</t>
  </si>
  <si>
    <t>A126243646V</t>
  </si>
  <si>
    <t>A126236086A</t>
  </si>
  <si>
    <t>A126250342R</t>
  </si>
  <si>
    <t>A126243214R</t>
  </si>
  <si>
    <t>A126236230J</t>
  </si>
  <si>
    <t>A126250486A</t>
  </si>
  <si>
    <t>A126243358A</t>
  </si>
  <si>
    <t>A126235870L</t>
  </si>
  <si>
    <t>A126250126W</t>
  </si>
  <si>
    <t>A126242998F</t>
  </si>
  <si>
    <t>A126236590L</t>
  </si>
  <si>
    <t>A126250846V</t>
  </si>
  <si>
    <t>A126243718V</t>
  </si>
  <si>
    <t>A126236302J</t>
  </si>
  <si>
    <t>A126250558A</t>
  </si>
  <si>
    <t>A126243430J</t>
  </si>
  <si>
    <t>A126235890W</t>
  </si>
  <si>
    <t>A126250146F</t>
  </si>
  <si>
    <t>A126243018F</t>
  </si>
  <si>
    <t>A126236322T</t>
  </si>
  <si>
    <t>A126250578K</t>
  </si>
  <si>
    <t>A126243450T</t>
  </si>
  <si>
    <t>A126235962W</t>
  </si>
  <si>
    <t>A126250218F</t>
  </si>
  <si>
    <t>A126243090X</t>
  </si>
  <si>
    <t>A126236466C</t>
  </si>
  <si>
    <t>A126250722T</t>
  </si>
  <si>
    <t>A126243594C</t>
  </si>
  <si>
    <t>A126236034X</t>
  </si>
  <si>
    <t>A126250290X</t>
  </si>
  <si>
    <t>A126243162X</t>
  </si>
  <si>
    <t>A126236178K</t>
  </si>
  <si>
    <t>A126250434X</t>
  </si>
  <si>
    <t>A126243306X</t>
  </si>
  <si>
    <t>A126235818C</t>
  </si>
  <si>
    <t>A126250074F</t>
  </si>
  <si>
    <t>A126242946C</t>
  </si>
  <si>
    <t>A126236538C</t>
  </si>
  <si>
    <t>A126250794C</t>
  </si>
  <si>
    <t>A126243666C</t>
  </si>
  <si>
    <t>A126236250T</t>
  </si>
  <si>
    <t>A126250506X</t>
  </si>
  <si>
    <t>A126243378K</t>
  </si>
  <si>
    <t>A126235874W</t>
  </si>
  <si>
    <t>A126250130L</t>
  </si>
  <si>
    <t>A126243002L</t>
  </si>
  <si>
    <t>A126236306T</t>
  </si>
  <si>
    <t>A126250562T</t>
  </si>
  <si>
    <t>A126243434T</t>
  </si>
  <si>
    <t>A126235946W</t>
  </si>
  <si>
    <t>A126250202L</t>
  </si>
  <si>
    <t>A126243074X</t>
  </si>
  <si>
    <t>A126236450K</t>
  </si>
  <si>
    <t>A126250706T</t>
  </si>
  <si>
    <t>A126243578C</t>
  </si>
  <si>
    <t>A126236018X</t>
  </si>
  <si>
    <t>A126250274X</t>
  </si>
  <si>
    <t>A126243146X</t>
  </si>
  <si>
    <t>A126236162T</t>
  </si>
  <si>
    <t>A126250418X</t>
  </si>
  <si>
    <t>A126243290T</t>
  </si>
  <si>
    <t>A126235802K</t>
  </si>
  <si>
    <t>A126250058F</t>
  </si>
  <si>
    <t>A126242930K</t>
  </si>
  <si>
    <t>A126236522K</t>
  </si>
  <si>
    <t>A126250778C</t>
  </si>
  <si>
    <t>A126243650K</t>
  </si>
  <si>
    <t>A126236234T</t>
  </si>
  <si>
    <t>A126250490T</t>
  </si>
  <si>
    <t>A126243362T</t>
  </si>
  <si>
    <t>A126235878F</t>
  </si>
  <si>
    <t>A126250134W</t>
  </si>
  <si>
    <t>A126243006W</t>
  </si>
  <si>
    <t>A126236310J</t>
  </si>
  <si>
    <t>A126250566A</t>
  </si>
  <si>
    <t>A126243438A</t>
  </si>
  <si>
    <t>A126235950L</t>
  </si>
  <si>
    <t>A126250206W</t>
  </si>
  <si>
    <t>A126243078J</t>
  </si>
  <si>
    <t>A126236454V</t>
  </si>
  <si>
    <t>A126250710J</t>
  </si>
  <si>
    <t>A126243582V</t>
  </si>
  <si>
    <t>A126236022R</t>
  </si>
  <si>
    <t>A126250278J</t>
  </si>
  <si>
    <t>A126243150R</t>
  </si>
  <si>
    <t>A126236166A</t>
  </si>
  <si>
    <t>A126250422R</t>
  </si>
  <si>
    <t>A126243294A</t>
  </si>
  <si>
    <t>A126235806V</t>
  </si>
  <si>
    <t>A126250062W</t>
  </si>
  <si>
    <t>A126242934V</t>
  </si>
  <si>
    <t>A126236526V</t>
  </si>
  <si>
    <t>A126250782V</t>
  </si>
  <si>
    <t>A126243654V</t>
  </si>
  <si>
    <t>A126236238A</t>
  </si>
  <si>
    <t>A126250494A</t>
  </si>
  <si>
    <t>A126243366A</t>
  </si>
  <si>
    <t>A126235906C</t>
  </si>
  <si>
    <t>A126250162F</t>
  </si>
  <si>
    <t>A126243034F</t>
  </si>
  <si>
    <t>A126236338K</t>
  </si>
  <si>
    <t>A126250594K</t>
  </si>
  <si>
    <t>A126243466K</t>
  </si>
  <si>
    <t>A126235978R</t>
  </si>
  <si>
    <t>A126250234F</t>
  </si>
  <si>
    <t>A126243106F</t>
  </si>
  <si>
    <t>A126236482C</t>
  </si>
  <si>
    <t>A126250738K</t>
  </si>
  <si>
    <t>A126243610T</t>
  </si>
  <si>
    <t>A126236050X</t>
  </si>
  <si>
    <t>A126250306F</t>
  </si>
  <si>
    <t>A126243178T</t>
  </si>
  <si>
    <t>A126236194K</t>
  </si>
  <si>
    <t>A126250450X</t>
  </si>
  <si>
    <t>A126243322X</t>
  </si>
  <si>
    <t>A126235834C</t>
  </si>
  <si>
    <t>A126250090F</t>
  </si>
  <si>
    <t>A126242962C</t>
  </si>
  <si>
    <t>A126236554C</t>
  </si>
  <si>
    <t>A126250810T</t>
  </si>
  <si>
    <t>A126243682C</t>
  </si>
  <si>
    <t>A126236266K</t>
  </si>
  <si>
    <t>A126250522X</t>
  </si>
  <si>
    <t>A126243394K</t>
  </si>
  <si>
    <t>A126235882W</t>
  </si>
  <si>
    <t>A126250138F</t>
  </si>
  <si>
    <t>A126243010L</t>
  </si>
  <si>
    <t>A126236314T</t>
  </si>
  <si>
    <t>A126250570T</t>
  </si>
  <si>
    <t>A126243442T</t>
  </si>
  <si>
    <t>A126235954W</t>
  </si>
  <si>
    <t>A126250210L</t>
  </si>
  <si>
    <t>A126243082X</t>
  </si>
  <si>
    <t>A126236458C</t>
  </si>
  <si>
    <t>A126250714T</t>
  </si>
  <si>
    <t>A126243586C</t>
  </si>
  <si>
    <t>A126236026X</t>
  </si>
  <si>
    <t>A126250282X</t>
  </si>
  <si>
    <t>A126243154X</t>
  </si>
  <si>
    <t>A126236170T</t>
  </si>
  <si>
    <t>A126250426X</t>
  </si>
  <si>
    <t>A126243298K</t>
  </si>
  <si>
    <t>A126235810K</t>
  </si>
  <si>
    <t>A126250066F</t>
  </si>
  <si>
    <t>A126242938C</t>
  </si>
  <si>
    <t>A126236530K</t>
  </si>
  <si>
    <t>A126250786C</t>
  </si>
  <si>
    <t>A126243658C</t>
  </si>
  <si>
    <t>A126236242T</t>
  </si>
  <si>
    <t>A126250498K</t>
  </si>
  <si>
    <t>A126243370T</t>
  </si>
  <si>
    <t>A126235910V</t>
  </si>
  <si>
    <t>A126250166R</t>
  </si>
  <si>
    <t>A126243038R</t>
  </si>
  <si>
    <t>A126236342A</t>
  </si>
  <si>
    <t>A126250598V</t>
  </si>
  <si>
    <t>A126243470A</t>
  </si>
  <si>
    <t>A126235982F</t>
  </si>
  <si>
    <t>A126250238R</t>
  </si>
  <si>
    <t>A126243110W</t>
  </si>
  <si>
    <t>A126236486L</t>
  </si>
  <si>
    <t>A126250742A</t>
  </si>
  <si>
    <t>A126243614A</t>
  </si>
  <si>
    <t>A126236054J</t>
  </si>
  <si>
    <t>A126250310W</t>
  </si>
  <si>
    <t>A126243182J</t>
  </si>
  <si>
    <t>A126236198V</t>
  </si>
  <si>
    <t>A126250454J</t>
  </si>
  <si>
    <t>A126243326J</t>
  </si>
  <si>
    <t>A126235838L</t>
  </si>
  <si>
    <t>A126250094R</t>
  </si>
  <si>
    <t>A126242966L</t>
  </si>
  <si>
    <t>A126236558L</t>
  </si>
  <si>
    <t>A126250814A</t>
  </si>
  <si>
    <t>A126243686L</t>
  </si>
  <si>
    <t>A126236270A</t>
  </si>
  <si>
    <t>A126250526J</t>
  </si>
  <si>
    <t>A126243398V</t>
  </si>
  <si>
    <t>A126236706C</t>
  </si>
  <si>
    <t>A126250962C</t>
  </si>
  <si>
    <t>A126243834C</t>
  </si>
  <si>
    <t>A126237138K</t>
  </si>
  <si>
    <t>A126251394K</t>
  </si>
  <si>
    <t>A126244266K</t>
  </si>
  <si>
    <t>A126236778R</t>
  </si>
  <si>
    <t>A126251034F</t>
  </si>
  <si>
    <t>A126243906C</t>
  </si>
  <si>
    <t>A126237282C</t>
  </si>
  <si>
    <t>A126251538K</t>
  </si>
  <si>
    <t>A126244410T</t>
  </si>
  <si>
    <t>A126236850W</t>
  </si>
  <si>
    <t>A126251106F</t>
  </si>
  <si>
    <t>A126243978R</t>
  </si>
  <si>
    <t>A126236994J</t>
  </si>
  <si>
    <t>A126251250X</t>
  </si>
  <si>
    <t>A126244122X</t>
  </si>
  <si>
    <t>A126236634C</t>
  </si>
  <si>
    <t>A126250890C</t>
  </si>
  <si>
    <t>A126243762C</t>
  </si>
  <si>
    <t>A126237354C</t>
  </si>
  <si>
    <t>A126251610T</t>
  </si>
  <si>
    <t>A126244482C</t>
  </si>
  <si>
    <t>A126237066K</t>
  </si>
  <si>
    <t>A126251322X</t>
  </si>
  <si>
    <t>A126244194K</t>
  </si>
  <si>
    <t>A126236718L</t>
  </si>
  <si>
    <t>A126250974L</t>
  </si>
  <si>
    <t>A126243846L</t>
  </si>
  <si>
    <t>A126237150A</t>
  </si>
  <si>
    <t>A126251406J</t>
  </si>
  <si>
    <t>A126244278V</t>
  </si>
  <si>
    <t>A126236790F</t>
  </si>
  <si>
    <t>A126251046R</t>
  </si>
  <si>
    <t>A126243918L</t>
  </si>
  <si>
    <t>A126237294L</t>
  </si>
  <si>
    <t>A126251550A</t>
  </si>
  <si>
    <t>A126244422A</t>
  </si>
  <si>
    <t>A126236862F</t>
  </si>
  <si>
    <t>A126251118R</t>
  </si>
  <si>
    <t>A126243990F</t>
  </si>
  <si>
    <t>A126237006J</t>
  </si>
  <si>
    <t>A126251262J</t>
  </si>
  <si>
    <t>A126244134J</t>
  </si>
  <si>
    <t>A126236646L</t>
  </si>
  <si>
    <t>A126250902A</t>
  </si>
  <si>
    <t>A126243774L</t>
  </si>
  <si>
    <t>A126237366L</t>
  </si>
  <si>
    <t>A126251622A</t>
  </si>
  <si>
    <t>A126244494L</t>
  </si>
  <si>
    <t>A126237078V</t>
  </si>
  <si>
    <t>A126251334J</t>
  </si>
  <si>
    <t>A126244206J</t>
  </si>
  <si>
    <t>A126236686F</t>
  </si>
  <si>
    <t>A126250942V</t>
  </si>
  <si>
    <t>South Australia ;  &gt;&gt; Too many applicants for available jobs ;  &gt; Females ;</t>
  </si>
  <si>
    <t>South Australia ;  &gt;&gt; Too many applicants for available jobs ;  15-64 years ;  Persons ;</t>
  </si>
  <si>
    <t>South Australia ;  &gt;&gt; Too many applicants for available jobs ;  15-64 years ;  &gt; Males ;</t>
  </si>
  <si>
    <t>South Australia ;  &gt;&gt; Too many applicants for available jobs ;  15-64 years ;  &gt; Females ;</t>
  </si>
  <si>
    <t>South Australia ;  &gt;&gt; Too many applicants for available jobs ;  &gt; 15-24 years ;  Persons ;</t>
  </si>
  <si>
    <t>South Australia ;  &gt;&gt; Too many applicants for available jobs ;  &gt; 15-24 years ;  &gt; Males ;</t>
  </si>
  <si>
    <t>South Australia ;  &gt;&gt; Too many applicants for available jobs ;  &gt; 15-24 years ;  &gt; Females ;</t>
  </si>
  <si>
    <t>South Australia ;  &gt;&gt; Too many applicants for available jobs ;  &gt; 25-34 years ;  Persons ;</t>
  </si>
  <si>
    <t>South Australia ;  &gt;&gt; Too many applicants for available jobs ;  &gt; 25-34 years ;  &gt; Males ;</t>
  </si>
  <si>
    <t>South Australia ;  &gt;&gt; Too many applicants for available jobs ;  &gt; 25-34 years ;  &gt; Females ;</t>
  </si>
  <si>
    <t>South Australia ;  &gt;&gt; Too many applicants for available jobs ;  &gt; 35-44 years ;  Persons ;</t>
  </si>
  <si>
    <t>South Australia ;  &gt;&gt; Too many applicants for available jobs ;  &gt; 35-44 years ;  &gt; Males ;</t>
  </si>
  <si>
    <t>South Australia ;  &gt;&gt; Too many applicants for available jobs ;  &gt; 35-44 years ;  &gt; Females ;</t>
  </si>
  <si>
    <t>South Australia ;  &gt;&gt; Too many applicants for available jobs ;  &gt; 45-54 years ;  Persons ;</t>
  </si>
  <si>
    <t>South Australia ;  &gt;&gt; Too many applicants for available jobs ;  &gt; 45-54 years ;  &gt; Males ;</t>
  </si>
  <si>
    <t>South Australia ;  &gt;&gt; Too many applicants for available jobs ;  &gt; 45-54 years ;  &gt; Females ;</t>
  </si>
  <si>
    <t>South Australia ;  &gt;&gt; Too many applicants for available jobs ;  &gt; 55 years and over ;  Persons ;</t>
  </si>
  <si>
    <t>South Australia ;  &gt;&gt; Too many applicants for available jobs ;  &gt; 55 years and over ;  &gt; Males ;</t>
  </si>
  <si>
    <t>South Australia ;  &gt;&gt; Too many applicants for available jobs ;  &gt; 55 years and over ;  &gt; Females ;</t>
  </si>
  <si>
    <t>South Australia ;  &gt;&gt; Too many applicants for available jobs ;  &gt;&gt; 55-64 years ;  Persons ;</t>
  </si>
  <si>
    <t>South Australia ;  &gt;&gt; Too many applicants for available jobs ;  &gt;&gt; 55-64 years ;  &gt; Males ;</t>
  </si>
  <si>
    <t>South Australia ;  &gt;&gt; Too many applicants for available jobs ;  &gt;&gt; 55-64 years ;  &gt; Females ;</t>
  </si>
  <si>
    <t>South Australia ;  &gt;&gt; Too many applicants for available jobs ;  &gt;&gt; 65 years and over ;  Persons ;</t>
  </si>
  <si>
    <t>South Australia ;  &gt;&gt; Too many applicants for available jobs ;  &gt;&gt; 65 years and over ;  &gt; Males ;</t>
  </si>
  <si>
    <t>South Australia ;  &gt;&gt; Too many applicants for available jobs ;  &gt;&gt; 65 years and over ;  &gt; Females ;</t>
  </si>
  <si>
    <t>South Australia ;  &gt;&gt; Lacked necessary skills or education ;  Persons ;</t>
  </si>
  <si>
    <t>South Australia ;  &gt;&gt; Lacked necessary skills or education ;  &gt; Males ;</t>
  </si>
  <si>
    <t>South Australia ;  &gt;&gt; Lacked necessary skills or education ;  &gt; Females ;</t>
  </si>
  <si>
    <t>South Australia ;  &gt;&gt; Lacked necessary skills or education ;  15-64 years ;  Persons ;</t>
  </si>
  <si>
    <t>South Australia ;  &gt;&gt; Lacked necessary skills or education ;  15-64 years ;  &gt; Males ;</t>
  </si>
  <si>
    <t>South Australia ;  &gt;&gt; Lacked necessary skills or education ;  15-64 years ;  &gt; Females ;</t>
  </si>
  <si>
    <t>South Australia ;  &gt;&gt; Lacked necessary skills or education ;  &gt; 15-24 years ;  Persons ;</t>
  </si>
  <si>
    <t>South Australia ;  &gt;&gt; Lacked necessary skills or education ;  &gt; 15-24 years ;  &gt; Males ;</t>
  </si>
  <si>
    <t>South Australia ;  &gt;&gt; Lacked necessary skills or education ;  &gt; 15-24 years ;  &gt; Females ;</t>
  </si>
  <si>
    <t>South Australia ;  &gt;&gt; Lacked necessary skills or education ;  &gt; 25-34 years ;  Persons ;</t>
  </si>
  <si>
    <t>South Australia ;  &gt;&gt; Lacked necessary skills or education ;  &gt; 25-34 years ;  &gt; Males ;</t>
  </si>
  <si>
    <t>South Australia ;  &gt;&gt; Lacked necessary skills or education ;  &gt; 25-34 years ;  &gt; Females ;</t>
  </si>
  <si>
    <t>South Australia ;  &gt;&gt; Lacked necessary skills or education ;  &gt; 35-44 years ;  Persons ;</t>
  </si>
  <si>
    <t>South Australia ;  &gt;&gt; Lacked necessary skills or education ;  &gt; 35-44 years ;  &gt; Males ;</t>
  </si>
  <si>
    <t>South Australia ;  &gt;&gt; Lacked necessary skills or education ;  &gt; 35-44 years ;  &gt; Females ;</t>
  </si>
  <si>
    <t>South Australia ;  &gt;&gt; Lacked necessary skills or education ;  &gt; 45-54 years ;  Persons ;</t>
  </si>
  <si>
    <t>South Australia ;  &gt;&gt; Lacked necessary skills or education ;  &gt; 45-54 years ;  &gt; Males ;</t>
  </si>
  <si>
    <t>South Australia ;  &gt;&gt; Lacked necessary skills or education ;  &gt; 45-54 years ;  &gt; Females ;</t>
  </si>
  <si>
    <t>South Australia ;  &gt;&gt; Lacked necessary skills or education ;  &gt; 55 years and over ;  Persons ;</t>
  </si>
  <si>
    <t>South Australia ;  &gt;&gt; Lacked necessary skills or education ;  &gt; 55 years and over ;  &gt; Males ;</t>
  </si>
  <si>
    <t>South Australia ;  &gt;&gt; Lacked necessary skills or education ;  &gt; 55 years and over ;  &gt; Females ;</t>
  </si>
  <si>
    <t>South Australia ;  &gt;&gt; Lacked necessary skills or education ;  &gt;&gt; 55-64 years ;  Persons ;</t>
  </si>
  <si>
    <t>South Australia ;  &gt;&gt; Lacked necessary skills or education ;  &gt;&gt; 55-64 years ;  &gt; Males ;</t>
  </si>
  <si>
    <t>South Australia ;  &gt;&gt; Lacked necessary skills or education ;  &gt;&gt; 55-64 years ;  &gt; Females ;</t>
  </si>
  <si>
    <t>South Australia ;  &gt;&gt; Lacked necessary skills or education ;  &gt;&gt; 65 years and over ;  Persons ;</t>
  </si>
  <si>
    <t>South Australia ;  &gt;&gt; Lacked necessary skills or education ;  &gt;&gt; 65 years and over ;  &gt; Males ;</t>
  </si>
  <si>
    <t>South Australia ;  &gt;&gt; Lacked necessary skills or education ;  &gt;&gt; 65 years and over ;  &gt; Females ;</t>
  </si>
  <si>
    <t>South Australia ;  &gt;&gt; Considered too young or too old by employers ;  Persons ;</t>
  </si>
  <si>
    <t>South Australia ;  &gt;&gt; Considered too young or too old by employers ;  &gt; Males ;</t>
  </si>
  <si>
    <t>South Australia ;  &gt;&gt; Considered too young or too old by employers ;  &gt; Females ;</t>
  </si>
  <si>
    <t>South Australia ;  &gt;&gt; Considered too young or too old by employers ;  15-64 years ;  Persons ;</t>
  </si>
  <si>
    <t>South Australia ;  &gt;&gt; Considered too young or too old by employers ;  15-64 years ;  &gt; Males ;</t>
  </si>
  <si>
    <t>South Australia ;  &gt;&gt; Considered too young or too old by employers ;  15-64 years ;  &gt; Females ;</t>
  </si>
  <si>
    <t>South Australia ;  &gt;&gt; Considered too young or too old by employers ;  &gt; 15-24 years ;  Persons ;</t>
  </si>
  <si>
    <t>South Australia ;  &gt;&gt; Considered too young or too old by employers ;  &gt; 15-24 years ;  &gt; Males ;</t>
  </si>
  <si>
    <t>South Australia ;  &gt;&gt; Considered too young or too old by employers ;  &gt; 15-24 years ;  &gt; Females ;</t>
  </si>
  <si>
    <t>South Australia ;  &gt;&gt; Considered too young or too old by employers ;  &gt; 25-34 years ;  Persons ;</t>
  </si>
  <si>
    <t>South Australia ;  &gt;&gt; Considered too young or too old by employers ;  &gt; 25-34 years ;  &gt; Males ;</t>
  </si>
  <si>
    <t>South Australia ;  &gt;&gt; Considered too young or too old by employers ;  &gt; 25-34 years ;  &gt; Females ;</t>
  </si>
  <si>
    <t>South Australia ;  &gt;&gt; Considered too young or too old by employers ;  &gt; 35-44 years ;  Persons ;</t>
  </si>
  <si>
    <t>South Australia ;  &gt;&gt; Considered too young or too old by employers ;  &gt; 35-44 years ;  &gt; Males ;</t>
  </si>
  <si>
    <t>South Australia ;  &gt;&gt; Considered too young or too old by employers ;  &gt; 35-44 years ;  &gt; Females ;</t>
  </si>
  <si>
    <t>South Australia ;  &gt;&gt; Considered too young or too old by employers ;  &gt; 45-54 years ;  Persons ;</t>
  </si>
  <si>
    <t>South Australia ;  &gt;&gt; Considered too young or too old by employers ;  &gt; 45-54 years ;  &gt; Males ;</t>
  </si>
  <si>
    <t>South Australia ;  &gt;&gt; Considered too young or too old by employers ;  &gt; 45-54 years ;  &gt; Females ;</t>
  </si>
  <si>
    <t>South Australia ;  &gt;&gt; Considered too young or too old by employers ;  &gt; 55 years and over ;  Persons ;</t>
  </si>
  <si>
    <t>South Australia ;  &gt;&gt; Considered too young or too old by employers ;  &gt; 55 years and over ;  &gt; Males ;</t>
  </si>
  <si>
    <t>South Australia ;  &gt;&gt; Considered too young or too old by employers ;  &gt; 55 years and over ;  &gt; Females ;</t>
  </si>
  <si>
    <t>South Australia ;  &gt;&gt; Considered too young or too old by employers ;  &gt;&gt; 55-64 years ;  Persons ;</t>
  </si>
  <si>
    <t>South Australia ;  &gt;&gt; Considered too young or too old by employers ;  &gt;&gt; 55-64 years ;  &gt; Males ;</t>
  </si>
  <si>
    <t>South Australia ;  &gt;&gt; Considered too young or too old by employers ;  &gt;&gt; 55-64 years ;  &gt; Females ;</t>
  </si>
  <si>
    <t>South Australia ;  &gt;&gt; Considered too young or too old by employers ;  &gt;&gt; 65 years and over ;  Persons ;</t>
  </si>
  <si>
    <t>South Australia ;  &gt;&gt; Considered too young or too old by employers ;  &gt;&gt; 65 years and over ;  &gt; Males ;</t>
  </si>
  <si>
    <t>South Australia ;  &gt;&gt; Considered too young or too old by employers ;  &gt;&gt; 65 years and over ;  &gt; Females ;</t>
  </si>
  <si>
    <t>South Australia ;  &gt;&gt;&gt; Considered too young by employers ;  Persons ;</t>
  </si>
  <si>
    <t>South Australia ;  &gt;&gt;&gt; Considered too young by employers ;  &gt; Males ;</t>
  </si>
  <si>
    <t>South Australia ;  &gt;&gt;&gt; Considered too young by employers ;  &gt; Females ;</t>
  </si>
  <si>
    <t>South Australia ;  &gt;&gt;&gt; Considered too young by employers ;  15-64 years ;  Persons ;</t>
  </si>
  <si>
    <t>South Australia ;  &gt;&gt;&gt; Considered too young by employers ;  15-64 years ;  &gt; Males ;</t>
  </si>
  <si>
    <t>South Australia ;  &gt;&gt;&gt; Considered too young by employers ;  15-64 years ;  &gt; Females ;</t>
  </si>
  <si>
    <t>South Australia ;  &gt;&gt;&gt; Considered too young by employers ;  &gt; 15-24 years ;  Persons ;</t>
  </si>
  <si>
    <t>South Australia ;  &gt;&gt;&gt; Considered too young by employers ;  &gt; 15-24 years ;  &gt; Males ;</t>
  </si>
  <si>
    <t>South Australia ;  &gt;&gt;&gt; Considered too young by employers ;  &gt; 15-24 years ;  &gt; Females ;</t>
  </si>
  <si>
    <t>South Australia ;  &gt;&gt;&gt; Considered too young by employers ;  &gt; 25-34 years ;  Persons ;</t>
  </si>
  <si>
    <t>South Australia ;  &gt;&gt;&gt; Considered too young by employers ;  &gt; 25-34 years ;  &gt; Males ;</t>
  </si>
  <si>
    <t>South Australia ;  &gt;&gt;&gt; Considered too young by employers ;  &gt; 25-34 years ;  &gt; Females ;</t>
  </si>
  <si>
    <t>South Australia ;  &gt;&gt;&gt; Considered too young by employers ;  &gt; 35-44 years ;  Persons ;</t>
  </si>
  <si>
    <t>South Australia ;  &gt;&gt;&gt; Considered too young by employers ;  &gt; 35-44 years ;  &gt; Males ;</t>
  </si>
  <si>
    <t>South Australia ;  &gt;&gt;&gt; Considered too young by employers ;  &gt; 35-44 years ;  &gt; Females ;</t>
  </si>
  <si>
    <t>South Australia ;  &gt;&gt;&gt; Considered too young by employers ;  &gt; 45-54 years ;  Persons ;</t>
  </si>
  <si>
    <t>South Australia ;  &gt;&gt;&gt; Considered too young by employers ;  &gt; 45-54 years ;  &gt; Males ;</t>
  </si>
  <si>
    <t>South Australia ;  &gt;&gt;&gt; Considered too young by employers ;  &gt; 45-54 years ;  &gt; Females ;</t>
  </si>
  <si>
    <t>South Australia ;  &gt;&gt;&gt; Considered too young by employers ;  &gt; 55 years and over ;  Persons ;</t>
  </si>
  <si>
    <t>South Australia ;  &gt;&gt;&gt; Considered too young by employers ;  &gt; 55 years and over ;  &gt; Males ;</t>
  </si>
  <si>
    <t>South Australia ;  &gt;&gt;&gt; Considered too young by employers ;  &gt; 55 years and over ;  &gt; Females ;</t>
  </si>
  <si>
    <t>South Australia ;  &gt;&gt;&gt; Considered too young by employers ;  &gt;&gt; 55-64 years ;  Persons ;</t>
  </si>
  <si>
    <t>South Australia ;  &gt;&gt;&gt; Considered too young by employers ;  &gt;&gt; 55-64 years ;  &gt; Males ;</t>
  </si>
  <si>
    <t>South Australia ;  &gt;&gt;&gt; Considered too young by employers ;  &gt;&gt; 55-64 years ;  &gt; Females ;</t>
  </si>
  <si>
    <t>South Australia ;  &gt;&gt;&gt; Considered too young by employers ;  &gt;&gt; 65 years and over ;  Persons ;</t>
  </si>
  <si>
    <t>South Australia ;  &gt;&gt;&gt; Considered too young by employers ;  &gt;&gt; 65 years and over ;  &gt; Males ;</t>
  </si>
  <si>
    <t>South Australia ;  &gt;&gt;&gt; Considered too young by employers ;  &gt;&gt; 65 years and over ;  &gt; Females ;</t>
  </si>
  <si>
    <t>South Australia ;  &gt;&gt;&gt; Considered too old by employers ;  Persons ;</t>
  </si>
  <si>
    <t>South Australia ;  &gt;&gt;&gt; Considered too old by employers ;  &gt; Males ;</t>
  </si>
  <si>
    <t>South Australia ;  &gt;&gt;&gt; Considered too old by employers ;  &gt; Females ;</t>
  </si>
  <si>
    <t>South Australia ;  &gt;&gt;&gt; Considered too old by employers ;  15-64 years ;  Persons ;</t>
  </si>
  <si>
    <t>South Australia ;  &gt;&gt;&gt; Considered too old by employers ;  15-64 years ;  &gt; Males ;</t>
  </si>
  <si>
    <t>South Australia ;  &gt;&gt;&gt; Considered too old by employers ;  15-64 years ;  &gt; Females ;</t>
  </si>
  <si>
    <t>South Australia ;  &gt;&gt;&gt; Considered too old by employers ;  &gt; 15-24 years ;  Persons ;</t>
  </si>
  <si>
    <t>South Australia ;  &gt;&gt;&gt; Considered too old by employers ;  &gt; 15-24 years ;  &gt; Males ;</t>
  </si>
  <si>
    <t>South Australia ;  &gt;&gt;&gt; Considered too old by employers ;  &gt; 15-24 years ;  &gt; Females ;</t>
  </si>
  <si>
    <t>South Australia ;  &gt;&gt;&gt; Considered too old by employers ;  &gt; 25-34 years ;  Persons ;</t>
  </si>
  <si>
    <t>South Australia ;  &gt;&gt;&gt; Considered too old by employers ;  &gt; 25-34 years ;  &gt; Males ;</t>
  </si>
  <si>
    <t>South Australia ;  &gt;&gt;&gt; Considered too old by employers ;  &gt; 25-34 years ;  &gt; Females ;</t>
  </si>
  <si>
    <t>South Australia ;  &gt;&gt;&gt; Considered too old by employers ;  &gt; 35-44 years ;  Persons ;</t>
  </si>
  <si>
    <t>South Australia ;  &gt;&gt;&gt; Considered too old by employers ;  &gt; 35-44 years ;  &gt; Males ;</t>
  </si>
  <si>
    <t>South Australia ;  &gt;&gt;&gt; Considered too old by employers ;  &gt; 35-44 years ;  &gt; Females ;</t>
  </si>
  <si>
    <t>South Australia ;  &gt;&gt;&gt; Considered too old by employers ;  &gt; 45-54 years ;  Persons ;</t>
  </si>
  <si>
    <t>South Australia ;  &gt;&gt;&gt; Considered too old by employers ;  &gt; 45-54 years ;  &gt; Males ;</t>
  </si>
  <si>
    <t>South Australia ;  &gt;&gt;&gt; Considered too old by employers ;  &gt; 45-54 years ;  &gt; Females ;</t>
  </si>
  <si>
    <t>South Australia ;  &gt;&gt;&gt; Considered too old by employers ;  &gt; 55 years and over ;  Persons ;</t>
  </si>
  <si>
    <t>South Australia ;  &gt;&gt;&gt; Considered too old by employers ;  &gt; 55 years and over ;  &gt; Males ;</t>
  </si>
  <si>
    <t>South Australia ;  &gt;&gt;&gt; Considered too old by employers ;  &gt; 55 years and over ;  &gt; Females ;</t>
  </si>
  <si>
    <t>South Australia ;  &gt;&gt;&gt; Considered too old by employers ;  &gt;&gt; 55-64 years ;  Persons ;</t>
  </si>
  <si>
    <t>South Australia ;  &gt;&gt;&gt; Considered too old by employers ;  &gt;&gt; 55-64 years ;  &gt; Males ;</t>
  </si>
  <si>
    <t>South Australia ;  &gt;&gt;&gt; Considered too old by employers ;  &gt;&gt; 55-64 years ;  &gt; Females ;</t>
  </si>
  <si>
    <t>South Australia ;  &gt;&gt;&gt; Considered too old by employers ;  &gt;&gt; 65 years and over ;  Persons ;</t>
  </si>
  <si>
    <t>South Australia ;  &gt;&gt;&gt; Considered too old by employers ;  &gt;&gt; 65 years and over ;  &gt; Males ;</t>
  </si>
  <si>
    <t>South Australia ;  &gt;&gt;&gt; Considered too old by employers ;  &gt;&gt; 65 years and over ;  &gt; Females ;</t>
  </si>
  <si>
    <t>South Australia ;  &gt;&gt; Insufficient work experience ;  Persons ;</t>
  </si>
  <si>
    <t>South Australia ;  &gt;&gt; Insufficient work experience ;  &gt; Males ;</t>
  </si>
  <si>
    <t>South Australia ;  &gt;&gt; Insufficient work experience ;  &gt; Females ;</t>
  </si>
  <si>
    <t>South Australia ;  &gt;&gt; Insufficient work experience ;  15-64 years ;  Persons ;</t>
  </si>
  <si>
    <t>South Australia ;  &gt;&gt; Insufficient work experience ;  15-64 years ;  &gt; Males ;</t>
  </si>
  <si>
    <t>South Australia ;  &gt;&gt; Insufficient work experience ;  15-64 years ;  &gt; Females ;</t>
  </si>
  <si>
    <t>South Australia ;  &gt;&gt; Insufficient work experience ;  &gt; 15-24 years ;  Persons ;</t>
  </si>
  <si>
    <t>South Australia ;  &gt;&gt; Insufficient work experience ;  &gt; 15-24 years ;  &gt; Males ;</t>
  </si>
  <si>
    <t>South Australia ;  &gt;&gt; Insufficient work experience ;  &gt; 15-24 years ;  &gt; Females ;</t>
  </si>
  <si>
    <t>South Australia ;  &gt;&gt; Insufficient work experience ;  &gt; 25-34 years ;  Persons ;</t>
  </si>
  <si>
    <t>South Australia ;  &gt;&gt; Insufficient work experience ;  &gt; 25-34 years ;  &gt; Males ;</t>
  </si>
  <si>
    <t>South Australia ;  &gt;&gt; Insufficient work experience ;  &gt; 25-34 years ;  &gt; Females ;</t>
  </si>
  <si>
    <t>South Australia ;  &gt;&gt; Insufficient work experience ;  &gt; 35-44 years ;  Persons ;</t>
  </si>
  <si>
    <t>South Australia ;  &gt;&gt; Insufficient work experience ;  &gt; 35-44 years ;  &gt; Males ;</t>
  </si>
  <si>
    <t>South Australia ;  &gt;&gt; Insufficient work experience ;  &gt; 35-44 years ;  &gt; Females ;</t>
  </si>
  <si>
    <t>South Australia ;  &gt;&gt; Insufficient work experience ;  &gt; 45-54 years ;  Persons ;</t>
  </si>
  <si>
    <t>South Australia ;  &gt;&gt; Insufficient work experience ;  &gt; 45-54 years ;  &gt; Males ;</t>
  </si>
  <si>
    <t>South Australia ;  &gt;&gt; Insufficient work experience ;  &gt; 45-54 years ;  &gt; Females ;</t>
  </si>
  <si>
    <t>South Australia ;  &gt;&gt; Insufficient work experience ;  &gt; 55 years and over ;  Persons ;</t>
  </si>
  <si>
    <t>South Australia ;  &gt;&gt; Insufficient work experience ;  &gt; 55 years and over ;  &gt; Males ;</t>
  </si>
  <si>
    <t>South Australia ;  &gt;&gt; Insufficient work experience ;  &gt; 55 years and over ;  &gt; Females ;</t>
  </si>
  <si>
    <t>South Australia ;  &gt;&gt; Insufficient work experience ;  &gt;&gt; 55-64 years ;  Persons ;</t>
  </si>
  <si>
    <t>South Australia ;  &gt;&gt; Insufficient work experience ;  &gt;&gt; 55-64 years ;  &gt; Males ;</t>
  </si>
  <si>
    <t>South Australia ;  &gt;&gt; Insufficient work experience ;  &gt;&gt; 55-64 years ;  &gt; Females ;</t>
  </si>
  <si>
    <t>South Australia ;  &gt;&gt; Insufficient work experience ;  &gt;&gt; 65 years and over ;  Persons ;</t>
  </si>
  <si>
    <t>South Australia ;  &gt;&gt; Insufficient work experience ;  &gt;&gt; 65 years and over ;  &gt; Males ;</t>
  </si>
  <si>
    <t>South Australia ;  &gt;&gt; Insufficient work experience ;  &gt;&gt; 65 years and over ;  &gt; Females ;</t>
  </si>
  <si>
    <t>South Australia ;  &gt;&gt; No vacancies at all ;  Persons ;</t>
  </si>
  <si>
    <t>South Australia ;  &gt;&gt; No vacancies at all ;  &gt; Males ;</t>
  </si>
  <si>
    <t>South Australia ;  &gt;&gt; No vacancies at all ;  &gt; Females ;</t>
  </si>
  <si>
    <t>South Australia ;  &gt;&gt; No vacancies at all ;  15-64 years ;  Persons ;</t>
  </si>
  <si>
    <t>South Australia ;  &gt;&gt; No vacancies at all ;  15-64 years ;  &gt; Males ;</t>
  </si>
  <si>
    <t>South Australia ;  &gt;&gt; No vacancies at all ;  15-64 years ;  &gt; Females ;</t>
  </si>
  <si>
    <t>South Australia ;  &gt;&gt; No vacancies at all ;  &gt; 15-24 years ;  Persons ;</t>
  </si>
  <si>
    <t>South Australia ;  &gt;&gt; No vacancies at all ;  &gt; 15-24 years ;  &gt; Males ;</t>
  </si>
  <si>
    <t>South Australia ;  &gt;&gt; No vacancies at all ;  &gt; 15-24 years ;  &gt; Females ;</t>
  </si>
  <si>
    <t>South Australia ;  &gt;&gt; No vacancies at all ;  &gt; 25-34 years ;  Persons ;</t>
  </si>
  <si>
    <t>South Australia ;  &gt;&gt; No vacancies at all ;  &gt; 25-34 years ;  &gt; Males ;</t>
  </si>
  <si>
    <t>South Australia ;  &gt;&gt; No vacancies at all ;  &gt; 25-34 years ;  &gt; Females ;</t>
  </si>
  <si>
    <t>South Australia ;  &gt;&gt; No vacancies at all ;  &gt; 35-44 years ;  Persons ;</t>
  </si>
  <si>
    <t>South Australia ;  &gt;&gt; No vacancies at all ;  &gt; 35-44 years ;  &gt; Males ;</t>
  </si>
  <si>
    <t>South Australia ;  &gt;&gt; No vacancies at all ;  &gt; 35-44 years ;  &gt; Females ;</t>
  </si>
  <si>
    <t>South Australia ;  &gt;&gt; No vacancies at all ;  &gt; 45-54 years ;  Persons ;</t>
  </si>
  <si>
    <t>South Australia ;  &gt;&gt; No vacancies at all ;  &gt; 45-54 years ;  &gt; Males ;</t>
  </si>
  <si>
    <t>South Australia ;  &gt;&gt; No vacancies at all ;  &gt; 45-54 years ;  &gt; Females ;</t>
  </si>
  <si>
    <t>South Australia ;  &gt;&gt; No vacancies at all ;  &gt; 55 years and over ;  Persons ;</t>
  </si>
  <si>
    <t>South Australia ;  &gt;&gt; No vacancies at all ;  &gt; 55 years and over ;  &gt; Males ;</t>
  </si>
  <si>
    <t>South Australia ;  &gt;&gt; No vacancies at all ;  &gt; 55 years and over ;  &gt; Females ;</t>
  </si>
  <si>
    <t>South Australia ;  &gt;&gt; No vacancies at all ;  &gt;&gt; 55-64 years ;  Persons ;</t>
  </si>
  <si>
    <t>South Australia ;  &gt;&gt; No vacancies at all ;  &gt;&gt; 55-64 years ;  &gt; Males ;</t>
  </si>
  <si>
    <t>South Australia ;  &gt;&gt; No vacancies at all ;  &gt;&gt; 55-64 years ;  &gt; Females ;</t>
  </si>
  <si>
    <t>South Australia ;  &gt;&gt; No vacancies at all ;  &gt;&gt; 65 years and over ;  Persons ;</t>
  </si>
  <si>
    <t>South Australia ;  &gt;&gt; No vacancies at all ;  &gt;&gt; 65 years and over ;  &gt; Males ;</t>
  </si>
  <si>
    <t>South Australia ;  &gt;&gt; No vacancies at all ;  &gt;&gt; 65 years and over ;  &gt; Females ;</t>
  </si>
  <si>
    <t>South Australia ;  &gt;&gt; No vacancies in line of work ;  Persons ;</t>
  </si>
  <si>
    <t>South Australia ;  &gt;&gt; No vacancies in line of work ;  &gt; Males ;</t>
  </si>
  <si>
    <t>South Australia ;  &gt;&gt; No vacancies in line of work ;  &gt; Females ;</t>
  </si>
  <si>
    <t>South Australia ;  &gt;&gt; No vacancies in line of work ;  15-64 years ;  Persons ;</t>
  </si>
  <si>
    <t>South Australia ;  &gt;&gt; No vacancies in line of work ;  15-64 years ;  &gt; Males ;</t>
  </si>
  <si>
    <t>South Australia ;  &gt;&gt; No vacancies in line of work ;  15-64 years ;  &gt; Females ;</t>
  </si>
  <si>
    <t>South Australia ;  &gt;&gt; No vacancies in line of work ;  &gt; 15-24 years ;  Persons ;</t>
  </si>
  <si>
    <t>South Australia ;  &gt;&gt; No vacancies in line of work ;  &gt; 15-24 years ;  &gt; Males ;</t>
  </si>
  <si>
    <t>South Australia ;  &gt;&gt; No vacancies in line of work ;  &gt; 15-24 years ;  &gt; Females ;</t>
  </si>
  <si>
    <t>South Australia ;  &gt;&gt; No vacancies in line of work ;  &gt; 25-34 years ;  Persons ;</t>
  </si>
  <si>
    <t>South Australia ;  &gt;&gt; No vacancies in line of work ;  &gt; 25-34 years ;  &gt; Males ;</t>
  </si>
  <si>
    <t>South Australia ;  &gt;&gt; No vacancies in line of work ;  &gt; 25-34 years ;  &gt; Females ;</t>
  </si>
  <si>
    <t>South Australia ;  &gt;&gt; No vacancies in line of work ;  &gt; 35-44 years ;  Persons ;</t>
  </si>
  <si>
    <t>South Australia ;  &gt;&gt; No vacancies in line of work ;  &gt; 35-44 years ;  &gt; Males ;</t>
  </si>
  <si>
    <t>South Australia ;  &gt;&gt; No vacancies in line of work ;  &gt; 35-44 years ;  &gt; Females ;</t>
  </si>
  <si>
    <t>South Australia ;  &gt;&gt; No vacancies in line of work ;  &gt; 45-54 years ;  Persons ;</t>
  </si>
  <si>
    <t>South Australia ;  &gt;&gt; No vacancies in line of work ;  &gt; 45-54 years ;  &gt; Males ;</t>
  </si>
  <si>
    <t>South Australia ;  &gt;&gt; No vacancies in line of work ;  &gt; 45-54 years ;  &gt; Females ;</t>
  </si>
  <si>
    <t>South Australia ;  &gt;&gt; No vacancies in line of work ;  &gt; 55 years and over ;  Persons ;</t>
  </si>
  <si>
    <t>South Australia ;  &gt;&gt; No vacancies in line of work ;  &gt; 55 years and over ;  &gt; Males ;</t>
  </si>
  <si>
    <t>South Australia ;  &gt;&gt; No vacancies in line of work ;  &gt; 55 years and over ;  &gt; Females ;</t>
  </si>
  <si>
    <t>South Australia ;  &gt;&gt; No vacancies in line of work ;  &gt;&gt; 55-64 years ;  Persons ;</t>
  </si>
  <si>
    <t>South Australia ;  &gt;&gt; No vacancies in line of work ;  &gt;&gt; 55-64 years ;  &gt; Males ;</t>
  </si>
  <si>
    <t>South Australia ;  &gt;&gt; No vacancies in line of work ;  &gt;&gt; 55-64 years ;  &gt; Females ;</t>
  </si>
  <si>
    <t>South Australia ;  &gt;&gt; No vacancies in line of work ;  &gt;&gt; 65 years and over ;  Persons ;</t>
  </si>
  <si>
    <t>South Australia ;  &gt;&gt; No vacancies in line of work ;  &gt;&gt; 65 years and over ;  &gt; Males ;</t>
  </si>
  <si>
    <t>South Australia ;  &gt;&gt; No vacancies in line of work ;  &gt;&gt; 65 years and over ;  &gt; Females ;</t>
  </si>
  <si>
    <t>South Australia ;  &gt;&gt; Too far to travel or transport problems ;  Persons ;</t>
  </si>
  <si>
    <t>South Australia ;  &gt;&gt; Too far to travel or transport problems ;  &gt; Males ;</t>
  </si>
  <si>
    <t>South Australia ;  &gt;&gt; Too far to travel or transport problems ;  &gt; Females ;</t>
  </si>
  <si>
    <t>South Australia ;  &gt;&gt; Too far to travel or transport problems ;  15-64 years ;  Persons ;</t>
  </si>
  <si>
    <t>South Australia ;  &gt;&gt; Too far to travel or transport problems ;  15-64 years ;  &gt; Males ;</t>
  </si>
  <si>
    <t>South Australia ;  &gt;&gt; Too far to travel or transport problems ;  15-64 years ;  &gt; Females ;</t>
  </si>
  <si>
    <t>South Australia ;  &gt;&gt; Too far to travel or transport problems ;  &gt; 15-24 years ;  Persons ;</t>
  </si>
  <si>
    <t>South Australia ;  &gt;&gt; Too far to travel or transport problems ;  &gt; 15-24 years ;  &gt; Males ;</t>
  </si>
  <si>
    <t>South Australia ;  &gt;&gt; Too far to travel or transport problems ;  &gt; 15-24 years ;  &gt; Females ;</t>
  </si>
  <si>
    <t>South Australia ;  &gt;&gt; Too far to travel or transport problems ;  &gt; 25-34 years ;  Persons ;</t>
  </si>
  <si>
    <t>South Australia ;  &gt;&gt; Too far to travel or transport problems ;  &gt; 25-34 years ;  &gt; Males ;</t>
  </si>
  <si>
    <t>South Australia ;  &gt;&gt; Too far to travel or transport problems ;  &gt; 25-34 years ;  &gt; Females ;</t>
  </si>
  <si>
    <t>South Australia ;  &gt;&gt; Too far to travel or transport problems ;  &gt; 35-44 years ;  Persons ;</t>
  </si>
  <si>
    <t>South Australia ;  &gt;&gt; Too far to travel or transport problems ;  &gt; 35-44 years ;  &gt; Males ;</t>
  </si>
  <si>
    <t>South Australia ;  &gt;&gt; Too far to travel or transport problems ;  &gt; 35-44 years ;  &gt; Females ;</t>
  </si>
  <si>
    <t>South Australia ;  &gt;&gt; Too far to travel or transport problems ;  &gt; 45-54 years ;  Persons ;</t>
  </si>
  <si>
    <t>South Australia ;  &gt;&gt; Too far to travel or transport problems ;  &gt; 45-54 years ;  &gt; Males ;</t>
  </si>
  <si>
    <t>South Australia ;  &gt;&gt; Too far to travel or transport problems ;  &gt; 45-54 years ;  &gt; Females ;</t>
  </si>
  <si>
    <t>South Australia ;  &gt;&gt; Too far to travel or transport problems ;  &gt; 55 years and over ;  Persons ;</t>
  </si>
  <si>
    <t>South Australia ;  &gt;&gt; Too far to travel or transport problems ;  &gt; 55 years and over ;  &gt; Males ;</t>
  </si>
  <si>
    <t>South Australia ;  &gt;&gt; Too far to travel or transport problems ;  &gt; 55 years and over ;  &gt; Females ;</t>
  </si>
  <si>
    <t>South Australia ;  &gt;&gt; Too far to travel or transport problems ;  &gt;&gt; 55-64 years ;  Persons ;</t>
  </si>
  <si>
    <t>South Australia ;  &gt;&gt; Too far to travel or transport problems ;  &gt;&gt; 55-64 years ;  &gt; Males ;</t>
  </si>
  <si>
    <t>South Australia ;  &gt;&gt; Too far to travel or transport problems ;  &gt;&gt; 55-64 years ;  &gt; Females ;</t>
  </si>
  <si>
    <t>South Australia ;  &gt;&gt; Too far to travel or transport problems ;  &gt;&gt; 65 years and over ;  Persons ;</t>
  </si>
  <si>
    <t>South Australia ;  &gt;&gt; Too far to travel or transport problems ;  &gt;&gt; 65 years and over ;  &gt; Males ;</t>
  </si>
  <si>
    <t>South Australia ;  &gt;&gt; Too far to travel or transport problems ;  &gt;&gt; 65 years and over ;  &gt; Females ;</t>
  </si>
  <si>
    <t>South Australia ;  &gt;&gt; Own ill health or disability ;  Persons ;</t>
  </si>
  <si>
    <t>South Australia ;  &gt;&gt; Own ill health or disability ;  &gt; Males ;</t>
  </si>
  <si>
    <t>South Australia ;  &gt;&gt; Own ill health or disability ;  &gt; Females ;</t>
  </si>
  <si>
    <t>South Australia ;  &gt;&gt; Own ill health or disability ;  15-64 years ;  Persons ;</t>
  </si>
  <si>
    <t>South Australia ;  &gt;&gt; Own ill health or disability ;  15-64 years ;  &gt; Males ;</t>
  </si>
  <si>
    <t>South Australia ;  &gt;&gt; Own ill health or disability ;  15-64 years ;  &gt; Females ;</t>
  </si>
  <si>
    <t>South Australia ;  &gt;&gt; Own ill health or disability ;  &gt; 15-24 years ;  Persons ;</t>
  </si>
  <si>
    <t>South Australia ;  &gt;&gt; Own ill health or disability ;  &gt; 15-24 years ;  &gt; Males ;</t>
  </si>
  <si>
    <t>South Australia ;  &gt;&gt; Own ill health or disability ;  &gt; 15-24 years ;  &gt; Females ;</t>
  </si>
  <si>
    <t>A126243814V</t>
  </si>
  <si>
    <t>A126237118A</t>
  </si>
  <si>
    <t>A126251374A</t>
  </si>
  <si>
    <t>A126244246A</t>
  </si>
  <si>
    <t>A126236758F</t>
  </si>
  <si>
    <t>A126251014W</t>
  </si>
  <si>
    <t>A126243886F</t>
  </si>
  <si>
    <t>A126237262V</t>
  </si>
  <si>
    <t>A126251518A</t>
  </si>
  <si>
    <t>A126244390V</t>
  </si>
  <si>
    <t>A126236830L</t>
  </si>
  <si>
    <t>A126251086J</t>
  </si>
  <si>
    <t>A126243958F</t>
  </si>
  <si>
    <t>A126236974X</t>
  </si>
  <si>
    <t>A126251230R</t>
  </si>
  <si>
    <t>A126244102R</t>
  </si>
  <si>
    <t>A126236614V</t>
  </si>
  <si>
    <t>A126250870V</t>
  </si>
  <si>
    <t>A126243742V</t>
  </si>
  <si>
    <t>A126237334V</t>
  </si>
  <si>
    <t>A126251590V</t>
  </si>
  <si>
    <t>A126244462V</t>
  </si>
  <si>
    <t>A126237046A</t>
  </si>
  <si>
    <t>A126251302R</t>
  </si>
  <si>
    <t>A126244174A</t>
  </si>
  <si>
    <t>A126236722C</t>
  </si>
  <si>
    <t>A126250978W</t>
  </si>
  <si>
    <t>A126243850C</t>
  </si>
  <si>
    <t>A126237154K</t>
  </si>
  <si>
    <t>A126251410X</t>
  </si>
  <si>
    <t>A126244282K</t>
  </si>
  <si>
    <t>A126236794R</t>
  </si>
  <si>
    <t>A126251050F</t>
  </si>
  <si>
    <t>A126243922C</t>
  </si>
  <si>
    <t>A126237298W</t>
  </si>
  <si>
    <t>A126251554K</t>
  </si>
  <si>
    <t>A126244426K</t>
  </si>
  <si>
    <t>A126236866R</t>
  </si>
  <si>
    <t>A126251122F</t>
  </si>
  <si>
    <t>A126243994R</t>
  </si>
  <si>
    <t>A126237010X</t>
  </si>
  <si>
    <t>A126251266T</t>
  </si>
  <si>
    <t>A126244138T</t>
  </si>
  <si>
    <t>A126236650C</t>
  </si>
  <si>
    <t>A126250906K</t>
  </si>
  <si>
    <t>A126243778W</t>
  </si>
  <si>
    <t>A126237370C</t>
  </si>
  <si>
    <t>A126251626K</t>
  </si>
  <si>
    <t>A126244498W</t>
  </si>
  <si>
    <t>A126237082K</t>
  </si>
  <si>
    <t>A126251338T</t>
  </si>
  <si>
    <t>A126244210X</t>
  </si>
  <si>
    <t>A126236726L</t>
  </si>
  <si>
    <t>A126250982L</t>
  </si>
  <si>
    <t>A126243854L</t>
  </si>
  <si>
    <t>A126237158V</t>
  </si>
  <si>
    <t>A126251414J</t>
  </si>
  <si>
    <t>A126244286V</t>
  </si>
  <si>
    <t>A126236798X</t>
  </si>
  <si>
    <t>A126251054R</t>
  </si>
  <si>
    <t>A126243926L</t>
  </si>
  <si>
    <t>A126237302A</t>
  </si>
  <si>
    <t>A126251558V</t>
  </si>
  <si>
    <t>A126244430A</t>
  </si>
  <si>
    <t>A126236870F</t>
  </si>
  <si>
    <t>A126251126R</t>
  </si>
  <si>
    <t>A126243998X</t>
  </si>
  <si>
    <t>A126237014J</t>
  </si>
  <si>
    <t>A126251270J</t>
  </si>
  <si>
    <t>A126244142J</t>
  </si>
  <si>
    <t>A126236654L</t>
  </si>
  <si>
    <t>A126250910A</t>
  </si>
  <si>
    <t>A126243782L</t>
  </si>
  <si>
    <t>A126237374L</t>
  </si>
  <si>
    <t>A126251630A</t>
  </si>
  <si>
    <t>A126244502A</t>
  </si>
  <si>
    <t>A126237086V</t>
  </si>
  <si>
    <t>A126251342J</t>
  </si>
  <si>
    <t>A126244214J</t>
  </si>
  <si>
    <t>A126236690W</t>
  </si>
  <si>
    <t>A126250946C</t>
  </si>
  <si>
    <t>A126243818C</t>
  </si>
  <si>
    <t>A126237122T</t>
  </si>
  <si>
    <t>A126251378K</t>
  </si>
  <si>
    <t>A126244250T</t>
  </si>
  <si>
    <t>A126236762W</t>
  </si>
  <si>
    <t>A126251018F</t>
  </si>
  <si>
    <t>A126243890W</t>
  </si>
  <si>
    <t>A126237266C</t>
  </si>
  <si>
    <t>A126251522T</t>
  </si>
  <si>
    <t>A126244394C</t>
  </si>
  <si>
    <t>A126236834W</t>
  </si>
  <si>
    <t>A126251090X</t>
  </si>
  <si>
    <t>A126243962W</t>
  </si>
  <si>
    <t>A126236978J</t>
  </si>
  <si>
    <t>A126251234X</t>
  </si>
  <si>
    <t>A126244106X</t>
  </si>
  <si>
    <t>A126236618C</t>
  </si>
  <si>
    <t>A126250874C</t>
  </si>
  <si>
    <t>A126243746C</t>
  </si>
  <si>
    <t>A126237338C</t>
  </si>
  <si>
    <t>A126251594C</t>
  </si>
  <si>
    <t>A126244466C</t>
  </si>
  <si>
    <t>A126237050T</t>
  </si>
  <si>
    <t>A126251306X</t>
  </si>
  <si>
    <t>A126244178K</t>
  </si>
  <si>
    <t>A126236694F</t>
  </si>
  <si>
    <t>A126250950V</t>
  </si>
  <si>
    <t>A126243822V</t>
  </si>
  <si>
    <t>A126237126A</t>
  </si>
  <si>
    <t>A126251382A</t>
  </si>
  <si>
    <t>A126244254A</t>
  </si>
  <si>
    <t>A126236766F</t>
  </si>
  <si>
    <t>A126251022W</t>
  </si>
  <si>
    <t>A126243894F</t>
  </si>
  <si>
    <t>A126237270V</t>
  </si>
  <si>
    <t>A126251526A</t>
  </si>
  <si>
    <t>A126244398L</t>
  </si>
  <si>
    <t>A126236838F</t>
  </si>
  <si>
    <t>A126251094J</t>
  </si>
  <si>
    <t>A126243966F</t>
  </si>
  <si>
    <t>A126236982X</t>
  </si>
  <si>
    <t>A126251238J</t>
  </si>
  <si>
    <t>A126244110R</t>
  </si>
  <si>
    <t>A126236622V</t>
  </si>
  <si>
    <t>A126250878L</t>
  </si>
  <si>
    <t>A126243750V</t>
  </si>
  <si>
    <t>A126237342V</t>
  </si>
  <si>
    <t>A126251598L</t>
  </si>
  <si>
    <t>A126244470V</t>
  </si>
  <si>
    <t>A126237054A</t>
  </si>
  <si>
    <t>A126251310R</t>
  </si>
  <si>
    <t>A126244182A</t>
  </si>
  <si>
    <t>A126236710V</t>
  </si>
  <si>
    <t>A126250966L</t>
  </si>
  <si>
    <t>A126243838L</t>
  </si>
  <si>
    <t>A126237142A</t>
  </si>
  <si>
    <t>A126251398V</t>
  </si>
  <si>
    <t>A126244270A</t>
  </si>
  <si>
    <t>A126236782F</t>
  </si>
  <si>
    <t>A126251038R</t>
  </si>
  <si>
    <t>A126243910V</t>
  </si>
  <si>
    <t>A126237286L</t>
  </si>
  <si>
    <t>A126251542A</t>
  </si>
  <si>
    <t>A126244414A</t>
  </si>
  <si>
    <t>A126236854F</t>
  </si>
  <si>
    <t>A126251110W</t>
  </si>
  <si>
    <t>A126243982F</t>
  </si>
  <si>
    <t>A126236998T</t>
  </si>
  <si>
    <t>A126251254J</t>
  </si>
  <si>
    <t>A126244126J</t>
  </si>
  <si>
    <t>A126236638L</t>
  </si>
  <si>
    <t>A126250894L</t>
  </si>
  <si>
    <t>A126243766L</t>
  </si>
  <si>
    <t>A126237358L</t>
  </si>
  <si>
    <t>A126251614A</t>
  </si>
  <si>
    <t>A126244486L</t>
  </si>
  <si>
    <t>A126237070A</t>
  </si>
  <si>
    <t>A126251326J</t>
  </si>
  <si>
    <t>A126244198V</t>
  </si>
  <si>
    <t>A126236678F</t>
  </si>
  <si>
    <t>A126250934V</t>
  </si>
  <si>
    <t>A126243806V</t>
  </si>
  <si>
    <t>A126237110J</t>
  </si>
  <si>
    <t>A126251366A</t>
  </si>
  <si>
    <t>A126244238A</t>
  </si>
  <si>
    <t>A126236750L</t>
  </si>
  <si>
    <t>A126251006W</t>
  </si>
  <si>
    <t>A126243878F</t>
  </si>
  <si>
    <t>A126237254V</t>
  </si>
  <si>
    <t>A126251510J</t>
  </si>
  <si>
    <t>A126244382V</t>
  </si>
  <si>
    <t>A126236822L</t>
  </si>
  <si>
    <t>A126251078J</t>
  </si>
  <si>
    <t>A126243950L</t>
  </si>
  <si>
    <t>A126236966X</t>
  </si>
  <si>
    <t>A126251222R</t>
  </si>
  <si>
    <t>A126244094A</t>
  </si>
  <si>
    <t>A126236606V</t>
  </si>
  <si>
    <t>A126250862V</t>
  </si>
  <si>
    <t>A126243734V</t>
  </si>
  <si>
    <t>A126237326V</t>
  </si>
  <si>
    <t>A126251582V</t>
  </si>
  <si>
    <t>A126244454V</t>
  </si>
  <si>
    <t>A126237038A</t>
  </si>
  <si>
    <t>A126251294A</t>
  </si>
  <si>
    <t>A126244166A</t>
  </si>
  <si>
    <t>A126236730C</t>
  </si>
  <si>
    <t>A126250986W</t>
  </si>
  <si>
    <t>A126243858W</t>
  </si>
  <si>
    <t>A126237162K</t>
  </si>
  <si>
    <t>A126251418T</t>
  </si>
  <si>
    <t>A126244290K</t>
  </si>
  <si>
    <t>A126236802C</t>
  </si>
  <si>
    <t>A126251058X</t>
  </si>
  <si>
    <t>A126243930C</t>
  </si>
  <si>
    <t>A126237306K</t>
  </si>
  <si>
    <t>A126251562K</t>
  </si>
  <si>
    <t>A126244434K</t>
  </si>
  <si>
    <t>A126236874R</t>
  </si>
  <si>
    <t>A126251130F</t>
  </si>
  <si>
    <t>A126244002F</t>
  </si>
  <si>
    <t>A126237018T</t>
  </si>
  <si>
    <t>A126251274T</t>
  </si>
  <si>
    <t>A126244146T</t>
  </si>
  <si>
    <t>A126236658W</t>
  </si>
  <si>
    <t>A126250914K</t>
  </si>
  <si>
    <t>A126243786W</t>
  </si>
  <si>
    <t>A126237378W</t>
  </si>
  <si>
    <t>A126251634K</t>
  </si>
  <si>
    <t>A126244506K</t>
  </si>
  <si>
    <t>A126237090K</t>
  </si>
  <si>
    <t>A126251346T</t>
  </si>
  <si>
    <t>A126244218T</t>
  </si>
  <si>
    <t>A126236714C</t>
  </si>
  <si>
    <t>A126250970C</t>
  </si>
  <si>
    <t>A126243842C</t>
  </si>
  <si>
    <t>A126237146K</t>
  </si>
  <si>
    <t>A126251402X</t>
  </si>
  <si>
    <t>A126244274K</t>
  </si>
  <si>
    <t>A126236786R</t>
  </si>
  <si>
    <t>A126251042F</t>
  </si>
  <si>
    <t>A126243914C</t>
  </si>
  <si>
    <t>A126237290C</t>
  </si>
  <si>
    <t>A126251546K</t>
  </si>
  <si>
    <t>A126244418K</t>
  </si>
  <si>
    <t>A126236858R</t>
  </si>
  <si>
    <t>A126251114F</t>
  </si>
  <si>
    <t>A126243986R</t>
  </si>
  <si>
    <t>A126237002X</t>
  </si>
  <si>
    <t>A126251258T</t>
  </si>
  <si>
    <t>A126244130X</t>
  </si>
  <si>
    <t>A126236642C</t>
  </si>
  <si>
    <t>A126250898W</t>
  </si>
  <si>
    <t>A126243770C</t>
  </si>
  <si>
    <t>A126237362C</t>
  </si>
  <si>
    <t>A126251618K</t>
  </si>
  <si>
    <t>A126244490C</t>
  </si>
  <si>
    <t>A126237074K</t>
  </si>
  <si>
    <t>A126251330X</t>
  </si>
  <si>
    <t>A126244202X</t>
  </si>
  <si>
    <t>A126236734L</t>
  </si>
  <si>
    <t>A126250990L</t>
  </si>
  <si>
    <t>A126243862L</t>
  </si>
  <si>
    <t>A126237166V</t>
  </si>
  <si>
    <t>A126251422J</t>
  </si>
  <si>
    <t>A126244294V</t>
  </si>
  <si>
    <t>A126236806L</t>
  </si>
  <si>
    <t>A126251062R</t>
  </si>
  <si>
    <t>A126243934L</t>
  </si>
  <si>
    <t>South Australia ;  &gt;&gt; Own ill health or disability ;  &gt; 25-34 years ;  Persons ;</t>
  </si>
  <si>
    <t>South Australia ;  &gt;&gt; Own ill health or disability ;  &gt; 25-34 years ;  &gt; Males ;</t>
  </si>
  <si>
    <t>South Australia ;  &gt;&gt; Own ill health or disability ;  &gt; 25-34 years ;  &gt; Females ;</t>
  </si>
  <si>
    <t>South Australia ;  &gt;&gt; Own ill health or disability ;  &gt; 35-44 years ;  Persons ;</t>
  </si>
  <si>
    <t>South Australia ;  &gt;&gt; Own ill health or disability ;  &gt; 35-44 years ;  &gt; Males ;</t>
  </si>
  <si>
    <t>South Australia ;  &gt;&gt; Own ill health or disability ;  &gt; 35-44 years ;  &gt; Females ;</t>
  </si>
  <si>
    <t>South Australia ;  &gt;&gt; Own ill health or disability ;  &gt; 45-54 years ;  Persons ;</t>
  </si>
  <si>
    <t>South Australia ;  &gt;&gt; Own ill health or disability ;  &gt; 45-54 years ;  &gt; Males ;</t>
  </si>
  <si>
    <t>South Australia ;  &gt;&gt; Own ill health or disability ;  &gt; 45-54 years ;  &gt; Females ;</t>
  </si>
  <si>
    <t>South Australia ;  &gt;&gt; Own ill health or disability ;  &gt; 55 years and over ;  Persons ;</t>
  </si>
  <si>
    <t>South Australia ;  &gt;&gt; Own ill health or disability ;  &gt; 55 years and over ;  &gt; Males ;</t>
  </si>
  <si>
    <t>South Australia ;  &gt;&gt; Own ill health or disability ;  &gt; 55 years and over ;  &gt; Females ;</t>
  </si>
  <si>
    <t>South Australia ;  &gt;&gt; Own ill health or disability ;  &gt;&gt; 55-64 years ;  Persons ;</t>
  </si>
  <si>
    <t>South Australia ;  &gt;&gt; Own ill health or disability ;  &gt;&gt; 55-64 years ;  &gt; Males ;</t>
  </si>
  <si>
    <t>South Australia ;  &gt;&gt; Own ill health or disability ;  &gt;&gt; 55-64 years ;  &gt; Females ;</t>
  </si>
  <si>
    <t>South Australia ;  &gt;&gt; Own ill health or disability ;  &gt;&gt; 65 years and over ;  Persons ;</t>
  </si>
  <si>
    <t>South Australia ;  &gt;&gt; Own ill health or disability ;  &gt;&gt; 65 years and over ;  &gt; Males ;</t>
  </si>
  <si>
    <t>South Australia ;  &gt;&gt; Own ill health or disability ;  &gt;&gt; 65 years and over ;  &gt; Females ;</t>
  </si>
  <si>
    <t>South Australia ;  &gt;&gt; Language difficulties ;  Persons ;</t>
  </si>
  <si>
    <t>South Australia ;  &gt;&gt; Language difficulties ;  &gt; Males ;</t>
  </si>
  <si>
    <t>South Australia ;  &gt;&gt; Language difficulties ;  &gt; Females ;</t>
  </si>
  <si>
    <t>South Australia ;  &gt;&gt; Language difficulties ;  15-64 years ;  Persons ;</t>
  </si>
  <si>
    <t>South Australia ;  &gt;&gt; Language difficulties ;  15-64 years ;  &gt; Males ;</t>
  </si>
  <si>
    <t>South Australia ;  &gt;&gt; Language difficulties ;  15-64 years ;  &gt; Females ;</t>
  </si>
  <si>
    <t>South Australia ;  &gt;&gt; Language difficulties ;  &gt; 15-24 years ;  Persons ;</t>
  </si>
  <si>
    <t>South Australia ;  &gt;&gt; Language difficulties ;  &gt; 15-24 years ;  &gt; Males ;</t>
  </si>
  <si>
    <t>South Australia ;  &gt;&gt; Language difficulties ;  &gt; 15-24 years ;  &gt; Females ;</t>
  </si>
  <si>
    <t>South Australia ;  &gt;&gt; Language difficulties ;  &gt; 25-34 years ;  Persons ;</t>
  </si>
  <si>
    <t>South Australia ;  &gt;&gt; Language difficulties ;  &gt; 25-34 years ;  &gt; Males ;</t>
  </si>
  <si>
    <t>South Australia ;  &gt;&gt; Language difficulties ;  &gt; 25-34 years ;  &gt; Females ;</t>
  </si>
  <si>
    <t>South Australia ;  &gt;&gt; Language difficulties ;  &gt; 35-44 years ;  Persons ;</t>
  </si>
  <si>
    <t>South Australia ;  &gt;&gt; Language difficulties ;  &gt; 35-44 years ;  &gt; Males ;</t>
  </si>
  <si>
    <t>South Australia ;  &gt;&gt; Language difficulties ;  &gt; 35-44 years ;  &gt; Females ;</t>
  </si>
  <si>
    <t>South Australia ;  &gt;&gt; Language difficulties ;  &gt; 45-54 years ;  Persons ;</t>
  </si>
  <si>
    <t>South Australia ;  &gt;&gt; Language difficulties ;  &gt; 45-54 years ;  &gt; Males ;</t>
  </si>
  <si>
    <t>South Australia ;  &gt;&gt; Language difficulties ;  &gt; 45-54 years ;  &gt; Females ;</t>
  </si>
  <si>
    <t>South Australia ;  &gt;&gt; Language difficulties ;  &gt; 55 years and over ;  Persons ;</t>
  </si>
  <si>
    <t>South Australia ;  &gt;&gt; Language difficulties ;  &gt; 55 years and over ;  &gt; Males ;</t>
  </si>
  <si>
    <t>South Australia ;  &gt;&gt; Language difficulties ;  &gt; 55 years and over ;  &gt; Females ;</t>
  </si>
  <si>
    <t>South Australia ;  &gt;&gt; Language difficulties ;  &gt;&gt; 55-64 years ;  Persons ;</t>
  </si>
  <si>
    <t>South Australia ;  &gt;&gt; Language difficulties ;  &gt;&gt; 55-64 years ;  &gt; Males ;</t>
  </si>
  <si>
    <t>South Australia ;  &gt;&gt; Language difficulties ;  &gt;&gt; 55-64 years ;  &gt; Females ;</t>
  </si>
  <si>
    <t>South Australia ;  &gt;&gt; Language difficulties ;  &gt;&gt; 65 years and over ;  Persons ;</t>
  </si>
  <si>
    <t>South Australia ;  &gt;&gt; Language difficulties ;  &gt;&gt; 65 years and over ;  &gt; Males ;</t>
  </si>
  <si>
    <t>South Australia ;  &gt;&gt; Language difficulties ;  &gt;&gt; 65 years and over ;  &gt; Females ;</t>
  </si>
  <si>
    <t>South Australia ;  &gt;&gt; No jobs with suitable hours ;  Persons ;</t>
  </si>
  <si>
    <t>South Australia ;  &gt;&gt; No jobs with suitable hours ;  &gt; Males ;</t>
  </si>
  <si>
    <t>South Australia ;  &gt;&gt; No jobs with suitable hours ;  &gt; Females ;</t>
  </si>
  <si>
    <t>South Australia ;  &gt;&gt; No jobs with suitable hours ;  15-64 years ;  Persons ;</t>
  </si>
  <si>
    <t>South Australia ;  &gt;&gt; No jobs with suitable hours ;  15-64 years ;  &gt; Males ;</t>
  </si>
  <si>
    <t>South Australia ;  &gt;&gt; No jobs with suitable hours ;  15-64 years ;  &gt; Females ;</t>
  </si>
  <si>
    <t>South Australia ;  &gt;&gt; No jobs with suitable hours ;  &gt; 15-24 years ;  Persons ;</t>
  </si>
  <si>
    <t>South Australia ;  &gt;&gt; No jobs with suitable hours ;  &gt; 15-24 years ;  &gt; Males ;</t>
  </si>
  <si>
    <t>South Australia ;  &gt;&gt; No jobs with suitable hours ;  &gt; 15-24 years ;  &gt; Females ;</t>
  </si>
  <si>
    <t>South Australia ;  &gt;&gt; No jobs with suitable hours ;  &gt; 25-34 years ;  Persons ;</t>
  </si>
  <si>
    <t>South Australia ;  &gt;&gt; No jobs with suitable hours ;  &gt; 25-34 years ;  &gt; Males ;</t>
  </si>
  <si>
    <t>South Australia ;  &gt;&gt; No jobs with suitable hours ;  &gt; 25-34 years ;  &gt; Females ;</t>
  </si>
  <si>
    <t>South Australia ;  &gt;&gt; No jobs with suitable hours ;  &gt; 35-44 years ;  Persons ;</t>
  </si>
  <si>
    <t>South Australia ;  &gt;&gt; No jobs with suitable hours ;  &gt; 35-44 years ;  &gt; Males ;</t>
  </si>
  <si>
    <t>South Australia ;  &gt;&gt; No jobs with suitable hours ;  &gt; 35-44 years ;  &gt; Females ;</t>
  </si>
  <si>
    <t>South Australia ;  &gt;&gt; No jobs with suitable hours ;  &gt; 45-54 years ;  Persons ;</t>
  </si>
  <si>
    <t>South Australia ;  &gt;&gt; No jobs with suitable hours ;  &gt; 45-54 years ;  &gt; Males ;</t>
  </si>
  <si>
    <t>South Australia ;  &gt;&gt; No jobs with suitable hours ;  &gt; 45-54 years ;  &gt; Females ;</t>
  </si>
  <si>
    <t>South Australia ;  &gt;&gt; No jobs with suitable hours ;  &gt; 55 years and over ;  Persons ;</t>
  </si>
  <si>
    <t>South Australia ;  &gt;&gt; No jobs with suitable hours ;  &gt; 55 years and over ;  &gt; Males ;</t>
  </si>
  <si>
    <t>South Australia ;  &gt;&gt; No jobs with suitable hours ;  &gt; 55 years and over ;  &gt; Females ;</t>
  </si>
  <si>
    <t>South Australia ;  &gt;&gt; No jobs with suitable hours ;  &gt;&gt; 55-64 years ;  Persons ;</t>
  </si>
  <si>
    <t>South Australia ;  &gt;&gt; No jobs with suitable hours ;  &gt;&gt; 55-64 years ;  &gt; Males ;</t>
  </si>
  <si>
    <t>South Australia ;  &gt;&gt; No jobs with suitable hours ;  &gt;&gt; 55-64 years ;  &gt; Females ;</t>
  </si>
  <si>
    <t>South Australia ;  &gt;&gt; No jobs with suitable hours ;  &gt;&gt; 65 years and over ;  Persons ;</t>
  </si>
  <si>
    <t>South Australia ;  &gt;&gt; No jobs with suitable hours ;  &gt;&gt; 65 years and over ;  &gt; Males ;</t>
  </si>
  <si>
    <t>South Australia ;  &gt;&gt; No jobs with suitable hours ;  &gt;&gt; 65 years and over ;  &gt; Females ;</t>
  </si>
  <si>
    <t>South Australia ;  &gt;&gt; Child care or other family considerations ;  Persons ;</t>
  </si>
  <si>
    <t>South Australia ;  &gt;&gt; Child care or other family considerations ;  &gt; Males ;</t>
  </si>
  <si>
    <t>South Australia ;  &gt;&gt; Child care or other family considerations ;  &gt; Females ;</t>
  </si>
  <si>
    <t>South Australia ;  &gt;&gt; Child care or other family considerations ;  15-64 years ;  Persons ;</t>
  </si>
  <si>
    <t>South Australia ;  &gt;&gt; Child care or other family considerations ;  15-64 years ;  &gt; Males ;</t>
  </si>
  <si>
    <t>South Australia ;  &gt;&gt; Child care or other family considerations ;  15-64 years ;  &gt; Females ;</t>
  </si>
  <si>
    <t>South Australia ;  &gt;&gt; Child care or other family considerations ;  &gt; 15-24 years ;  Persons ;</t>
  </si>
  <si>
    <t>South Australia ;  &gt;&gt; Child care or other family considerations ;  &gt; 15-24 years ;  &gt; Males ;</t>
  </si>
  <si>
    <t>South Australia ;  &gt;&gt; Child care or other family considerations ;  &gt; 15-24 years ;  &gt; Females ;</t>
  </si>
  <si>
    <t>South Australia ;  &gt;&gt; Child care or other family considerations ;  &gt; 25-34 years ;  Persons ;</t>
  </si>
  <si>
    <t>South Australia ;  &gt;&gt; Child care or other family considerations ;  &gt; 25-34 years ;  &gt; Males ;</t>
  </si>
  <si>
    <t>South Australia ;  &gt;&gt; Child care or other family considerations ;  &gt; 25-34 years ;  &gt; Females ;</t>
  </si>
  <si>
    <t>South Australia ;  &gt;&gt; Child care or other family considerations ;  &gt; 35-44 years ;  Persons ;</t>
  </si>
  <si>
    <t>South Australia ;  &gt;&gt; Child care or other family considerations ;  &gt; 35-44 years ;  &gt; Males ;</t>
  </si>
  <si>
    <t>South Australia ;  &gt;&gt; Child care or other family considerations ;  &gt; 35-44 years ;  &gt; Females ;</t>
  </si>
  <si>
    <t>South Australia ;  &gt;&gt; Child care or other family considerations ;  &gt; 45-54 years ;  Persons ;</t>
  </si>
  <si>
    <t>South Australia ;  &gt;&gt; Child care or other family considerations ;  &gt; 45-54 years ;  &gt; Males ;</t>
  </si>
  <si>
    <t>South Australia ;  &gt;&gt; Child care or other family considerations ;  &gt; 45-54 years ;  &gt; Females ;</t>
  </si>
  <si>
    <t>South Australia ;  &gt;&gt; Child care or other family considerations ;  &gt; 55 years and over ;  Persons ;</t>
  </si>
  <si>
    <t>South Australia ;  &gt;&gt; Child care or other family considerations ;  &gt; 55 years and over ;  &gt; Males ;</t>
  </si>
  <si>
    <t>South Australia ;  &gt;&gt; Child care or other family considerations ;  &gt; 55 years and over ;  &gt; Females ;</t>
  </si>
  <si>
    <t>South Australia ;  &gt;&gt; Child care or other family considerations ;  &gt;&gt; 55-64 years ;  Persons ;</t>
  </si>
  <si>
    <t>South Australia ;  &gt;&gt; Child care or other family considerations ;  &gt;&gt; 55-64 years ;  &gt; Males ;</t>
  </si>
  <si>
    <t>South Australia ;  &gt;&gt; Child care or other family considerations ;  &gt;&gt; 55-64 years ;  &gt; Females ;</t>
  </si>
  <si>
    <t>South Australia ;  &gt;&gt; Child care or other family considerations ;  &gt;&gt; 65 years and over ;  Persons ;</t>
  </si>
  <si>
    <t>South Australia ;  &gt;&gt; Child care or other family considerations ;  &gt;&gt; 65 years and over ;  &gt; Males ;</t>
  </si>
  <si>
    <t>South Australia ;  &gt;&gt; Child care or other family considerations ;  &gt;&gt; 65 years and over ;  &gt; Females ;</t>
  </si>
  <si>
    <t>South Australia ;  &gt;&gt; No feedback from employers ;  Persons ;</t>
  </si>
  <si>
    <t>South Australia ;  &gt;&gt; No feedback from employers ;  &gt; Males ;</t>
  </si>
  <si>
    <t>South Australia ;  &gt;&gt; No feedback from employers ;  &gt; Females ;</t>
  </si>
  <si>
    <t>South Australia ;  &gt;&gt; No feedback from employers ;  15-64 years ;  Persons ;</t>
  </si>
  <si>
    <t>South Australia ;  &gt;&gt; No feedback from employers ;  15-64 years ;  &gt; Males ;</t>
  </si>
  <si>
    <t>South Australia ;  &gt;&gt; No feedback from employers ;  15-64 years ;  &gt; Females ;</t>
  </si>
  <si>
    <t>South Australia ;  &gt;&gt; No feedback from employers ;  &gt; 15-24 years ;  Persons ;</t>
  </si>
  <si>
    <t>South Australia ;  &gt;&gt; No feedback from employers ;  &gt; 15-24 years ;  &gt; Males ;</t>
  </si>
  <si>
    <t>South Australia ;  &gt;&gt; No feedback from employers ;  &gt; 15-24 years ;  &gt; Females ;</t>
  </si>
  <si>
    <t>South Australia ;  &gt;&gt; No feedback from employers ;  &gt; 25-34 years ;  Persons ;</t>
  </si>
  <si>
    <t>South Australia ;  &gt;&gt; No feedback from employers ;  &gt; 25-34 years ;  &gt; Males ;</t>
  </si>
  <si>
    <t>South Australia ;  &gt;&gt; No feedback from employers ;  &gt; 25-34 years ;  &gt; Females ;</t>
  </si>
  <si>
    <t>South Australia ;  &gt;&gt; No feedback from employers ;  &gt; 35-44 years ;  Persons ;</t>
  </si>
  <si>
    <t>South Australia ;  &gt;&gt; No feedback from employers ;  &gt; 35-44 years ;  &gt; Males ;</t>
  </si>
  <si>
    <t>South Australia ;  &gt;&gt; No feedback from employers ;  &gt; 35-44 years ;  &gt; Females ;</t>
  </si>
  <si>
    <t>South Australia ;  &gt;&gt; No feedback from employers ;  &gt; 45-54 years ;  Persons ;</t>
  </si>
  <si>
    <t>South Australia ;  &gt;&gt; No feedback from employers ;  &gt; 45-54 years ;  &gt; Males ;</t>
  </si>
  <si>
    <t>South Australia ;  &gt;&gt; No feedback from employers ;  &gt; 45-54 years ;  &gt; Females ;</t>
  </si>
  <si>
    <t>South Australia ;  &gt;&gt; No feedback from employers ;  &gt; 55 years and over ;  Persons ;</t>
  </si>
  <si>
    <t>South Australia ;  &gt;&gt; No feedback from employers ;  &gt; 55 years and over ;  &gt; Males ;</t>
  </si>
  <si>
    <t>South Australia ;  &gt;&gt; No feedback from employers ;  &gt; 55 years and over ;  &gt; Females ;</t>
  </si>
  <si>
    <t>South Australia ;  &gt;&gt; No feedback from employers ;  &gt;&gt; 55-64 years ;  Persons ;</t>
  </si>
  <si>
    <t>South Australia ;  &gt;&gt; No feedback from employers ;  &gt;&gt; 55-64 years ;  &gt; Males ;</t>
  </si>
  <si>
    <t>South Australia ;  &gt;&gt; No feedback from employers ;  &gt;&gt; 55-64 years ;  &gt; Females ;</t>
  </si>
  <si>
    <t>South Australia ;  &gt;&gt; No feedback from employers ;  &gt;&gt; 65 years and over ;  Persons ;</t>
  </si>
  <si>
    <t>South Australia ;  &gt;&gt; No feedback from employers ;  &gt;&gt; 65 years and over ;  &gt; Males ;</t>
  </si>
  <si>
    <t>South Australia ;  &gt;&gt; No feedback from employers ;  &gt;&gt; 65 years and over ;  &gt; Females ;</t>
  </si>
  <si>
    <t>South Australia ;  &gt;&gt; Other difficulties ;  Persons ;</t>
  </si>
  <si>
    <t>South Australia ;  &gt;&gt; Other difficulties ;  &gt; Males ;</t>
  </si>
  <si>
    <t>South Australia ;  &gt;&gt; Other difficulties ;  &gt; Females ;</t>
  </si>
  <si>
    <t>South Australia ;  &gt;&gt; Other difficulties ;  15-64 years ;  Persons ;</t>
  </si>
  <si>
    <t>South Australia ;  &gt;&gt; Other difficulties ;  15-64 years ;  &gt; Males ;</t>
  </si>
  <si>
    <t>South Australia ;  &gt;&gt; Other difficulties ;  15-64 years ;  &gt; Females ;</t>
  </si>
  <si>
    <t>South Australia ;  &gt;&gt; Other difficulties ;  &gt; 15-24 years ;  Persons ;</t>
  </si>
  <si>
    <t>South Australia ;  &gt;&gt; Other difficulties ;  &gt; 15-24 years ;  &gt; Males ;</t>
  </si>
  <si>
    <t>South Australia ;  &gt;&gt; Other difficulties ;  &gt; 15-24 years ;  &gt; Females ;</t>
  </si>
  <si>
    <t>South Australia ;  &gt;&gt; Other difficulties ;  &gt; 25-34 years ;  Persons ;</t>
  </si>
  <si>
    <t>South Australia ;  &gt;&gt; Other difficulties ;  &gt; 25-34 years ;  &gt; Males ;</t>
  </si>
  <si>
    <t>South Australia ;  &gt;&gt; Other difficulties ;  &gt; 25-34 years ;  &gt; Females ;</t>
  </si>
  <si>
    <t>South Australia ;  &gt;&gt; Other difficulties ;  &gt; 35-44 years ;  Persons ;</t>
  </si>
  <si>
    <t>South Australia ;  &gt;&gt; Other difficulties ;  &gt; 35-44 years ;  &gt; Males ;</t>
  </si>
  <si>
    <t>South Australia ;  &gt;&gt; Other difficulties ;  &gt; 35-44 years ;  &gt; Females ;</t>
  </si>
  <si>
    <t>South Australia ;  &gt;&gt; Other difficulties ;  &gt; 45-54 years ;  Persons ;</t>
  </si>
  <si>
    <t>South Australia ;  &gt;&gt; Other difficulties ;  &gt; 45-54 years ;  &gt; Males ;</t>
  </si>
  <si>
    <t>South Australia ;  &gt;&gt; Other difficulties ;  &gt; 45-54 years ;  &gt; Females ;</t>
  </si>
  <si>
    <t>South Australia ;  &gt;&gt; Other difficulties ;  &gt; 55 years and over ;  Persons ;</t>
  </si>
  <si>
    <t>South Australia ;  &gt;&gt; Other difficulties ;  &gt; 55 years and over ;  &gt; Males ;</t>
  </si>
  <si>
    <t>South Australia ;  &gt;&gt; Other difficulties ;  &gt; 55 years and over ;  &gt; Females ;</t>
  </si>
  <si>
    <t>South Australia ;  &gt;&gt; Other difficulties ;  &gt;&gt; 55-64 years ;  Persons ;</t>
  </si>
  <si>
    <t>South Australia ;  &gt;&gt; Other difficulties ;  &gt;&gt; 55-64 years ;  &gt; Males ;</t>
  </si>
  <si>
    <t>South Australia ;  &gt;&gt; Other difficulties ;  &gt;&gt; 55-64 years ;  &gt; Females ;</t>
  </si>
  <si>
    <t>South Australia ;  &gt;&gt; Other difficulties ;  &gt;&gt; 65 years and over ;  Persons ;</t>
  </si>
  <si>
    <t>South Australia ;  &gt;&gt; Other difficulties ;  &gt;&gt; 65 years and over ;  &gt; Males ;</t>
  </si>
  <si>
    <t>South Australia ;  &gt;&gt; Other difficulties ;  &gt;&gt; 65 years and over ;  &gt; Females ;</t>
  </si>
  <si>
    <t>South Australia ;  &gt; Did not have difficulty finding work ;  Persons ;</t>
  </si>
  <si>
    <t>South Australia ;  &gt; Did not have difficulty finding work ;  &gt; Males ;</t>
  </si>
  <si>
    <t>South Australia ;  &gt; Did not have difficulty finding work ;  &gt; Females ;</t>
  </si>
  <si>
    <t>South Australia ;  &gt; Did not have difficulty finding work ;  15-64 years ;  Persons ;</t>
  </si>
  <si>
    <t>South Australia ;  &gt; Did not have difficulty finding work ;  15-64 years ;  &gt; Males ;</t>
  </si>
  <si>
    <t>South Australia ;  &gt; Did not have difficulty finding work ;  15-64 years ;  &gt; Females ;</t>
  </si>
  <si>
    <t>South Australia ;  &gt; Did not have difficulty finding work ;  &gt; 15-24 years ;  Persons ;</t>
  </si>
  <si>
    <t>South Australia ;  &gt; Did not have difficulty finding work ;  &gt; 15-24 years ;  &gt; Males ;</t>
  </si>
  <si>
    <t>South Australia ;  &gt; Did not have difficulty finding work ;  &gt; 15-24 years ;  &gt; Females ;</t>
  </si>
  <si>
    <t>South Australia ;  &gt; Did not have difficulty finding work ;  &gt; 25-34 years ;  Persons ;</t>
  </si>
  <si>
    <t>South Australia ;  &gt; Did not have difficulty finding work ;  &gt; 25-34 years ;  &gt; Males ;</t>
  </si>
  <si>
    <t>South Australia ;  &gt; Did not have difficulty finding work ;  &gt; 25-34 years ;  &gt; Females ;</t>
  </si>
  <si>
    <t>South Australia ;  &gt; Did not have difficulty finding work ;  &gt; 35-44 years ;  Persons ;</t>
  </si>
  <si>
    <t>South Australia ;  &gt; Did not have difficulty finding work ;  &gt; 35-44 years ;  &gt; Males ;</t>
  </si>
  <si>
    <t>South Australia ;  &gt; Did not have difficulty finding work ;  &gt; 35-44 years ;  &gt; Females ;</t>
  </si>
  <si>
    <t>South Australia ;  &gt; Did not have difficulty finding work ;  &gt; 45-54 years ;  Persons ;</t>
  </si>
  <si>
    <t>South Australia ;  &gt; Did not have difficulty finding work ;  &gt; 45-54 years ;  &gt; Males ;</t>
  </si>
  <si>
    <t>South Australia ;  &gt; Did not have difficulty finding work ;  &gt; 45-54 years ;  &gt; Females ;</t>
  </si>
  <si>
    <t>South Australia ;  &gt; Did not have difficulty finding work ;  &gt; 55 years and over ;  Persons ;</t>
  </si>
  <si>
    <t>South Australia ;  &gt; Did not have difficulty finding work ;  &gt; 55 years and over ;  &gt; Males ;</t>
  </si>
  <si>
    <t>South Australia ;  &gt; Did not have difficulty finding work ;  &gt; 55 years and over ;  &gt; Females ;</t>
  </si>
  <si>
    <t>South Australia ;  &gt; Did not have difficulty finding work ;  &gt;&gt; 55-64 years ;  Persons ;</t>
  </si>
  <si>
    <t>South Australia ;  &gt; Did not have difficulty finding work ;  &gt;&gt; 55-64 years ;  &gt; Males ;</t>
  </si>
  <si>
    <t>South Australia ;  &gt; Did not have difficulty finding work ;  &gt;&gt; 55-64 years ;  &gt; Females ;</t>
  </si>
  <si>
    <t>South Australia ;  &gt; Did not have difficulty finding work ;  &gt;&gt; 65 years and over ;  Persons ;</t>
  </si>
  <si>
    <t>South Australia ;  &gt; Did not have difficulty finding work ;  &gt;&gt; 65 years and over ;  &gt; Males ;</t>
  </si>
  <si>
    <t>South Australia ;  &gt; Did not have difficulty finding work ;  &gt;&gt; 65 years and over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</si>
  <si>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</si>
  <si>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</si>
  <si>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</si>
  <si>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Unemployed total ;  15-64 years ;  Persons ;</t>
  </si>
  <si>
    <t>Western Australia ;  Unemployed total ;  15-64 years ;  &gt; Males ;</t>
  </si>
  <si>
    <t>Western Australia ;  Unemployed total ;  15-64 years ;  &gt; Females ;</t>
  </si>
  <si>
    <t>Western Australia ;  Unemployed total ;  &gt; 15-24 years ;  Persons ;</t>
  </si>
  <si>
    <t>Western Australia ;  Unemployed total ;  &gt; 15-24 years ;  &gt; Males ;</t>
  </si>
  <si>
    <t>Western Australia ;  Unemployed total ;  &gt; 15-24 years ;  &gt; Females ;</t>
  </si>
  <si>
    <t>Western Australia ;  Unemployed total ;  &gt; 25-34 years ;  Persons ;</t>
  </si>
  <si>
    <t>Western Australia ;  Unemployed total ;  &gt; 25-34 years ;  &gt; Males ;</t>
  </si>
  <si>
    <t>Western Australia ;  Unemployed total ;  &gt; 25-34 years ;  &gt; Females ;</t>
  </si>
  <si>
    <t>Western Australia ;  Unemployed total ;  &gt; 35-44 years ;  Persons ;</t>
  </si>
  <si>
    <t>Western Australia ;  Unemployed total ;  &gt; 35-44 years ;  &gt; Males ;</t>
  </si>
  <si>
    <t>Western Australia ;  Unemployed total ;  &gt; 35-44 years ;  &gt; Females ;</t>
  </si>
  <si>
    <t>Western Australia ;  Unemployed total ;  &gt; 45-54 years ;  Persons ;</t>
  </si>
  <si>
    <t>Western Australia ;  Unemployed total ;  &gt; 45-54 years ;  &gt; Males ;</t>
  </si>
  <si>
    <t>Western Australia ;  Unemployed total ;  &gt; 45-54 years ;  &gt; Females ;</t>
  </si>
  <si>
    <t>Western Australia ;  Unemployed total ;  &gt; 55 years and over ;  Persons ;</t>
  </si>
  <si>
    <t>Western Australia ;  Unemployed total ;  &gt; 55 years and over ;  &gt; Males ;</t>
  </si>
  <si>
    <t>Western Australia ;  Unemployed total ;  &gt; 55 years and over ;  &gt; Females ;</t>
  </si>
  <si>
    <t>Western Australia ;  Unemployed total ;  &gt;&gt; 55-64 years ;  Persons ;</t>
  </si>
  <si>
    <t>Western Australia ;  Unemployed total ;  &gt;&gt; 55-64 years ;  &gt; Males ;</t>
  </si>
  <si>
    <t>Western Australia ;  Unemployed total ;  &gt;&gt; 55-64 years ;  &gt; Females ;</t>
  </si>
  <si>
    <t>Western Australia ;  Unemployed total ;  &gt;&gt; 65 years and over ;  Persons ;</t>
  </si>
  <si>
    <t>Western Australia ;  Unemployed total ;  &gt;&gt; 65 years and over ;  &gt; Males ;</t>
  </si>
  <si>
    <t>Western Australia ;  Unemployed total ;  &gt;&gt; 65 years and over ;  &gt; Females ;</t>
  </si>
  <si>
    <t>Western Australia ;  &gt; Had difficulty finding work ;  Persons ;</t>
  </si>
  <si>
    <t>Western Australia ;  &gt; Had difficulty finding work ;  &gt; Males ;</t>
  </si>
  <si>
    <t>Western Australia ;  &gt; Had difficulty finding work ;  &gt; Females ;</t>
  </si>
  <si>
    <t>Western Australia ;  &gt; Had difficulty finding work ;  15-64 years ;  Persons ;</t>
  </si>
  <si>
    <t>Western Australia ;  &gt; Had difficulty finding work ;  15-64 years ;  &gt; Males ;</t>
  </si>
  <si>
    <t>Western Australia ;  &gt; Had difficulty finding work ;  15-64 years ;  &gt; Females ;</t>
  </si>
  <si>
    <t>Western Australia ;  &gt; Had difficulty finding work ;  &gt; 15-24 years ;  Persons ;</t>
  </si>
  <si>
    <t>Western Australia ;  &gt; Had difficulty finding work ;  &gt; 15-24 years ;  &gt; Males ;</t>
  </si>
  <si>
    <t>Western Australia ;  &gt; Had difficulty finding work ;  &gt; 15-24 years ;  &gt; Females ;</t>
  </si>
  <si>
    <t>Western Australia ;  &gt; Had difficulty finding work ;  &gt; 25-34 years ;  Persons ;</t>
  </si>
  <si>
    <t>Western Australia ;  &gt; Had difficulty finding work ;  &gt; 25-34 years ;  &gt; Males ;</t>
  </si>
  <si>
    <t>Western Australia ;  &gt; Had difficulty finding work ;  &gt; 25-34 years ;  &gt; Females ;</t>
  </si>
  <si>
    <t>Western Australia ;  &gt; Had difficulty finding work ;  &gt; 35-44 years ;  Persons ;</t>
  </si>
  <si>
    <t>Western Australia ;  &gt; Had difficulty finding work ;  &gt; 35-44 years ;  &gt; Males ;</t>
  </si>
  <si>
    <t>Western Australia ;  &gt; Had difficulty finding work ;  &gt; 35-44 years ;  &gt; Females ;</t>
  </si>
  <si>
    <t>Western Australia ;  &gt; Had difficulty finding work ;  &gt; 45-54 years ;  Persons ;</t>
  </si>
  <si>
    <t>Western Australia ;  &gt; Had difficulty finding work ;  &gt; 45-54 years ;  &gt; Males ;</t>
  </si>
  <si>
    <t>Western Australia ;  &gt; Had difficulty finding work ;  &gt; 45-54 years ;  &gt; Females ;</t>
  </si>
  <si>
    <t>Western Australia ;  &gt; Had difficulty finding work ;  &gt; 55 years and over ;  Persons ;</t>
  </si>
  <si>
    <t>Western Australia ;  &gt; Had difficulty finding work ;  &gt; 55 years and over ;  &gt; Males ;</t>
  </si>
  <si>
    <t>Western Australia ;  &gt; Had difficulty finding work ;  &gt; 55 years and over ;  &gt; Females ;</t>
  </si>
  <si>
    <t>Western Australia ;  &gt; Had difficulty finding work ;  &gt;&gt; 55-64 years ;  Persons ;</t>
  </si>
  <si>
    <t>Western Australia ;  &gt; Had difficulty finding work ;  &gt;&gt; 55-64 years ;  &gt; Males ;</t>
  </si>
  <si>
    <t>Western Australia ;  &gt; Had difficulty finding work ;  &gt;&gt; 55-64 years ;  &gt; Females ;</t>
  </si>
  <si>
    <t>Western Australia ;  &gt; Had difficulty finding work ;  &gt;&gt; 65 years and over ;  Persons ;</t>
  </si>
  <si>
    <t>Western Australia ;  &gt; Had difficulty finding work ;  &gt;&gt; 65 years and over ;  &gt; Males ;</t>
  </si>
  <si>
    <t>Western Australia ;  &gt; Had difficulty finding work ;  &gt;&gt; 65 years and over ;  &gt; Females ;</t>
  </si>
  <si>
    <t>Western Australia ;  &gt;&gt; Too many applicants for available jobs ;  Persons ;</t>
  </si>
  <si>
    <t>Western Australia ;  &gt;&gt; Too many applicants for available jobs ;  &gt; Males ;</t>
  </si>
  <si>
    <t>Western Australia ;  &gt;&gt; Too many applicants for available jobs ;  &gt; Females ;</t>
  </si>
  <si>
    <t>Western Australia ;  &gt;&gt; Too many applicants for available jobs ;  15-64 years ;  Persons ;</t>
  </si>
  <si>
    <t>Western Australia ;  &gt;&gt; Too many applicants for available jobs ;  15-64 years ;  &gt; Males ;</t>
  </si>
  <si>
    <t>Western Australia ;  &gt;&gt; Too many applicants for available jobs ;  15-64 years ;  &gt; Females ;</t>
  </si>
  <si>
    <t>Western Australia ;  &gt;&gt; Too many applicants for available jobs ;  &gt; 15-24 years ;  Persons ;</t>
  </si>
  <si>
    <t>Western Australia ;  &gt;&gt; Too many applicants for available jobs ;  &gt; 15-24 years ;  &gt; Males ;</t>
  </si>
  <si>
    <t>Western Australia ;  &gt;&gt; Too many applicants for available jobs ;  &gt; 15-24 years ;  &gt; Females ;</t>
  </si>
  <si>
    <t>Western Australia ;  &gt;&gt; Too many applicants for available jobs ;  &gt; 25-34 years ;  Persons ;</t>
  </si>
  <si>
    <t>Western Australia ;  &gt;&gt; Too many applicants for available jobs ;  &gt; 25-34 years ;  &gt; Males ;</t>
  </si>
  <si>
    <t>Western Australia ;  &gt;&gt; Too many applicants for available jobs ;  &gt; 25-34 years ;  &gt; Females ;</t>
  </si>
  <si>
    <t>Western Australia ;  &gt;&gt; Too many applicants for available jobs ;  &gt; 35-44 years ;  Persons ;</t>
  </si>
  <si>
    <t>Western Australia ;  &gt;&gt; Too many applicants for available jobs ;  &gt; 35-44 years ;  &gt; Males ;</t>
  </si>
  <si>
    <t>Western Australia ;  &gt;&gt; Too many applicants for available jobs ;  &gt; 35-44 years ;  &gt; Females ;</t>
  </si>
  <si>
    <t>Western Australia ;  &gt;&gt; Too many applicants for available jobs ;  &gt; 45-54 years ;  Persons ;</t>
  </si>
  <si>
    <t>A126237310A</t>
  </si>
  <si>
    <t>A126251566V</t>
  </si>
  <si>
    <t>A126244438V</t>
  </si>
  <si>
    <t>A126236878X</t>
  </si>
  <si>
    <t>A126251134R</t>
  </si>
  <si>
    <t>A126244006R</t>
  </si>
  <si>
    <t>A126237022J</t>
  </si>
  <si>
    <t>A126251278A</t>
  </si>
  <si>
    <t>A126244150J</t>
  </si>
  <si>
    <t>A126236662L</t>
  </si>
  <si>
    <t>A126250918V</t>
  </si>
  <si>
    <t>A126243790L</t>
  </si>
  <si>
    <t>A126237382L</t>
  </si>
  <si>
    <t>A126251638V</t>
  </si>
  <si>
    <t>A126244510A</t>
  </si>
  <si>
    <t>A126237094V</t>
  </si>
  <si>
    <t>A126251350J</t>
  </si>
  <si>
    <t>A126244222J</t>
  </si>
  <si>
    <t>A126236682W</t>
  </si>
  <si>
    <t>A126250938C</t>
  </si>
  <si>
    <t>A126243810K</t>
  </si>
  <si>
    <t>A126237114T</t>
  </si>
  <si>
    <t>A126251370T</t>
  </si>
  <si>
    <t>A126244242T</t>
  </si>
  <si>
    <t>A126236754W</t>
  </si>
  <si>
    <t>A126251010L</t>
  </si>
  <si>
    <t>A126243882W</t>
  </si>
  <si>
    <t>A126237258C</t>
  </si>
  <si>
    <t>A126251514T</t>
  </si>
  <si>
    <t>A126244386C</t>
  </si>
  <si>
    <t>A126236826W</t>
  </si>
  <si>
    <t>A126251082X</t>
  </si>
  <si>
    <t>A126243954W</t>
  </si>
  <si>
    <t>A126236970R</t>
  </si>
  <si>
    <t>A126251226X</t>
  </si>
  <si>
    <t>A126244098K</t>
  </si>
  <si>
    <t>A126236610K</t>
  </si>
  <si>
    <t>A126250866C</t>
  </si>
  <si>
    <t>A126243738C</t>
  </si>
  <si>
    <t>A126237330K</t>
  </si>
  <si>
    <t>A126251586C</t>
  </si>
  <si>
    <t>A126244458C</t>
  </si>
  <si>
    <t>A126237042T</t>
  </si>
  <si>
    <t>A126251298K</t>
  </si>
  <si>
    <t>A126244170T</t>
  </si>
  <si>
    <t>A126236666W</t>
  </si>
  <si>
    <t>A126250922K</t>
  </si>
  <si>
    <t>A126243794W</t>
  </si>
  <si>
    <t>A126237098C</t>
  </si>
  <si>
    <t>A126251354T</t>
  </si>
  <si>
    <t>A126244226T</t>
  </si>
  <si>
    <t>A126236738W</t>
  </si>
  <si>
    <t>A126250994W</t>
  </si>
  <si>
    <t>A126243866W</t>
  </si>
  <si>
    <t>A126237242K</t>
  </si>
  <si>
    <t>A126251498C</t>
  </si>
  <si>
    <t>A126244370K</t>
  </si>
  <si>
    <t>A126236810C</t>
  </si>
  <si>
    <t>A126251066X</t>
  </si>
  <si>
    <t>A126243938W</t>
  </si>
  <si>
    <t>A126236954R</t>
  </si>
  <si>
    <t>A126251210F</t>
  </si>
  <si>
    <t>A126244082T</t>
  </si>
  <si>
    <t>A126236594W</t>
  </si>
  <si>
    <t>A126250850K</t>
  </si>
  <si>
    <t>A126243722K</t>
  </si>
  <si>
    <t>A126237314K</t>
  </si>
  <si>
    <t>A126251570K</t>
  </si>
  <si>
    <t>A126244442K</t>
  </si>
  <si>
    <t>A126237026T</t>
  </si>
  <si>
    <t>A126251282T</t>
  </si>
  <si>
    <t>A126244154T</t>
  </si>
  <si>
    <t>A126236670L</t>
  </si>
  <si>
    <t>A126250926V</t>
  </si>
  <si>
    <t>A126243798F</t>
  </si>
  <si>
    <t>A126237102J</t>
  </si>
  <si>
    <t>A126251358A</t>
  </si>
  <si>
    <t>A126244230J</t>
  </si>
  <si>
    <t>A126236742L</t>
  </si>
  <si>
    <t>A126250998F</t>
  </si>
  <si>
    <t>A126243870L</t>
  </si>
  <si>
    <t>A126237246V</t>
  </si>
  <si>
    <t>A126251502J</t>
  </si>
  <si>
    <t>A126244374V</t>
  </si>
  <si>
    <t>A126236814L</t>
  </si>
  <si>
    <t>A126251070R</t>
  </si>
  <si>
    <t>A126243942L</t>
  </si>
  <si>
    <t>A126236958X</t>
  </si>
  <si>
    <t>A126251214R</t>
  </si>
  <si>
    <t>A126244086A</t>
  </si>
  <si>
    <t>A126236598F</t>
  </si>
  <si>
    <t>A126250854V</t>
  </si>
  <si>
    <t>A126243726V</t>
  </si>
  <si>
    <t>A126237318V</t>
  </si>
  <si>
    <t>A126251574V</t>
  </si>
  <si>
    <t>A126244446V</t>
  </si>
  <si>
    <t>A126237030J</t>
  </si>
  <si>
    <t>A126251286A</t>
  </si>
  <si>
    <t>A126244158A</t>
  </si>
  <si>
    <t>A126236698R</t>
  </si>
  <si>
    <t>A126250954C</t>
  </si>
  <si>
    <t>A126243826C</t>
  </si>
  <si>
    <t>A126237130T</t>
  </si>
  <si>
    <t>A126251386K</t>
  </si>
  <si>
    <t>A126244258K</t>
  </si>
  <si>
    <t>A126236770W</t>
  </si>
  <si>
    <t>A126251026F</t>
  </si>
  <si>
    <t>A126243898R</t>
  </si>
  <si>
    <t>A126237274C</t>
  </si>
  <si>
    <t>A126251530T</t>
  </si>
  <si>
    <t>A126244402T</t>
  </si>
  <si>
    <t>A126236842W</t>
  </si>
  <si>
    <t>A126251098T</t>
  </si>
  <si>
    <t>A126243970W</t>
  </si>
  <si>
    <t>A126236986J</t>
  </si>
  <si>
    <t>A126251242X</t>
  </si>
  <si>
    <t>A126244114X</t>
  </si>
  <si>
    <t>A126236626C</t>
  </si>
  <si>
    <t>A126250882C</t>
  </si>
  <si>
    <t>A126243754C</t>
  </si>
  <si>
    <t>A126237346C</t>
  </si>
  <si>
    <t>A126251602T</t>
  </si>
  <si>
    <t>A126244474C</t>
  </si>
  <si>
    <t>A126237058K</t>
  </si>
  <si>
    <t>A126251314X</t>
  </si>
  <si>
    <t>A126244186K</t>
  </si>
  <si>
    <t>A126236674W</t>
  </si>
  <si>
    <t>A126250930K</t>
  </si>
  <si>
    <t>A126243802K</t>
  </si>
  <si>
    <t>A126237106T</t>
  </si>
  <si>
    <t>A126251362T</t>
  </si>
  <si>
    <t>A126244234T</t>
  </si>
  <si>
    <t>A126236746W</t>
  </si>
  <si>
    <t>A126251002L</t>
  </si>
  <si>
    <t>A126243874W</t>
  </si>
  <si>
    <t>A126237250K</t>
  </si>
  <si>
    <t>A126251506T</t>
  </si>
  <si>
    <t>A126244378C</t>
  </si>
  <si>
    <t>A126236818W</t>
  </si>
  <si>
    <t>A126251074X</t>
  </si>
  <si>
    <t>A126243946W</t>
  </si>
  <si>
    <t>A126236962R</t>
  </si>
  <si>
    <t>A126251218X</t>
  </si>
  <si>
    <t>A126244090T</t>
  </si>
  <si>
    <t>A126236602K</t>
  </si>
  <si>
    <t>A126250858C</t>
  </si>
  <si>
    <t>A126243730K</t>
  </si>
  <si>
    <t>A126237322K</t>
  </si>
  <si>
    <t>A126251578C</t>
  </si>
  <si>
    <t>A126244450K</t>
  </si>
  <si>
    <t>A126237034T</t>
  </si>
  <si>
    <t>A126251290T</t>
  </si>
  <si>
    <t>A126244162T</t>
  </si>
  <si>
    <t>A126236702V</t>
  </si>
  <si>
    <t>A126250958L</t>
  </si>
  <si>
    <t>A126243830V</t>
  </si>
  <si>
    <t>A126237134A</t>
  </si>
  <si>
    <t>A126251390A</t>
  </si>
  <si>
    <t>A126244262A</t>
  </si>
  <si>
    <t>A126236774F</t>
  </si>
  <si>
    <t>A126251030W</t>
  </si>
  <si>
    <t>A126243902V</t>
  </si>
  <si>
    <t>A126237278L</t>
  </si>
  <si>
    <t>A126251534A</t>
  </si>
  <si>
    <t>A126244406A</t>
  </si>
  <si>
    <t>A126236846F</t>
  </si>
  <si>
    <t>A126251102W</t>
  </si>
  <si>
    <t>A126243974F</t>
  </si>
  <si>
    <t>A126236990X</t>
  </si>
  <si>
    <t>A126251246J</t>
  </si>
  <si>
    <t>A126244118J</t>
  </si>
  <si>
    <t>A126236630V</t>
  </si>
  <si>
    <t>A126250886L</t>
  </si>
  <si>
    <t>A126243758L</t>
  </si>
  <si>
    <t>A126237350V</t>
  </si>
  <si>
    <t>A126251606A</t>
  </si>
  <si>
    <t>A126244478L</t>
  </si>
  <si>
    <t>A126237062A</t>
  </si>
  <si>
    <t>A126251318J</t>
  </si>
  <si>
    <t>A126244190A</t>
  </si>
  <si>
    <t>A126232746X</t>
  </si>
  <si>
    <t>A126247002K</t>
  </si>
  <si>
    <t>A126239874V</t>
  </si>
  <si>
    <t>A126233178F</t>
  </si>
  <si>
    <t>A126247434R</t>
  </si>
  <si>
    <t>A126240306V</t>
  </si>
  <si>
    <t>A126232818X</t>
  </si>
  <si>
    <t>A126247074W</t>
  </si>
  <si>
    <t>A126239946V</t>
  </si>
  <si>
    <t>A126233322L</t>
  </si>
  <si>
    <t>A126247578A</t>
  </si>
  <si>
    <t>A126240450L</t>
  </si>
  <si>
    <t>A126232890T</t>
  </si>
  <si>
    <t>A126247146W</t>
  </si>
  <si>
    <t>A126240018A</t>
  </si>
  <si>
    <t>A126233034V</t>
  </si>
  <si>
    <t>A126247290R</t>
  </si>
  <si>
    <t>A126240162V</t>
  </si>
  <si>
    <t>A126232674X</t>
  </si>
  <si>
    <t>A126246930J</t>
  </si>
  <si>
    <t>A126239802J</t>
  </si>
  <si>
    <t>A126233394X</t>
  </si>
  <si>
    <t>A126247650J</t>
  </si>
  <si>
    <t>A126240522L</t>
  </si>
  <si>
    <t>A126233106V</t>
  </si>
  <si>
    <t>A126247362R</t>
  </si>
  <si>
    <t>A126240234V</t>
  </si>
  <si>
    <t>A126232758J</t>
  </si>
  <si>
    <t>A126247014V</t>
  </si>
  <si>
    <t>A126239886C</t>
  </si>
  <si>
    <t>A126233190W</t>
  </si>
  <si>
    <t>A126247446X</t>
  </si>
  <si>
    <t>A126240318C</t>
  </si>
  <si>
    <t>A126232830R</t>
  </si>
  <si>
    <t>A126247086F</t>
  </si>
  <si>
    <t>A126239958C</t>
  </si>
  <si>
    <t>A126233334W</t>
  </si>
  <si>
    <t>A126247590T</t>
  </si>
  <si>
    <t>A126240462W</t>
  </si>
  <si>
    <t>A126232902R</t>
  </si>
  <si>
    <t>A126247158F</t>
  </si>
  <si>
    <t>A126240030T</t>
  </si>
  <si>
    <t>A126233046C</t>
  </si>
  <si>
    <t>A126247302L</t>
  </si>
  <si>
    <t>A126240174C</t>
  </si>
  <si>
    <t>A126232686J</t>
  </si>
  <si>
    <t>A126246942T</t>
  </si>
  <si>
    <t>A126239814T</t>
  </si>
  <si>
    <t>A126233406W</t>
  </si>
  <si>
    <t>A126247662T</t>
  </si>
  <si>
    <t>A126240534W</t>
  </si>
  <si>
    <t>A126233118C</t>
  </si>
  <si>
    <t>A126247374X</t>
  </si>
  <si>
    <t>A126240246C</t>
  </si>
  <si>
    <t>A126232726R</t>
  </si>
  <si>
    <t>A126246982K</t>
  </si>
  <si>
    <t>A126239854K</t>
  </si>
  <si>
    <t>A126233158W</t>
  </si>
  <si>
    <t>A126247414F</t>
  </si>
  <si>
    <t>A126240286W</t>
  </si>
  <si>
    <t>A126232798A</t>
  </si>
  <si>
    <t>A126247054L</t>
  </si>
  <si>
    <t>A126239926K</t>
  </si>
  <si>
    <t>A126233302C</t>
  </si>
  <si>
    <t>A126247558T</t>
  </si>
  <si>
    <t>A126240430C</t>
  </si>
  <si>
    <t>A126232870J</t>
  </si>
  <si>
    <t>A126247126L</t>
  </si>
  <si>
    <t>A126239998W</t>
  </si>
  <si>
    <t>A126233014K</t>
  </si>
  <si>
    <t>Western Australia ;  &gt;&gt; Too many applicants for available jobs ;  &gt; 45-54 years ;  &gt; Males ;</t>
  </si>
  <si>
    <t>Western Australia ;  &gt;&gt; Too many applicants for available jobs ;  &gt; 45-54 years ;  &gt; Females ;</t>
  </si>
  <si>
    <t>Western Australia ;  &gt;&gt; Too many applicants for available jobs ;  &gt; 55 years and over ;  Persons ;</t>
  </si>
  <si>
    <t>Western Australia ;  &gt;&gt; Too many applicants for available jobs ;  &gt; 55 years and over ;  &gt; Males ;</t>
  </si>
  <si>
    <t>Western Australia ;  &gt;&gt; Too many applicants for available jobs ;  &gt; 55 years and over ;  &gt; Females ;</t>
  </si>
  <si>
    <t>Western Australia ;  &gt;&gt; Too many applicants for available jobs ;  &gt;&gt; 55-64 years ;  Persons ;</t>
  </si>
  <si>
    <t>Western Australia ;  &gt;&gt; Too many applicants for available jobs ;  &gt;&gt; 55-64 years ;  &gt; Males ;</t>
  </si>
  <si>
    <t>Western Australia ;  &gt;&gt; Too many applicants for available jobs ;  &gt;&gt; 55-64 years ;  &gt; Females ;</t>
  </si>
  <si>
    <t>Western Australia ;  &gt;&gt; Too many applicants for available jobs ;  &gt;&gt; 65 years and over ;  Persons ;</t>
  </si>
  <si>
    <t>Western Australia ;  &gt;&gt; Too many applicants for available jobs ;  &gt;&gt; 65 years and over ;  &gt; Males ;</t>
  </si>
  <si>
    <t>Western Australia ;  &gt;&gt; Too many applicants for available jobs ;  &gt;&gt; 65 years and over ;  &gt; Females ;</t>
  </si>
  <si>
    <t>Western Australia ;  &gt;&gt; Lacked necessary skills or education ;  Persons ;</t>
  </si>
  <si>
    <t>Western Australia ;  &gt;&gt; Lacked necessary skills or education ;  &gt; Males ;</t>
  </si>
  <si>
    <t>Western Australia ;  &gt;&gt; Lacked necessary skills or education ;  &gt; Females ;</t>
  </si>
  <si>
    <t>Western Australia ;  &gt;&gt; Lacked necessary skills or education ;  15-64 years ;  Persons ;</t>
  </si>
  <si>
    <t>Western Australia ;  &gt;&gt; Lacked necessary skills or education ;  15-64 years ;  &gt; Males ;</t>
  </si>
  <si>
    <t>Western Australia ;  &gt;&gt; Lacked necessary skills or education ;  15-64 years ;  &gt; Females ;</t>
  </si>
  <si>
    <t>Western Australia ;  &gt;&gt; Lacked necessary skills or education ;  &gt; 15-24 years ;  Persons ;</t>
  </si>
  <si>
    <t>Western Australia ;  &gt;&gt; Lacked necessary skills or education ;  &gt; 15-24 years ;  &gt; Males ;</t>
  </si>
  <si>
    <t>Western Australia ;  &gt;&gt; Lacked necessary skills or education ;  &gt; 15-24 years ;  &gt; Females ;</t>
  </si>
  <si>
    <t>Western Australia ;  &gt;&gt; Lacked necessary skills or education ;  &gt; 25-34 years ;  Persons ;</t>
  </si>
  <si>
    <t>Western Australia ;  &gt;&gt; Lacked necessary skills or education ;  &gt; 25-34 years ;  &gt; Males ;</t>
  </si>
  <si>
    <t>Western Australia ;  &gt;&gt; Lacked necessary skills or education ;  &gt; 25-34 years ;  &gt; Females ;</t>
  </si>
  <si>
    <t>Western Australia ;  &gt;&gt; Lacked necessary skills or education ;  &gt; 35-44 years ;  Persons ;</t>
  </si>
  <si>
    <t>Western Australia ;  &gt;&gt; Lacked necessary skills or education ;  &gt; 35-44 years ;  &gt; Males ;</t>
  </si>
  <si>
    <t>Western Australia ;  &gt;&gt; Lacked necessary skills or education ;  &gt; 35-44 years ;  &gt; Females ;</t>
  </si>
  <si>
    <t>Western Australia ;  &gt;&gt; Lacked necessary skills or education ;  &gt; 45-54 years ;  Persons ;</t>
  </si>
  <si>
    <t>Western Australia ;  &gt;&gt; Lacked necessary skills or education ;  &gt; 45-54 years ;  &gt; Males ;</t>
  </si>
  <si>
    <t>Western Australia ;  &gt;&gt; Lacked necessary skills or education ;  &gt; 45-54 years ;  &gt; Females ;</t>
  </si>
  <si>
    <t>Western Australia ;  &gt;&gt; Lacked necessary skills or education ;  &gt; 55 years and over ;  Persons ;</t>
  </si>
  <si>
    <t>Western Australia ;  &gt;&gt; Lacked necessary skills or education ;  &gt; 55 years and over ;  &gt; Males ;</t>
  </si>
  <si>
    <t>Western Australia ;  &gt;&gt; Lacked necessary skills or education ;  &gt; 55 years and over ;  &gt; Females ;</t>
  </si>
  <si>
    <t>Western Australia ;  &gt;&gt; Lacked necessary skills or education ;  &gt;&gt; 55-64 years ;  Persons ;</t>
  </si>
  <si>
    <t>Western Australia ;  &gt;&gt; Lacked necessary skills or education ;  &gt;&gt; 55-64 years ;  &gt; Males ;</t>
  </si>
  <si>
    <t>Western Australia ;  &gt;&gt; Lacked necessary skills or education ;  &gt;&gt; 55-64 years ;  &gt; Females ;</t>
  </si>
  <si>
    <t>Western Australia ;  &gt;&gt; Lacked necessary skills or education ;  &gt;&gt; 65 years and over ;  Persons ;</t>
  </si>
  <si>
    <t>Western Australia ;  &gt;&gt; Lacked necessary skills or education ;  &gt;&gt; 65 years and over ;  &gt; Males ;</t>
  </si>
  <si>
    <t>Western Australia ;  &gt;&gt; Lacked necessary skills or education ;  &gt;&gt; 65 years and over ;  &gt; Females ;</t>
  </si>
  <si>
    <t>Western Australia ;  &gt;&gt; Considered too young or too old by employers ;  Persons ;</t>
  </si>
  <si>
    <t>Western Australia ;  &gt;&gt; Considered too young or too old by employers ;  &gt; Males ;</t>
  </si>
  <si>
    <t>Western Australia ;  &gt;&gt; Considered too young or too old by employers ;  &gt; Females ;</t>
  </si>
  <si>
    <t>Western Australia ;  &gt;&gt; Considered too young or too old by employers ;  15-64 years ;  Persons ;</t>
  </si>
  <si>
    <t>Western Australia ;  &gt;&gt; Considered too young or too old by employers ;  15-64 years ;  &gt; Males ;</t>
  </si>
  <si>
    <t>Western Australia ;  &gt;&gt; Considered too young or too old by employers ;  15-64 years ;  &gt; Females ;</t>
  </si>
  <si>
    <t>Western Australia ;  &gt;&gt; Considered too young or too old by employers ;  &gt; 15-24 years ;  Persons ;</t>
  </si>
  <si>
    <t>Western Australia ;  &gt;&gt; Considered too young or too old by employers ;  &gt; 15-24 years ;  &gt; Males ;</t>
  </si>
  <si>
    <t>Western Australia ;  &gt;&gt; Considered too young or too old by employers ;  &gt; 15-24 years ;  &gt; Females ;</t>
  </si>
  <si>
    <t>Western Australia ;  &gt;&gt; Considered too young or too old by employers ;  &gt; 25-34 years ;  Persons ;</t>
  </si>
  <si>
    <t>Western Australia ;  &gt;&gt; Considered too young or too old by employers ;  &gt; 25-34 years ;  &gt; Males ;</t>
  </si>
  <si>
    <t>Western Australia ;  &gt;&gt; Considered too young or too old by employers ;  &gt; 25-34 years ;  &gt; Females ;</t>
  </si>
  <si>
    <t>Western Australia ;  &gt;&gt; Considered too young or too old by employers ;  &gt; 35-44 years ;  Persons ;</t>
  </si>
  <si>
    <t>Western Australia ;  &gt;&gt; Considered too young or too old by employers ;  &gt; 35-44 years ;  &gt; Males ;</t>
  </si>
  <si>
    <t>Western Australia ;  &gt;&gt; Considered too young or too old by employers ;  &gt; 35-44 years ;  &gt; Females ;</t>
  </si>
  <si>
    <t>Western Australia ;  &gt;&gt; Considered too young or too old by employers ;  &gt; 45-54 years ;  Persons ;</t>
  </si>
  <si>
    <t>Western Australia ;  &gt;&gt; Considered too young or too old by employers ;  &gt; 45-54 years ;  &gt; Males ;</t>
  </si>
  <si>
    <t>Western Australia ;  &gt;&gt; Considered too young or too old by employers ;  &gt; 45-54 years ;  &gt; Females ;</t>
  </si>
  <si>
    <t>Western Australia ;  &gt;&gt; Considered too young or too old by employers ;  &gt; 55 years and over ;  Persons ;</t>
  </si>
  <si>
    <t>Western Australia ;  &gt;&gt; Considered too young or too old by employers ;  &gt; 55 years and over ;  &gt; Males ;</t>
  </si>
  <si>
    <t>Western Australia ;  &gt;&gt; Considered too young or too old by employers ;  &gt; 55 years and over ;  &gt; Females ;</t>
  </si>
  <si>
    <t>Western Australia ;  &gt;&gt; Considered too young or too old by employers ;  &gt;&gt; 55-64 years ;  Persons ;</t>
  </si>
  <si>
    <t>Western Australia ;  &gt;&gt; Considered too young or too old by employers ;  &gt;&gt; 55-64 years ;  &gt; Males ;</t>
  </si>
  <si>
    <t>Western Australia ;  &gt;&gt; Considered too young or too old by employers ;  &gt;&gt; 55-64 years ;  &gt; Females ;</t>
  </si>
  <si>
    <t>Western Australia ;  &gt;&gt; Considered too young or too old by employers ;  &gt;&gt; 65 years and over ;  Persons ;</t>
  </si>
  <si>
    <t>Western Australia ;  &gt;&gt; Considered too young or too old by employers ;  &gt;&gt; 65 years and over ;  &gt; Males ;</t>
  </si>
  <si>
    <t>Western Australia ;  &gt;&gt; Considered too young or too old by employers ;  &gt;&gt; 65 years and over ;  &gt; Females ;</t>
  </si>
  <si>
    <t>Western Australia ;  &gt;&gt;&gt; Considered too young by employers ;  Persons ;</t>
  </si>
  <si>
    <t>Western Australia ;  &gt;&gt;&gt; Considered too young by employers ;  &gt; Males ;</t>
  </si>
  <si>
    <t>Western Australia ;  &gt;&gt;&gt; Considered too young by employers ;  &gt; Females ;</t>
  </si>
  <si>
    <t>Western Australia ;  &gt;&gt;&gt; Considered too young by employers ;  15-64 years ;  Persons ;</t>
  </si>
  <si>
    <t>Western Australia ;  &gt;&gt;&gt; Considered too young by employers ;  15-64 years ;  &gt; Males ;</t>
  </si>
  <si>
    <t>Western Australia ;  &gt;&gt;&gt; Considered too young by employers ;  15-64 years ;  &gt; Females ;</t>
  </si>
  <si>
    <t>Western Australia ;  &gt;&gt;&gt; Considered too young by employers ;  &gt; 15-24 years ;  Persons ;</t>
  </si>
  <si>
    <t>Western Australia ;  &gt;&gt;&gt; Considered too young by employers ;  &gt; 15-24 years ;  &gt; Males ;</t>
  </si>
  <si>
    <t>Western Australia ;  &gt;&gt;&gt; Considered too young by employers ;  &gt; 15-24 years ;  &gt; Females ;</t>
  </si>
  <si>
    <t>Western Australia ;  &gt;&gt;&gt; Considered too young by employers ;  &gt; 25-34 years ;  Persons ;</t>
  </si>
  <si>
    <t>Western Australia ;  &gt;&gt;&gt; Considered too young by employers ;  &gt; 25-34 years ;  &gt; Males ;</t>
  </si>
  <si>
    <t>Western Australia ;  &gt;&gt;&gt; Considered too young by employers ;  &gt; 25-34 years ;  &gt; Females ;</t>
  </si>
  <si>
    <t>Western Australia ;  &gt;&gt;&gt; Considered too young by employers ;  &gt; 35-44 years ;  Persons ;</t>
  </si>
  <si>
    <t>Western Australia ;  &gt;&gt;&gt; Considered too young by employers ;  &gt; 35-44 years ;  &gt; Males ;</t>
  </si>
  <si>
    <t>Western Australia ;  &gt;&gt;&gt; Considered too young by employers ;  &gt; 35-44 years ;  &gt; Females ;</t>
  </si>
  <si>
    <t>Western Australia ;  &gt;&gt;&gt; Considered too young by employers ;  &gt; 45-54 years ;  Persons ;</t>
  </si>
  <si>
    <t>Western Australia ;  &gt;&gt;&gt; Considered too young by employers ;  &gt; 45-54 years ;  &gt; Males ;</t>
  </si>
  <si>
    <t>Western Australia ;  &gt;&gt;&gt; Considered too young by employers ;  &gt; 45-54 years ;  &gt; Females ;</t>
  </si>
  <si>
    <t>Western Australia ;  &gt;&gt;&gt; Considered too young by employers ;  &gt; 55 years and over ;  Persons ;</t>
  </si>
  <si>
    <t>Western Australia ;  &gt;&gt;&gt; Considered too young by employers ;  &gt; 55 years and over ;  &gt; Males ;</t>
  </si>
  <si>
    <t>Western Australia ;  &gt;&gt;&gt; Considered too young by employers ;  &gt; 55 years and over ;  &gt; Females ;</t>
  </si>
  <si>
    <t>Western Australia ;  &gt;&gt;&gt; Considered too young by employers ;  &gt;&gt; 55-64 years ;  Persons ;</t>
  </si>
  <si>
    <t>Western Australia ;  &gt;&gt;&gt; Considered too young by employers ;  &gt;&gt; 55-64 years ;  &gt; Males ;</t>
  </si>
  <si>
    <t>Western Australia ;  &gt;&gt;&gt; Considered too young by employers ;  &gt;&gt; 55-64 years ;  &gt; Females ;</t>
  </si>
  <si>
    <t>Western Australia ;  &gt;&gt;&gt; Considered too young by employers ;  &gt;&gt; 65 years and over ;  Persons ;</t>
  </si>
  <si>
    <t>Western Australia ;  &gt;&gt;&gt; Considered too young by employers ;  &gt;&gt; 65 years and over ;  &gt; Males ;</t>
  </si>
  <si>
    <t>Western Australia ;  &gt;&gt;&gt; Considered too young by employers ;  &gt;&gt; 65 years and over ;  &gt; Females ;</t>
  </si>
  <si>
    <t>Western Australia ;  &gt;&gt;&gt; Considered too old by employers ;  Persons ;</t>
  </si>
  <si>
    <t>Western Australia ;  &gt;&gt;&gt; Considered too old by employers ;  &gt; Males ;</t>
  </si>
  <si>
    <t>Western Australia ;  &gt;&gt;&gt; Considered too old by employers ;  &gt; Females ;</t>
  </si>
  <si>
    <t>Western Australia ;  &gt;&gt;&gt; Considered too old by employers ;  15-64 years ;  Persons ;</t>
  </si>
  <si>
    <t>Western Australia ;  &gt;&gt;&gt; Considered too old by employers ;  15-64 years ;  &gt; Males ;</t>
  </si>
  <si>
    <t>Western Australia ;  &gt;&gt;&gt; Considered too old by employers ;  15-64 years ;  &gt; Females ;</t>
  </si>
  <si>
    <t>Western Australia ;  &gt;&gt;&gt; Considered too old by employers ;  &gt; 15-24 years ;  Persons ;</t>
  </si>
  <si>
    <t>Western Australia ;  &gt;&gt;&gt; Considered too old by employers ;  &gt; 15-24 years ;  &gt; Males ;</t>
  </si>
  <si>
    <t>Western Australia ;  &gt;&gt;&gt; Considered too old by employers ;  &gt; 15-24 years ;  &gt; Females ;</t>
  </si>
  <si>
    <t>Western Australia ;  &gt;&gt;&gt; Considered too old by employers ;  &gt; 25-34 years ;  Persons ;</t>
  </si>
  <si>
    <t>Western Australia ;  &gt;&gt;&gt; Considered too old by employers ;  &gt; 25-34 years ;  &gt; Males ;</t>
  </si>
  <si>
    <t>Western Australia ;  &gt;&gt;&gt; Considered too old by employers ;  &gt; 25-34 years ;  &gt; Females ;</t>
  </si>
  <si>
    <t>Western Australia ;  &gt;&gt;&gt; Considered too old by employers ;  &gt; 35-44 years ;  Persons ;</t>
  </si>
  <si>
    <t>Western Australia ;  &gt;&gt;&gt; Considered too old by employers ;  &gt; 35-44 years ;  &gt; Males ;</t>
  </si>
  <si>
    <t>Western Australia ;  &gt;&gt;&gt; Considered too old by employers ;  &gt; 35-44 years ;  &gt; Females ;</t>
  </si>
  <si>
    <t>Western Australia ;  &gt;&gt;&gt; Considered too old by employers ;  &gt; 45-54 years ;  Persons ;</t>
  </si>
  <si>
    <t>Western Australia ;  &gt;&gt;&gt; Considered too old by employers ;  &gt; 45-54 years ;  &gt; Males ;</t>
  </si>
  <si>
    <t>Western Australia ;  &gt;&gt;&gt; Considered too old by employers ;  &gt; 45-54 years ;  &gt; Females ;</t>
  </si>
  <si>
    <t>Western Australia ;  &gt;&gt;&gt; Considered too old by employers ;  &gt; 55 years and over ;  Persons ;</t>
  </si>
  <si>
    <t>Western Australia ;  &gt;&gt;&gt; Considered too old by employers ;  &gt; 55 years and over ;  &gt; Males ;</t>
  </si>
  <si>
    <t>Western Australia ;  &gt;&gt;&gt; Considered too old by employers ;  &gt; 55 years and over ;  &gt; Females ;</t>
  </si>
  <si>
    <t>Western Australia ;  &gt;&gt;&gt; Considered too old by employers ;  &gt;&gt; 55-64 years ;  Persons ;</t>
  </si>
  <si>
    <t>Western Australia ;  &gt;&gt;&gt; Considered too old by employers ;  &gt;&gt; 55-64 years ;  &gt; Males ;</t>
  </si>
  <si>
    <t>Western Australia ;  &gt;&gt;&gt; Considered too old by employers ;  &gt;&gt; 55-64 years ;  &gt; Females ;</t>
  </si>
  <si>
    <t>Western Australia ;  &gt;&gt;&gt; Considered too old by employers ;  &gt;&gt; 65 years and over ;  Persons ;</t>
  </si>
  <si>
    <t>Western Australia ;  &gt;&gt;&gt; Considered too old by employers ;  &gt;&gt; 65 years and over ;  &gt; Males ;</t>
  </si>
  <si>
    <t>Western Australia ;  &gt;&gt;&gt; Considered too old by employers ;  &gt;&gt; 65 years and over ;  &gt; Females ;</t>
  </si>
  <si>
    <t>Western Australia ;  &gt;&gt; Insufficient work experience ;  Persons ;</t>
  </si>
  <si>
    <t>Western Australia ;  &gt;&gt; Insufficient work experience ;  &gt; Males ;</t>
  </si>
  <si>
    <t>Western Australia ;  &gt;&gt; Insufficient work experience ;  &gt; Females ;</t>
  </si>
  <si>
    <t>Western Australia ;  &gt;&gt; Insufficient work experience ;  15-64 years ;  Persons ;</t>
  </si>
  <si>
    <t>Western Australia ;  &gt;&gt; Insufficient work experience ;  15-64 years ;  &gt; Males ;</t>
  </si>
  <si>
    <t>Western Australia ;  &gt;&gt; Insufficient work experience ;  15-64 years ;  &gt; Females ;</t>
  </si>
  <si>
    <t>Western Australia ;  &gt;&gt; Insufficient work experience ;  &gt; 15-24 years ;  Persons ;</t>
  </si>
  <si>
    <t>Western Australia ;  &gt;&gt; Insufficient work experience ;  &gt; 15-24 years ;  &gt; Males ;</t>
  </si>
  <si>
    <t>Western Australia ;  &gt;&gt; Insufficient work experience ;  &gt; 15-24 years ;  &gt; Females ;</t>
  </si>
  <si>
    <t>Western Australia ;  &gt;&gt; Insufficient work experience ;  &gt; 25-34 years ;  Persons ;</t>
  </si>
  <si>
    <t>Western Australia ;  &gt;&gt; Insufficient work experience ;  &gt; 25-34 years ;  &gt; Males ;</t>
  </si>
  <si>
    <t>Western Australia ;  &gt;&gt; Insufficient work experience ;  &gt; 25-34 years ;  &gt; Females ;</t>
  </si>
  <si>
    <t>Western Australia ;  &gt;&gt; Insufficient work experience ;  &gt; 35-44 years ;  Persons ;</t>
  </si>
  <si>
    <t>Western Australia ;  &gt;&gt; Insufficient work experience ;  &gt; 35-44 years ;  &gt; Males ;</t>
  </si>
  <si>
    <t>Western Australia ;  &gt;&gt; Insufficient work experience ;  &gt; 35-44 years ;  &gt; Females ;</t>
  </si>
  <si>
    <t>Western Australia ;  &gt;&gt; Insufficient work experience ;  &gt; 45-54 years ;  Persons ;</t>
  </si>
  <si>
    <t>Western Australia ;  &gt;&gt; Insufficient work experience ;  &gt; 45-54 years ;  &gt; Males ;</t>
  </si>
  <si>
    <t>Western Australia ;  &gt;&gt; Insufficient work experience ;  &gt; 45-54 years ;  &gt; Females ;</t>
  </si>
  <si>
    <t>Western Australia ;  &gt;&gt; Insufficient work experience ;  &gt; 55 years and over ;  Persons ;</t>
  </si>
  <si>
    <t>Western Australia ;  &gt;&gt; Insufficient work experience ;  &gt; 55 years and over ;  &gt; Males ;</t>
  </si>
  <si>
    <t>Western Australia ;  &gt;&gt; Insufficient work experience ;  &gt; 55 years and over ;  &gt; Females ;</t>
  </si>
  <si>
    <t>Western Australia ;  &gt;&gt; Insufficient work experience ;  &gt;&gt; 55-64 years ;  Persons ;</t>
  </si>
  <si>
    <t>Western Australia ;  &gt;&gt; Insufficient work experience ;  &gt;&gt; 55-64 years ;  &gt; Males ;</t>
  </si>
  <si>
    <t>Western Australia ;  &gt;&gt; Insufficient work experience ;  &gt;&gt; 55-64 years ;  &gt; Females ;</t>
  </si>
  <si>
    <t>Western Australia ;  &gt;&gt; Insufficient work experience ;  &gt;&gt; 65 years and over ;  Persons ;</t>
  </si>
  <si>
    <t>Western Australia ;  &gt;&gt; Insufficient work experience ;  &gt;&gt; 65 years and over ;  &gt; Males ;</t>
  </si>
  <si>
    <t>Western Australia ;  &gt;&gt; Insufficient work experience ;  &gt;&gt; 65 years and over ;  &gt; Females ;</t>
  </si>
  <si>
    <t>Western Australia ;  &gt;&gt; No vacancies at all ;  Persons ;</t>
  </si>
  <si>
    <t>Western Australia ;  &gt;&gt; No vacancies at all ;  &gt; Males ;</t>
  </si>
  <si>
    <t>Western Australia ;  &gt;&gt; No vacancies at all ;  &gt; Females ;</t>
  </si>
  <si>
    <t>Western Australia ;  &gt;&gt; No vacancies at all ;  15-64 years ;  Persons ;</t>
  </si>
  <si>
    <t>Western Australia ;  &gt;&gt; No vacancies at all ;  15-64 years ;  &gt; Males ;</t>
  </si>
  <si>
    <t>Western Australia ;  &gt;&gt; No vacancies at all ;  15-64 years ;  &gt; Females ;</t>
  </si>
  <si>
    <t>Western Australia ;  &gt;&gt; No vacancies at all ;  &gt; 15-24 years ;  Persons ;</t>
  </si>
  <si>
    <t>Western Australia ;  &gt;&gt; No vacancies at all ;  &gt; 15-24 years ;  &gt; Males ;</t>
  </si>
  <si>
    <t>Western Australia ;  &gt;&gt; No vacancies at all ;  &gt; 15-24 years ;  &gt; Females ;</t>
  </si>
  <si>
    <t>Western Australia ;  &gt;&gt; No vacancies at all ;  &gt; 25-34 years ;  Persons ;</t>
  </si>
  <si>
    <t>Western Australia ;  &gt;&gt; No vacancies at all ;  &gt; 25-34 years ;  &gt; Males ;</t>
  </si>
  <si>
    <t>Western Australia ;  &gt;&gt; No vacancies at all ;  &gt; 25-34 years ;  &gt; Females ;</t>
  </si>
  <si>
    <t>Western Australia ;  &gt;&gt; No vacancies at all ;  &gt; 35-44 years ;  Persons ;</t>
  </si>
  <si>
    <t>Western Australia ;  &gt;&gt; No vacancies at all ;  &gt; 35-44 years ;  &gt; Males ;</t>
  </si>
  <si>
    <t>Western Australia ;  &gt;&gt; No vacancies at all ;  &gt; 35-44 years ;  &gt; Females ;</t>
  </si>
  <si>
    <t>Western Australia ;  &gt;&gt; No vacancies at all ;  &gt; 45-54 years ;  Persons ;</t>
  </si>
  <si>
    <t>Western Australia ;  &gt;&gt; No vacancies at all ;  &gt; 45-54 years ;  &gt; Males ;</t>
  </si>
  <si>
    <t>Western Australia ;  &gt;&gt; No vacancies at all ;  &gt; 45-54 years ;  &gt; Females ;</t>
  </si>
  <si>
    <t>Western Australia ;  &gt;&gt; No vacancies at all ;  &gt; 55 years and over ;  Persons ;</t>
  </si>
  <si>
    <t>Western Australia ;  &gt;&gt; No vacancies at all ;  &gt; 55 years and over ;  &gt; Males ;</t>
  </si>
  <si>
    <t>Western Australia ;  &gt;&gt; No vacancies at all ;  &gt; 55 years and over ;  &gt; Females ;</t>
  </si>
  <si>
    <t>Western Australia ;  &gt;&gt; No vacancies at all ;  &gt;&gt; 55-64 years ;  Persons ;</t>
  </si>
  <si>
    <t>Western Australia ;  &gt;&gt; No vacancies at all ;  &gt;&gt; 55-64 years ;  &gt; Males ;</t>
  </si>
  <si>
    <t>Western Australia ;  &gt;&gt; No vacancies at all ;  &gt;&gt; 55-64 years ;  &gt; Females ;</t>
  </si>
  <si>
    <t>Western Australia ;  &gt;&gt; No vacancies at all ;  &gt;&gt; 65 years and over ;  Persons ;</t>
  </si>
  <si>
    <t>Western Australia ;  &gt;&gt; No vacancies at all ;  &gt;&gt; 65 years and over ;  &gt; Males ;</t>
  </si>
  <si>
    <t>Western Australia ;  &gt;&gt; No vacancies at all ;  &gt;&gt; 65 years and over ;  &gt; Females ;</t>
  </si>
  <si>
    <t>Western Australia ;  &gt;&gt; No vacancies in line of work ;  Persons ;</t>
  </si>
  <si>
    <t>Western Australia ;  &gt;&gt; No vacancies in line of work ;  &gt; Males ;</t>
  </si>
  <si>
    <t>Western Australia ;  &gt;&gt; No vacancies in line of work ;  &gt; Females ;</t>
  </si>
  <si>
    <t>Western Australia ;  &gt;&gt; No vacancies in line of work ;  15-64 years ;  Persons ;</t>
  </si>
  <si>
    <t>Western Australia ;  &gt;&gt; No vacancies in line of work ;  15-64 years ;  &gt; Males ;</t>
  </si>
  <si>
    <t>Western Australia ;  &gt;&gt; No vacancies in line of work ;  15-64 years ;  &gt; Females ;</t>
  </si>
  <si>
    <t>Western Australia ;  &gt;&gt; No vacancies in line of work ;  &gt; 15-24 years ;  Persons ;</t>
  </si>
  <si>
    <t>Western Australia ;  &gt;&gt; No vacancies in line of work ;  &gt; 15-24 years ;  &gt; Males ;</t>
  </si>
  <si>
    <t>Western Australia ;  &gt;&gt; No vacancies in line of work ;  &gt; 15-24 years ;  &gt; Females ;</t>
  </si>
  <si>
    <t>Western Australia ;  &gt;&gt; No vacancies in line of work ;  &gt; 25-34 years ;  Persons ;</t>
  </si>
  <si>
    <t>Western Australia ;  &gt;&gt; No vacancies in line of work ;  &gt; 25-34 years ;  &gt; Males ;</t>
  </si>
  <si>
    <t>Western Australia ;  &gt;&gt; No vacancies in line of work ;  &gt; 25-34 years ;  &gt; Females ;</t>
  </si>
  <si>
    <t>Western Australia ;  &gt;&gt; No vacancies in line of work ;  &gt; 35-44 years ;  Persons ;</t>
  </si>
  <si>
    <t>Western Australia ;  &gt;&gt; No vacancies in line of work ;  &gt; 35-44 years ;  &gt; Males ;</t>
  </si>
  <si>
    <t>Western Australia ;  &gt;&gt; No vacancies in line of work ;  &gt; 35-44 years ;  &gt; Females ;</t>
  </si>
  <si>
    <t>Western Australia ;  &gt;&gt; No vacancies in line of work ;  &gt; 45-54 years ;  Persons ;</t>
  </si>
  <si>
    <t>Western Australia ;  &gt;&gt; No vacancies in line of work ;  &gt; 45-54 years ;  &gt; Males ;</t>
  </si>
  <si>
    <t>Western Australia ;  &gt;&gt; No vacancies in line of work ;  &gt; 45-54 years ;  &gt; Females ;</t>
  </si>
  <si>
    <t>Western Australia ;  &gt;&gt; No vacancies in line of work ;  &gt; 55 years and over ;  Persons ;</t>
  </si>
  <si>
    <t>Western Australia ;  &gt;&gt; No vacancies in line of work ;  &gt; 55 years and over ;  &gt; Males ;</t>
  </si>
  <si>
    <t>Western Australia ;  &gt;&gt; No vacancies in line of work ;  &gt; 55 years and over ;  &gt; Females ;</t>
  </si>
  <si>
    <t>Western Australia ;  &gt;&gt; No vacancies in line of work ;  &gt;&gt; 55-64 years ;  Persons ;</t>
  </si>
  <si>
    <t>Western Australia ;  &gt;&gt; No vacancies in line of work ;  &gt;&gt; 55-64 years ;  &gt; Males ;</t>
  </si>
  <si>
    <t>Western Australia ;  &gt;&gt; No vacancies in line of work ;  &gt;&gt; 55-64 years ;  &gt; Females ;</t>
  </si>
  <si>
    <t>Western Australia ;  &gt;&gt; No vacancies in line of work ;  &gt;&gt; 65 years and over ;  Persons ;</t>
  </si>
  <si>
    <t>Western Australia ;  &gt;&gt; No vacancies in line of work ;  &gt;&gt; 65 years and over ;  &gt; Males ;</t>
  </si>
  <si>
    <t>Western Australia ;  &gt;&gt; No vacancies in line of work ;  &gt;&gt; 65 years and over ;  &gt; Females ;</t>
  </si>
  <si>
    <t>Western Australia ;  &gt;&gt; Too far to travel or transport problems ;  Persons ;</t>
  </si>
  <si>
    <t>Western Australia ;  &gt;&gt; Too far to travel or transport problems ;  &gt; Males ;</t>
  </si>
  <si>
    <t>Western Australia ;  &gt;&gt; Too far to travel or transport problems ;  &gt; Females ;</t>
  </si>
  <si>
    <t>Western Australia ;  &gt;&gt; Too far to travel or transport problems ;  15-64 years ;  Persons ;</t>
  </si>
  <si>
    <t>Western Australia ;  &gt;&gt; Too far to travel or transport problems ;  15-64 years ;  &gt; Males ;</t>
  </si>
  <si>
    <t>Western Australia ;  &gt;&gt; Too far to travel or transport problems ;  15-64 years ;  &gt; Females ;</t>
  </si>
  <si>
    <t>Western Australia ;  &gt;&gt; Too far to travel or transport problems ;  &gt; 15-24 years ;  Persons ;</t>
  </si>
  <si>
    <t>Western Australia ;  &gt;&gt; Too far to travel or transport problems ;  &gt; 15-24 years ;  &gt; Males ;</t>
  </si>
  <si>
    <t>Western Australia ;  &gt;&gt; Too far to travel or transport problems ;  &gt; 15-24 years ;  &gt; Females ;</t>
  </si>
  <si>
    <t>Western Australia ;  &gt;&gt; Too far to travel or transport problems ;  &gt; 25-34 years ;  Persons ;</t>
  </si>
  <si>
    <t>Western Australia ;  &gt;&gt; Too far to travel or transport problems ;  &gt; 25-34 years ;  &gt; Males ;</t>
  </si>
  <si>
    <t>Western Australia ;  &gt;&gt; Too far to travel or transport problems ;  &gt; 25-34 years ;  &gt; Females ;</t>
  </si>
  <si>
    <t>Western Australia ;  &gt;&gt; Too far to travel or transport problems ;  &gt; 35-44 years ;  Persons ;</t>
  </si>
  <si>
    <t>Western Australia ;  &gt;&gt; Too far to travel or transport problems ;  &gt; 35-44 years ;  &gt; Males ;</t>
  </si>
  <si>
    <t>Western Australia ;  &gt;&gt; Too far to travel or transport problems ;  &gt; 35-44 years ;  &gt; Females ;</t>
  </si>
  <si>
    <t>Western Australia ;  &gt;&gt; Too far to travel or transport problems ;  &gt; 45-54 years ;  Persons ;</t>
  </si>
  <si>
    <t>Western Australia ;  &gt;&gt; Too far to travel or transport problems ;  &gt; 45-54 years ;  &gt; Males ;</t>
  </si>
  <si>
    <t>Western Australia ;  &gt;&gt; Too far to travel or transport problems ;  &gt; 45-54 years ;  &gt; Females ;</t>
  </si>
  <si>
    <t>Western Australia ;  &gt;&gt; Too far to travel or transport problems ;  &gt; 55 years and over ;  Persons ;</t>
  </si>
  <si>
    <t>Western Australia ;  &gt;&gt; Too far to travel or transport problems ;  &gt; 55 years and over ;  &gt; Males ;</t>
  </si>
  <si>
    <t>Western Australia ;  &gt;&gt; Too far to travel or transport problems ;  &gt; 55 years and over ;  &gt; Females ;</t>
  </si>
  <si>
    <t>Western Australia ;  &gt;&gt; Too far to travel or transport problems ;  &gt;&gt; 55-64 years ;  Persons ;</t>
  </si>
  <si>
    <t>Western Australia ;  &gt;&gt; Too far to travel or transport problems ;  &gt;&gt; 55-64 years ;  &gt; Males ;</t>
  </si>
  <si>
    <t>Western Australia ;  &gt;&gt; Too far to travel or transport problems ;  &gt;&gt; 55-64 years ;  &gt; Females ;</t>
  </si>
  <si>
    <t>Western Australia ;  &gt;&gt; Too far to travel or transport problems ;  &gt;&gt; 65 years and over ;  Persons ;</t>
  </si>
  <si>
    <t>Western Australia ;  &gt;&gt; Too far to travel or transport problems ;  &gt;&gt; 65 years and over ;  &gt; Males ;</t>
  </si>
  <si>
    <t>Western Australia ;  &gt;&gt; Too far to travel or transport problems ;  &gt;&gt; 65 years and over ;  &gt; Females ;</t>
  </si>
  <si>
    <t>Western Australia ;  &gt;&gt; Own ill health or disability ;  Persons ;</t>
  </si>
  <si>
    <t>Western Australia ;  &gt;&gt; Own ill health or disability ;  &gt; Males ;</t>
  </si>
  <si>
    <t>Western Australia ;  &gt;&gt; Own ill health or disability ;  &gt; Females ;</t>
  </si>
  <si>
    <t>Western Australia ;  &gt;&gt; Own ill health or disability ;  15-64 years ;  Persons ;</t>
  </si>
  <si>
    <t>Western Australia ;  &gt;&gt; Own ill health or disability ;  15-64 years ;  &gt; Males ;</t>
  </si>
  <si>
    <t>Western Australia ;  &gt;&gt; Own ill health or disability ;  15-64 years ;  &gt; Females ;</t>
  </si>
  <si>
    <t>Western Australia ;  &gt;&gt; Own ill health or disability ;  &gt; 15-24 years ;  Persons ;</t>
  </si>
  <si>
    <t>Western Australia ;  &gt;&gt; Own ill health or disability ;  &gt; 15-24 years ;  &gt; Males ;</t>
  </si>
  <si>
    <t>Western Australia ;  &gt;&gt; Own ill health or disability ;  &gt; 15-24 years ;  &gt; Females ;</t>
  </si>
  <si>
    <t>Western Australia ;  &gt;&gt; Own ill health or disability ;  &gt; 25-34 years ;  Persons ;</t>
  </si>
  <si>
    <t>Western Australia ;  &gt;&gt; Own ill health or disability ;  &gt; 25-34 years ;  &gt; Males ;</t>
  </si>
  <si>
    <t>Western Australia ;  &gt;&gt; Own ill health or disability ;  &gt; 25-34 years ;  &gt; Females ;</t>
  </si>
  <si>
    <t>Western Australia ;  &gt;&gt; Own ill health or disability ;  &gt; 35-44 years ;  Persons ;</t>
  </si>
  <si>
    <t>Western Australia ;  &gt;&gt; Own ill health or disability ;  &gt; 35-44 years ;  &gt; Males ;</t>
  </si>
  <si>
    <t>Western Australia ;  &gt;&gt; Own ill health or disability ;  &gt; 35-44 years ;  &gt; Females ;</t>
  </si>
  <si>
    <t>Western Australia ;  &gt;&gt; Own ill health or disability ;  &gt; 45-54 years ;  Persons ;</t>
  </si>
  <si>
    <t>Western Australia ;  &gt;&gt; Own ill health or disability ;  &gt; 45-54 years ;  &gt; Males ;</t>
  </si>
  <si>
    <t>Western Australia ;  &gt;&gt; Own ill health or disability ;  &gt; 45-54 years ;  &gt; Females ;</t>
  </si>
  <si>
    <t>Western Australia ;  &gt;&gt; Own ill health or disability ;  &gt; 55 years and over ;  Persons ;</t>
  </si>
  <si>
    <t>Western Australia ;  &gt;&gt; Own ill health or disability ;  &gt; 55 years and over ;  &gt; Males ;</t>
  </si>
  <si>
    <t>Western Australia ;  &gt;&gt; Own ill health or disability ;  &gt; 55 years and over ;  &gt; Females ;</t>
  </si>
  <si>
    <t>Western Australia ;  &gt;&gt; Own ill health or disability ;  &gt;&gt; 55-64 years ;  Persons ;</t>
  </si>
  <si>
    <t>Western Australia ;  &gt;&gt; Own ill health or disability ;  &gt;&gt; 55-64 years ;  &gt; Males ;</t>
  </si>
  <si>
    <t>A126247270F</t>
  </si>
  <si>
    <t>A126240142K</t>
  </si>
  <si>
    <t>A126232654R</t>
  </si>
  <si>
    <t>A126246910X</t>
  </si>
  <si>
    <t>A126239782K</t>
  </si>
  <si>
    <t>A126233374R</t>
  </si>
  <si>
    <t>A126247630X</t>
  </si>
  <si>
    <t>A126240502C</t>
  </si>
  <si>
    <t>A126233086W</t>
  </si>
  <si>
    <t>A126247342F</t>
  </si>
  <si>
    <t>A126240214K</t>
  </si>
  <si>
    <t>A126232762X</t>
  </si>
  <si>
    <t>A126247018C</t>
  </si>
  <si>
    <t>A126239890V</t>
  </si>
  <si>
    <t>A126233194F</t>
  </si>
  <si>
    <t>A126247450R</t>
  </si>
  <si>
    <t>A126240322V</t>
  </si>
  <si>
    <t>A126232834X</t>
  </si>
  <si>
    <t>A126247090W</t>
  </si>
  <si>
    <t>A126239962V</t>
  </si>
  <si>
    <t>A126233338F</t>
  </si>
  <si>
    <t>A126247594A</t>
  </si>
  <si>
    <t>A126240466F</t>
  </si>
  <si>
    <t>A126232906X</t>
  </si>
  <si>
    <t>A126247162W</t>
  </si>
  <si>
    <t>A126240034A</t>
  </si>
  <si>
    <t>A126233050V</t>
  </si>
  <si>
    <t>A126247306W</t>
  </si>
  <si>
    <t>A126240178L</t>
  </si>
  <si>
    <t>A126232690X</t>
  </si>
  <si>
    <t>A126246946A</t>
  </si>
  <si>
    <t>A126239818A</t>
  </si>
  <si>
    <t>A126233410L</t>
  </si>
  <si>
    <t>A126247666A</t>
  </si>
  <si>
    <t>A126240538F</t>
  </si>
  <si>
    <t>A126233122V</t>
  </si>
  <si>
    <t>A126247378J</t>
  </si>
  <si>
    <t>A126240250V</t>
  </si>
  <si>
    <t>A126232766J</t>
  </si>
  <si>
    <t>A126247022V</t>
  </si>
  <si>
    <t>A126239894C</t>
  </si>
  <si>
    <t>A126233198R</t>
  </si>
  <si>
    <t>A126247454X</t>
  </si>
  <si>
    <t>A126240326C</t>
  </si>
  <si>
    <t>A126232838J</t>
  </si>
  <si>
    <t>A126247094F</t>
  </si>
  <si>
    <t>A126239966C</t>
  </si>
  <si>
    <t>A126233342W</t>
  </si>
  <si>
    <t>A126247598K</t>
  </si>
  <si>
    <t>A126240470W</t>
  </si>
  <si>
    <t>A126232910R</t>
  </si>
  <si>
    <t>A126247166F</t>
  </si>
  <si>
    <t>A126240038K</t>
  </si>
  <si>
    <t>A126233054C</t>
  </si>
  <si>
    <t>A126247310L</t>
  </si>
  <si>
    <t>A126240182C</t>
  </si>
  <si>
    <t>A126232694J</t>
  </si>
  <si>
    <t>A126246950T</t>
  </si>
  <si>
    <t>A126239822T</t>
  </si>
  <si>
    <t>A126233414W</t>
  </si>
  <si>
    <t>A126247670T</t>
  </si>
  <si>
    <t>A126240542W</t>
  </si>
  <si>
    <t>A126233126C</t>
  </si>
  <si>
    <t>A126247382X</t>
  </si>
  <si>
    <t>A126240254C</t>
  </si>
  <si>
    <t>A126232730F</t>
  </si>
  <si>
    <t>A126246986V</t>
  </si>
  <si>
    <t>A126239858V</t>
  </si>
  <si>
    <t>A126233162L</t>
  </si>
  <si>
    <t>A126247418R</t>
  </si>
  <si>
    <t>A126240290L</t>
  </si>
  <si>
    <t>A126232802F</t>
  </si>
  <si>
    <t>A126247058W</t>
  </si>
  <si>
    <t>A126239930A</t>
  </si>
  <si>
    <t>A126233306L</t>
  </si>
  <si>
    <t>A126247562J</t>
  </si>
  <si>
    <t>A126240434L</t>
  </si>
  <si>
    <t>A126232874T</t>
  </si>
  <si>
    <t>A126247130C</t>
  </si>
  <si>
    <t>A126240002J</t>
  </si>
  <si>
    <t>A126233018V</t>
  </si>
  <si>
    <t>A126247274R</t>
  </si>
  <si>
    <t>A126240146V</t>
  </si>
  <si>
    <t>A126232658X</t>
  </si>
  <si>
    <t>A126246914J</t>
  </si>
  <si>
    <t>A126239786V</t>
  </si>
  <si>
    <t>A126233378X</t>
  </si>
  <si>
    <t>A126247634J</t>
  </si>
  <si>
    <t>A126240506L</t>
  </si>
  <si>
    <t>A126233090L</t>
  </si>
  <si>
    <t>A126247346R</t>
  </si>
  <si>
    <t>A126240218V</t>
  </si>
  <si>
    <t>A126232734R</t>
  </si>
  <si>
    <t>A126246990K</t>
  </si>
  <si>
    <t>A126239862K</t>
  </si>
  <si>
    <t>A126233166W</t>
  </si>
  <si>
    <t>A126247422F</t>
  </si>
  <si>
    <t>A126240294W</t>
  </si>
  <si>
    <t>A126232806R</t>
  </si>
  <si>
    <t>A126247062L</t>
  </si>
  <si>
    <t>A126239934K</t>
  </si>
  <si>
    <t>A126233310C</t>
  </si>
  <si>
    <t>A126247566T</t>
  </si>
  <si>
    <t>A126240438W</t>
  </si>
  <si>
    <t>A126232878A</t>
  </si>
  <si>
    <t>A126247134L</t>
  </si>
  <si>
    <t>A126240006T</t>
  </si>
  <si>
    <t>A126233022K</t>
  </si>
  <si>
    <t>A126247278X</t>
  </si>
  <si>
    <t>A126240150K</t>
  </si>
  <si>
    <t>A126232662R</t>
  </si>
  <si>
    <t>A126246918T</t>
  </si>
  <si>
    <t>A126239790K</t>
  </si>
  <si>
    <t>A126233382R</t>
  </si>
  <si>
    <t>A126247638T</t>
  </si>
  <si>
    <t>A126240510C</t>
  </si>
  <si>
    <t>A126233094W</t>
  </si>
  <si>
    <t>A126247350F</t>
  </si>
  <si>
    <t>A126240222K</t>
  </si>
  <si>
    <t>A126232750R</t>
  </si>
  <si>
    <t>A126247006V</t>
  </si>
  <si>
    <t>A126239878C</t>
  </si>
  <si>
    <t>A126233182W</t>
  </si>
  <si>
    <t>A126247438X</t>
  </si>
  <si>
    <t>A126240310K</t>
  </si>
  <si>
    <t>A126232822R</t>
  </si>
  <si>
    <t>A126247078F</t>
  </si>
  <si>
    <t>A126239950K</t>
  </si>
  <si>
    <t>A126233326W</t>
  </si>
  <si>
    <t>A126247582T</t>
  </si>
  <si>
    <t>A126240454W</t>
  </si>
  <si>
    <t>A126232894A</t>
  </si>
  <si>
    <t>A126247150L</t>
  </si>
  <si>
    <t>A126240022T</t>
  </si>
  <si>
    <t>A126233038C</t>
  </si>
  <si>
    <t>A126247294X</t>
  </si>
  <si>
    <t>A126240166C</t>
  </si>
  <si>
    <t>A126232678J</t>
  </si>
  <si>
    <t>A126246934T</t>
  </si>
  <si>
    <t>A126239806T</t>
  </si>
  <si>
    <t>A126233398J</t>
  </si>
  <si>
    <t>A126247654T</t>
  </si>
  <si>
    <t>A126240526W</t>
  </si>
  <si>
    <t>A126233110K</t>
  </si>
  <si>
    <t>A126247366X</t>
  </si>
  <si>
    <t>A126240238C</t>
  </si>
  <si>
    <t>A126232718R</t>
  </si>
  <si>
    <t>A126246974K</t>
  </si>
  <si>
    <t>A126239846K</t>
  </si>
  <si>
    <t>A126233150C</t>
  </si>
  <si>
    <t>A126247406F</t>
  </si>
  <si>
    <t>A126240278W</t>
  </si>
  <si>
    <t>A126232790J</t>
  </si>
  <si>
    <t>A126247046L</t>
  </si>
  <si>
    <t>A126239918K</t>
  </si>
  <si>
    <t>A126233294R</t>
  </si>
  <si>
    <t>A126247550X</t>
  </si>
  <si>
    <t>A126240422C</t>
  </si>
  <si>
    <t>A126232862J</t>
  </si>
  <si>
    <t>A126247118L</t>
  </si>
  <si>
    <t>A126239990C</t>
  </si>
  <si>
    <t>A126233006K</t>
  </si>
  <si>
    <t>A126247262F</t>
  </si>
  <si>
    <t>A126240134K</t>
  </si>
  <si>
    <t>A126232646R</t>
  </si>
  <si>
    <t>A126246902X</t>
  </si>
  <si>
    <t>A126239774K</t>
  </si>
  <si>
    <t>A126233366R</t>
  </si>
  <si>
    <t>A126247622X</t>
  </si>
  <si>
    <t>A126240494R</t>
  </si>
  <si>
    <t>A126233078W</t>
  </si>
  <si>
    <t>A126247334F</t>
  </si>
  <si>
    <t>A126240206K</t>
  </si>
  <si>
    <t>A126232770X</t>
  </si>
  <si>
    <t>A126247026C</t>
  </si>
  <si>
    <t>A126239898L</t>
  </si>
  <si>
    <t>A126233202V</t>
  </si>
  <si>
    <t>A126247458J</t>
  </si>
  <si>
    <t>A126240330V</t>
  </si>
  <si>
    <t>A126232842X</t>
  </si>
  <si>
    <t>A126247098R</t>
  </si>
  <si>
    <t>A126239970V</t>
  </si>
  <si>
    <t>A126233346F</t>
  </si>
  <si>
    <t>A126247602R</t>
  </si>
  <si>
    <t>A126240474F</t>
  </si>
  <si>
    <t>A126232914X</t>
  </si>
  <si>
    <t>A126247170W</t>
  </si>
  <si>
    <t>A126240042A</t>
  </si>
  <si>
    <t>A126233058L</t>
  </si>
  <si>
    <t>A126247314W</t>
  </si>
  <si>
    <t>A126240186L</t>
  </si>
  <si>
    <t>A126232698T</t>
  </si>
  <si>
    <t>A126246954A</t>
  </si>
  <si>
    <t>A126239826A</t>
  </si>
  <si>
    <t>A126233418F</t>
  </si>
  <si>
    <t>A126247674A</t>
  </si>
  <si>
    <t>A126240546F</t>
  </si>
  <si>
    <t>A126233130V</t>
  </si>
  <si>
    <t>A126247386J</t>
  </si>
  <si>
    <t>A126240258L</t>
  </si>
  <si>
    <t>A126232754X</t>
  </si>
  <si>
    <t>A126247010K</t>
  </si>
  <si>
    <t>A126239882V</t>
  </si>
  <si>
    <t>A126233186F</t>
  </si>
  <si>
    <t>A126247442R</t>
  </si>
  <si>
    <t>A126240314V</t>
  </si>
  <si>
    <t>A126232826X</t>
  </si>
  <si>
    <t>A126247082W</t>
  </si>
  <si>
    <t>A126239954V</t>
  </si>
  <si>
    <t>A126233330L</t>
  </si>
  <si>
    <t>A126247586A</t>
  </si>
  <si>
    <t>A126240458F</t>
  </si>
  <si>
    <t>A126232898K</t>
  </si>
  <si>
    <t>A126247154W</t>
  </si>
  <si>
    <t>A126240026A</t>
  </si>
  <si>
    <t>A126233042V</t>
  </si>
  <si>
    <t>A126247298J</t>
  </si>
  <si>
    <t>A126240170V</t>
  </si>
  <si>
    <t>A126232682X</t>
  </si>
  <si>
    <t>A126246938A</t>
  </si>
  <si>
    <t>A126239810J</t>
  </si>
  <si>
    <t>A126233402L</t>
  </si>
  <si>
    <t>A126247658A</t>
  </si>
  <si>
    <t>A126240530L</t>
  </si>
  <si>
    <t>A126233114V</t>
  </si>
  <si>
    <t>A126247370R</t>
  </si>
  <si>
    <t>A126240242V</t>
  </si>
  <si>
    <t>A126232774J</t>
  </si>
  <si>
    <t>A126247030V</t>
  </si>
  <si>
    <t>A126239902T</t>
  </si>
  <si>
    <t>A126233206C</t>
  </si>
  <si>
    <t>A126247462X</t>
  </si>
  <si>
    <t>A126240334C</t>
  </si>
  <si>
    <t>A126232846J</t>
  </si>
  <si>
    <t>A126247102V</t>
  </si>
  <si>
    <t>A126239974C</t>
  </si>
  <si>
    <t>A126233350W</t>
  </si>
  <si>
    <t>A126247606X</t>
  </si>
  <si>
    <t>A126240478R</t>
  </si>
  <si>
    <t>A126232918J</t>
  </si>
  <si>
    <t>A126247174F</t>
  </si>
  <si>
    <t>A126240046K</t>
  </si>
  <si>
    <t>A126233062C</t>
  </si>
  <si>
    <t>A126247318F</t>
  </si>
  <si>
    <t>A126240190C</t>
  </si>
  <si>
    <t>A126232702W</t>
  </si>
  <si>
    <t>A126246958K</t>
  </si>
  <si>
    <t>A126239830T</t>
  </si>
  <si>
    <t>A126233422W</t>
  </si>
  <si>
    <t>A126247678K</t>
  </si>
  <si>
    <t>Western Australia ;  &gt;&gt; Own ill health or disability ;  &gt;&gt; 55-64 years ;  &gt; Females ;</t>
  </si>
  <si>
    <t>Western Australia ;  &gt;&gt; Own ill health or disability ;  &gt;&gt; 65 years and over ;  Persons ;</t>
  </si>
  <si>
    <t>Western Australia ;  &gt;&gt; Own ill health or disability ;  &gt;&gt; 65 years and over ;  &gt; Males ;</t>
  </si>
  <si>
    <t>Western Australia ;  &gt;&gt; Own ill health or disability ;  &gt;&gt; 65 years and over ;  &gt; Females ;</t>
  </si>
  <si>
    <t>Western Australia ;  &gt;&gt; Language difficulties ;  Persons ;</t>
  </si>
  <si>
    <t>Western Australia ;  &gt;&gt; Language difficulties ;  &gt; Males ;</t>
  </si>
  <si>
    <t>Western Australia ;  &gt;&gt; Language difficulties ;  &gt; Females ;</t>
  </si>
  <si>
    <t>Western Australia ;  &gt;&gt; Language difficulties ;  15-64 years ;  Persons ;</t>
  </si>
  <si>
    <t>Western Australia ;  &gt;&gt; Language difficulties ;  15-64 years ;  &gt; Males ;</t>
  </si>
  <si>
    <t>Western Australia ;  &gt;&gt; Language difficulties ;  15-64 years ;  &gt; Females ;</t>
  </si>
  <si>
    <t>Western Australia ;  &gt;&gt; Language difficulties ;  &gt; 15-24 years ;  Persons ;</t>
  </si>
  <si>
    <t>Western Australia ;  &gt;&gt; Language difficulties ;  &gt; 15-24 years ;  &gt; Males ;</t>
  </si>
  <si>
    <t>Western Australia ;  &gt;&gt; Language difficulties ;  &gt; 15-24 years ;  &gt; Females ;</t>
  </si>
  <si>
    <t>Western Australia ;  &gt;&gt; Language difficulties ;  &gt; 25-34 years ;  Persons ;</t>
  </si>
  <si>
    <t>Western Australia ;  &gt;&gt; Language difficulties ;  &gt; 25-34 years ;  &gt; Males ;</t>
  </si>
  <si>
    <t>Western Australia ;  &gt;&gt; Language difficulties ;  &gt; 25-34 years ;  &gt; Females ;</t>
  </si>
  <si>
    <t>Western Australia ;  &gt;&gt; Language difficulties ;  &gt; 35-44 years ;  Persons ;</t>
  </si>
  <si>
    <t>Western Australia ;  &gt;&gt; Language difficulties ;  &gt; 35-44 years ;  &gt; Males ;</t>
  </si>
  <si>
    <t>Western Australia ;  &gt;&gt; Language difficulties ;  &gt; 35-44 years ;  &gt; Females ;</t>
  </si>
  <si>
    <t>Western Australia ;  &gt;&gt; Language difficulties ;  &gt; 45-54 years ;  Persons ;</t>
  </si>
  <si>
    <t>Western Australia ;  &gt;&gt; Language difficulties ;  &gt; 45-54 years ;  &gt; Males ;</t>
  </si>
  <si>
    <t>Western Australia ;  &gt;&gt; Language difficulties ;  &gt; 45-54 years ;  &gt; Females ;</t>
  </si>
  <si>
    <t>Western Australia ;  &gt;&gt; Language difficulties ;  &gt; 55 years and over ;  Persons ;</t>
  </si>
  <si>
    <t>Western Australia ;  &gt;&gt; Language difficulties ;  &gt; 55 years and over ;  &gt; Males ;</t>
  </si>
  <si>
    <t>Western Australia ;  &gt;&gt; Language difficulties ;  &gt; 55 years and over ;  &gt; Females ;</t>
  </si>
  <si>
    <t>Western Australia ;  &gt;&gt; Language difficulties ;  &gt;&gt; 55-64 years ;  Persons ;</t>
  </si>
  <si>
    <t>Western Australia ;  &gt;&gt; Language difficulties ;  &gt;&gt; 55-64 years ;  &gt; Males ;</t>
  </si>
  <si>
    <t>Western Australia ;  &gt;&gt; Language difficulties ;  &gt;&gt; 55-64 years ;  &gt; Females ;</t>
  </si>
  <si>
    <t>Western Australia ;  &gt;&gt; Language difficulties ;  &gt;&gt; 65 years and over ;  Persons ;</t>
  </si>
  <si>
    <t>Western Australia ;  &gt;&gt; Language difficulties ;  &gt;&gt; 65 years and over ;  &gt; Males ;</t>
  </si>
  <si>
    <t>Western Australia ;  &gt;&gt; Language difficulties ;  &gt;&gt; 65 years and over ;  &gt; Females ;</t>
  </si>
  <si>
    <t>Western Australia ;  &gt;&gt; No jobs with suitable hours ;  Persons ;</t>
  </si>
  <si>
    <t>Western Australia ;  &gt;&gt; No jobs with suitable hours ;  &gt; Males ;</t>
  </si>
  <si>
    <t>Western Australia ;  &gt;&gt; No jobs with suitable hours ;  &gt; Females ;</t>
  </si>
  <si>
    <t>Western Australia ;  &gt;&gt; No jobs with suitable hours ;  15-64 years ;  Persons ;</t>
  </si>
  <si>
    <t>Western Australia ;  &gt;&gt; No jobs with suitable hours ;  15-64 years ;  &gt; Males ;</t>
  </si>
  <si>
    <t>Western Australia ;  &gt;&gt; No jobs with suitable hours ;  15-64 years ;  &gt; Females ;</t>
  </si>
  <si>
    <t>Western Australia ;  &gt;&gt; No jobs with suitable hours ;  &gt; 15-24 years ;  Persons ;</t>
  </si>
  <si>
    <t>Western Australia ;  &gt;&gt; No jobs with suitable hours ;  &gt; 15-24 years ;  &gt; Males ;</t>
  </si>
  <si>
    <t>Western Australia ;  &gt;&gt; No jobs with suitable hours ;  &gt; 15-24 years ;  &gt; Females ;</t>
  </si>
  <si>
    <t>Western Australia ;  &gt;&gt; No jobs with suitable hours ;  &gt; 25-34 years ;  Persons ;</t>
  </si>
  <si>
    <t>Western Australia ;  &gt;&gt; No jobs with suitable hours ;  &gt; 25-34 years ;  &gt; Males ;</t>
  </si>
  <si>
    <t>Western Australia ;  &gt;&gt; No jobs with suitable hours ;  &gt; 25-34 years ;  &gt; Females ;</t>
  </si>
  <si>
    <t>Western Australia ;  &gt;&gt; No jobs with suitable hours ;  &gt; 35-44 years ;  Persons ;</t>
  </si>
  <si>
    <t>Western Australia ;  &gt;&gt; No jobs with suitable hours ;  &gt; 35-44 years ;  &gt; Males ;</t>
  </si>
  <si>
    <t>Western Australia ;  &gt;&gt; No jobs with suitable hours ;  &gt; 35-44 years ;  &gt; Females ;</t>
  </si>
  <si>
    <t>Western Australia ;  &gt;&gt; No jobs with suitable hours ;  &gt; 45-54 years ;  Persons ;</t>
  </si>
  <si>
    <t>Western Australia ;  &gt;&gt; No jobs with suitable hours ;  &gt; 45-54 years ;  &gt; Males ;</t>
  </si>
  <si>
    <t>Western Australia ;  &gt;&gt; No jobs with suitable hours ;  &gt; 45-54 years ;  &gt; Females ;</t>
  </si>
  <si>
    <t>Western Australia ;  &gt;&gt; No jobs with suitable hours ;  &gt; 55 years and over ;  Persons ;</t>
  </si>
  <si>
    <t>Western Australia ;  &gt;&gt; No jobs with suitable hours ;  &gt; 55 years and over ;  &gt; Males ;</t>
  </si>
  <si>
    <t>Western Australia ;  &gt;&gt; No jobs with suitable hours ;  &gt; 55 years and over ;  &gt; Females ;</t>
  </si>
  <si>
    <t>Western Australia ;  &gt;&gt; No jobs with suitable hours ;  &gt;&gt; 55-64 years ;  Persons ;</t>
  </si>
  <si>
    <t>Western Australia ;  &gt;&gt; No jobs with suitable hours ;  &gt;&gt; 55-64 years ;  &gt; Males ;</t>
  </si>
  <si>
    <t>Western Australia ;  &gt;&gt; No jobs with suitable hours ;  &gt;&gt; 55-64 years ;  &gt; Females ;</t>
  </si>
  <si>
    <t>Western Australia ;  &gt;&gt; No jobs with suitable hours ;  &gt;&gt; 65 years and over ;  Persons ;</t>
  </si>
  <si>
    <t>Western Australia ;  &gt;&gt; No jobs with suitable hours ;  &gt;&gt; 65 years and over ;  &gt; Males ;</t>
  </si>
  <si>
    <t>Western Australia ;  &gt;&gt; No jobs with suitable hours ;  &gt;&gt; 65 years and over ;  &gt; Females ;</t>
  </si>
  <si>
    <t>Western Australia ;  &gt;&gt; Child care or other family considerations ;  Persons ;</t>
  </si>
  <si>
    <t>Western Australia ;  &gt;&gt; Child care or other family considerations ;  &gt; Males ;</t>
  </si>
  <si>
    <t>Western Australia ;  &gt;&gt; Child care or other family considerations ;  &gt; Females ;</t>
  </si>
  <si>
    <t>Western Australia ;  &gt;&gt; Child care or other family considerations ;  15-64 years ;  Persons ;</t>
  </si>
  <si>
    <t>Western Australia ;  &gt;&gt; Child care or other family considerations ;  15-64 years ;  &gt; Males ;</t>
  </si>
  <si>
    <t>Western Australia ;  &gt;&gt; Child care or other family considerations ;  15-64 years ;  &gt; Females ;</t>
  </si>
  <si>
    <t>Western Australia ;  &gt;&gt; Child care or other family considerations ;  &gt; 15-24 years ;  Persons ;</t>
  </si>
  <si>
    <t>Western Australia ;  &gt;&gt; Child care or other family considerations ;  &gt; 15-24 years ;  &gt; Males ;</t>
  </si>
  <si>
    <t>Western Australia ;  &gt;&gt; Child care or other family considerations ;  &gt; 15-24 years ;  &gt; Females ;</t>
  </si>
  <si>
    <t>Western Australia ;  &gt;&gt; Child care or other family considerations ;  &gt; 25-34 years ;  Persons ;</t>
  </si>
  <si>
    <t>Western Australia ;  &gt;&gt; Child care or other family considerations ;  &gt; 25-34 years ;  &gt; Males ;</t>
  </si>
  <si>
    <t>Western Australia ;  &gt;&gt; Child care or other family considerations ;  &gt; 25-34 years ;  &gt; Females ;</t>
  </si>
  <si>
    <t>Western Australia ;  &gt;&gt; Child care or other family considerations ;  &gt; 35-44 years ;  Persons ;</t>
  </si>
  <si>
    <t>Western Australia ;  &gt;&gt; Child care or other family considerations ;  &gt; 35-44 years ;  &gt; Males ;</t>
  </si>
  <si>
    <t>Western Australia ;  &gt;&gt; Child care or other family considerations ;  &gt; 35-44 years ;  &gt; Females ;</t>
  </si>
  <si>
    <t>Western Australia ;  &gt;&gt; Child care or other family considerations ;  &gt; 45-54 years ;  Persons ;</t>
  </si>
  <si>
    <t>Western Australia ;  &gt;&gt; Child care or other family considerations ;  &gt; 45-54 years ;  &gt; Males ;</t>
  </si>
  <si>
    <t>Western Australia ;  &gt;&gt; Child care or other family considerations ;  &gt; 45-54 years ;  &gt; Females ;</t>
  </si>
  <si>
    <t>Western Australia ;  &gt;&gt; Child care or other family considerations ;  &gt; 55 years and over ;  Persons ;</t>
  </si>
  <si>
    <t>Western Australia ;  &gt;&gt; Child care or other family considerations ;  &gt; 55 years and over ;  &gt; Males ;</t>
  </si>
  <si>
    <t>Western Australia ;  &gt;&gt; Child care or other family considerations ;  &gt; 55 years and over ;  &gt; Females ;</t>
  </si>
  <si>
    <t>Western Australia ;  &gt;&gt; Child care or other family considerations ;  &gt;&gt; 55-64 years ;  Persons ;</t>
  </si>
  <si>
    <t>Western Australia ;  &gt;&gt; Child care or other family considerations ;  &gt;&gt; 55-64 years ;  &gt; Males ;</t>
  </si>
  <si>
    <t>Western Australia ;  &gt;&gt; Child care or other family considerations ;  &gt;&gt; 55-64 years ;  &gt; Females ;</t>
  </si>
  <si>
    <t>Western Australia ;  &gt;&gt; Child care or other family considerations ;  &gt;&gt; 65 years and over ;  Persons ;</t>
  </si>
  <si>
    <t>Western Australia ;  &gt;&gt; Child care or other family considerations ;  &gt;&gt; 65 years and over ;  &gt; Males ;</t>
  </si>
  <si>
    <t>Western Australia ;  &gt;&gt; Child care or other family considerations ;  &gt;&gt; 65 years and over ;  &gt; Females ;</t>
  </si>
  <si>
    <t>Western Australia ;  &gt;&gt; No feedback from employers ;  Persons ;</t>
  </si>
  <si>
    <t>Western Australia ;  &gt;&gt; No feedback from employers ;  &gt; Males ;</t>
  </si>
  <si>
    <t>Western Australia ;  &gt;&gt; No feedback from employers ;  &gt; Females ;</t>
  </si>
  <si>
    <t>Western Australia ;  &gt;&gt; No feedback from employers ;  15-64 years ;  Persons ;</t>
  </si>
  <si>
    <t>Western Australia ;  &gt;&gt; No feedback from employers ;  15-64 years ;  &gt; Males ;</t>
  </si>
  <si>
    <t>Western Australia ;  &gt;&gt; No feedback from employers ;  15-64 years ;  &gt; Females ;</t>
  </si>
  <si>
    <t>Western Australia ;  &gt;&gt; No feedback from employers ;  &gt; 15-24 years ;  Persons ;</t>
  </si>
  <si>
    <t>Western Australia ;  &gt;&gt; No feedback from employers ;  &gt; 15-24 years ;  &gt; Males ;</t>
  </si>
  <si>
    <t>Western Australia ;  &gt;&gt; No feedback from employers ;  &gt; 15-24 years ;  &gt; Females ;</t>
  </si>
  <si>
    <t>Western Australia ;  &gt;&gt; No feedback from employers ;  &gt; 25-34 years ;  Persons ;</t>
  </si>
  <si>
    <t>Western Australia ;  &gt;&gt; No feedback from employers ;  &gt; 25-34 years ;  &gt; Males ;</t>
  </si>
  <si>
    <t>Western Australia ;  &gt;&gt; No feedback from employers ;  &gt; 25-34 years ;  &gt; Females ;</t>
  </si>
  <si>
    <t>Western Australia ;  &gt;&gt; No feedback from employers ;  &gt; 35-44 years ;  Persons ;</t>
  </si>
  <si>
    <t>Western Australia ;  &gt;&gt; No feedback from employers ;  &gt; 35-44 years ;  &gt; Males ;</t>
  </si>
  <si>
    <t>Western Australia ;  &gt;&gt; No feedback from employers ;  &gt; 35-44 years ;  &gt; Females ;</t>
  </si>
  <si>
    <t>Western Australia ;  &gt;&gt; No feedback from employers ;  &gt; 45-54 years ;  Persons ;</t>
  </si>
  <si>
    <t>Western Australia ;  &gt;&gt; No feedback from employers ;  &gt; 45-54 years ;  &gt; Males ;</t>
  </si>
  <si>
    <t>Western Australia ;  &gt;&gt; No feedback from employers ;  &gt; 45-54 years ;  &gt; Females ;</t>
  </si>
  <si>
    <t>Western Australia ;  &gt;&gt; No feedback from employers ;  &gt; 55 years and over ;  Persons ;</t>
  </si>
  <si>
    <t>Western Australia ;  &gt;&gt; No feedback from employers ;  &gt; 55 years and over ;  &gt; Males ;</t>
  </si>
  <si>
    <t>Western Australia ;  &gt;&gt; No feedback from employers ;  &gt; 55 years and over ;  &gt; Females ;</t>
  </si>
  <si>
    <t>Western Australia ;  &gt;&gt; No feedback from employers ;  &gt;&gt; 55-64 years ;  Persons ;</t>
  </si>
  <si>
    <t>Western Australia ;  &gt;&gt; No feedback from employers ;  &gt;&gt; 55-64 years ;  &gt; Males ;</t>
  </si>
  <si>
    <t>Western Australia ;  &gt;&gt; No feedback from employers ;  &gt;&gt; 55-64 years ;  &gt; Females ;</t>
  </si>
  <si>
    <t>Western Australia ;  &gt;&gt; No feedback from employers ;  &gt;&gt; 65 years and over ;  Persons ;</t>
  </si>
  <si>
    <t>Western Australia ;  &gt;&gt; No feedback from employers ;  &gt;&gt; 65 years and over ;  &gt; Males ;</t>
  </si>
  <si>
    <t>Western Australia ;  &gt;&gt; No feedback from employers ;  &gt;&gt; 65 years and over ;  &gt; Females ;</t>
  </si>
  <si>
    <t>Western Australia ;  &gt;&gt; Other difficulties ;  Persons ;</t>
  </si>
  <si>
    <t>Western Australia ;  &gt;&gt; Other difficulties ;  &gt; Males ;</t>
  </si>
  <si>
    <t>Western Australia ;  &gt;&gt; Other difficulties ;  &gt; Females ;</t>
  </si>
  <si>
    <t>Western Australia ;  &gt;&gt; Other difficulties ;  15-64 years ;  Persons ;</t>
  </si>
  <si>
    <t>Western Australia ;  &gt;&gt; Other difficulties ;  15-64 years ;  &gt; Males ;</t>
  </si>
  <si>
    <t>Western Australia ;  &gt;&gt; Other difficulties ;  15-64 years ;  &gt; Females ;</t>
  </si>
  <si>
    <t>Western Australia ;  &gt;&gt; Other difficulties ;  &gt; 15-24 years ;  Persons ;</t>
  </si>
  <si>
    <t>Western Australia ;  &gt;&gt; Other difficulties ;  &gt; 15-24 years ;  &gt; Males ;</t>
  </si>
  <si>
    <t>Western Australia ;  &gt;&gt; Other difficulties ;  &gt; 15-24 years ;  &gt; Females ;</t>
  </si>
  <si>
    <t>Western Australia ;  &gt;&gt; Other difficulties ;  &gt; 25-34 years ;  Persons ;</t>
  </si>
  <si>
    <t>Western Australia ;  &gt;&gt; Other difficulties ;  &gt; 25-34 years ;  &gt; Males ;</t>
  </si>
  <si>
    <t>Western Australia ;  &gt;&gt; Other difficulties ;  &gt; 25-34 years ;  &gt; Females ;</t>
  </si>
  <si>
    <t>Western Australia ;  &gt;&gt; Other difficulties ;  &gt; 35-44 years ;  Persons ;</t>
  </si>
  <si>
    <t>Western Australia ;  &gt;&gt; Other difficulties ;  &gt; 35-44 years ;  &gt; Males ;</t>
  </si>
  <si>
    <t>Western Australia ;  &gt;&gt; Other difficulties ;  &gt; 35-44 years ;  &gt; Females ;</t>
  </si>
  <si>
    <t>Western Australia ;  &gt;&gt; Other difficulties ;  &gt; 45-54 years ;  Persons ;</t>
  </si>
  <si>
    <t>Western Australia ;  &gt;&gt; Other difficulties ;  &gt; 45-54 years ;  &gt; Males ;</t>
  </si>
  <si>
    <t>Western Australia ;  &gt;&gt; Other difficulties ;  &gt; 45-54 years ;  &gt; Females ;</t>
  </si>
  <si>
    <t>Western Australia ;  &gt;&gt; Other difficulties ;  &gt; 55 years and over ;  Persons ;</t>
  </si>
  <si>
    <t>Western Australia ;  &gt;&gt; Other difficulties ;  &gt; 55 years and over ;  &gt; Males ;</t>
  </si>
  <si>
    <t>Western Australia ;  &gt;&gt; Other difficulties ;  &gt; 55 years and over ;  &gt; Females ;</t>
  </si>
  <si>
    <t>Western Australia ;  &gt;&gt; Other difficulties ;  &gt;&gt; 55-64 years ;  Persons ;</t>
  </si>
  <si>
    <t>Western Australia ;  &gt;&gt; Other difficulties ;  &gt;&gt; 55-64 years ;  &gt; Males ;</t>
  </si>
  <si>
    <t>Western Australia ;  &gt;&gt; Other difficulties ;  &gt;&gt; 55-64 years ;  &gt; Females ;</t>
  </si>
  <si>
    <t>Western Australia ;  &gt;&gt; Other difficulties ;  &gt;&gt; 65 years and over ;  Persons ;</t>
  </si>
  <si>
    <t>Western Australia ;  &gt;&gt; Other difficulties ;  &gt;&gt; 65 years and over ;  &gt; Males ;</t>
  </si>
  <si>
    <t>Western Australia ;  &gt;&gt; Other difficulties ;  &gt;&gt; 65 years and over ;  &gt; Females ;</t>
  </si>
  <si>
    <t>Western Australia ;  &gt; Did not have difficulty finding work ;  Persons ;</t>
  </si>
  <si>
    <t>Western Australia ;  &gt; Did not have difficulty finding work ;  &gt; Males ;</t>
  </si>
  <si>
    <t>Western Australia ;  &gt; Did not have difficulty finding work ;  &gt; Females ;</t>
  </si>
  <si>
    <t>Western Australia ;  &gt; Did not have difficulty finding work ;  15-64 years ;  Persons ;</t>
  </si>
  <si>
    <t>Western Australia ;  &gt; Did not have difficulty finding work ;  15-64 years ;  &gt; Males ;</t>
  </si>
  <si>
    <t>Western Australia ;  &gt; Did not have difficulty finding work ;  15-64 years ;  &gt; Females ;</t>
  </si>
  <si>
    <t>Western Australia ;  &gt; Did not have difficulty finding work ;  &gt; 15-24 years ;  Persons ;</t>
  </si>
  <si>
    <t>Western Australia ;  &gt; Did not have difficulty finding work ;  &gt; 15-24 years ;  &gt; Males ;</t>
  </si>
  <si>
    <t>Western Australia ;  &gt; Did not have difficulty finding work ;  &gt; 15-24 years ;  &gt; Females ;</t>
  </si>
  <si>
    <t>Western Australia ;  &gt; Did not have difficulty finding work ;  &gt; 25-34 years ;  Persons ;</t>
  </si>
  <si>
    <t>Western Australia ;  &gt; Did not have difficulty finding work ;  &gt; 25-34 years ;  &gt; Males ;</t>
  </si>
  <si>
    <t>Western Australia ;  &gt; Did not have difficulty finding work ;  &gt; 25-34 years ;  &gt; Females ;</t>
  </si>
  <si>
    <t>Western Australia ;  &gt; Did not have difficulty finding work ;  &gt; 35-44 years ;  Persons ;</t>
  </si>
  <si>
    <t>Western Australia ;  &gt; Did not have difficulty finding work ;  &gt; 35-44 years ;  &gt; Males ;</t>
  </si>
  <si>
    <t>Western Australia ;  &gt; Did not have difficulty finding work ;  &gt; 35-44 years ;  &gt; Females ;</t>
  </si>
  <si>
    <t>Western Australia ;  &gt; Did not have difficulty finding work ;  &gt; 45-54 years ;  Persons ;</t>
  </si>
  <si>
    <t>Western Australia ;  &gt; Did not have difficulty finding work ;  &gt; 45-54 years ;  &gt; Males ;</t>
  </si>
  <si>
    <t>Western Australia ;  &gt; Did not have difficulty finding work ;  &gt; 45-54 years ;  &gt; Females ;</t>
  </si>
  <si>
    <t>Western Australia ;  &gt; Did not have difficulty finding work ;  &gt; 55 years and over ;  Persons ;</t>
  </si>
  <si>
    <t>Western Australia ;  &gt; Did not have difficulty finding work ;  &gt; 55 years and over ;  &gt; Males ;</t>
  </si>
  <si>
    <t>Western Australia ;  &gt; Did not have difficulty finding work ;  &gt; 55 years and over ;  &gt; Females ;</t>
  </si>
  <si>
    <t>Western Australia ;  &gt; Did not have difficulty finding work ;  &gt;&gt; 55-64 years ;  Persons ;</t>
  </si>
  <si>
    <t>Western Australia ;  &gt; Did not have difficulty finding work ;  &gt;&gt; 55-64 years ;  &gt; Males ;</t>
  </si>
  <si>
    <t>Western Australia ;  &gt; Did not have difficulty finding work ;  &gt;&gt; 55-64 years ;  &gt; Females ;</t>
  </si>
  <si>
    <t>Western Australia ;  &gt; Did not have difficulty finding work ;  &gt;&gt; 65 years and over ;  Persons ;</t>
  </si>
  <si>
    <t>Western Australia ;  &gt; Did not have difficulty finding work ;  &gt;&gt; 65 years and over ;  &gt; Males ;</t>
  </si>
  <si>
    <t>Western Australia ;  &gt; Did not have difficulty finding work ;  &gt;&gt; 65 years and over ;  &gt; Females ;</t>
  </si>
  <si>
    <t>Tasmania ;  Unemployed total ;  Persons ;</t>
  </si>
  <si>
    <t>Tasmania ;  Unemployed total ;  &gt; Males ;</t>
  </si>
  <si>
    <t>Tasmania ;  Unemployed total ;  &gt; Females ;</t>
  </si>
  <si>
    <t>Tasmania ;  Unemployed total ;  15-64 years ;  Persons ;</t>
  </si>
  <si>
    <t>Tasmania ;  Unemployed total ;  15-64 years ;  &gt; Males ;</t>
  </si>
  <si>
    <t>Tasmania ;  Unemployed total ;  15-64 years ;  &gt; Females ;</t>
  </si>
  <si>
    <t>Tasmania ;  Unemployed total ;  &gt; 15-24 years ;  Persons ;</t>
  </si>
  <si>
    <t>Tasmania ;  Unemployed total ;  &gt; 15-24 years ;  &gt; Males ;</t>
  </si>
  <si>
    <t>Tasmania ;  Unemployed total ;  &gt; 15-24 years ;  &gt; Females ;</t>
  </si>
  <si>
    <t>Tasmania ;  Unemployed total ;  &gt; 25-34 years ;  Persons ;</t>
  </si>
  <si>
    <t>Tasmania ;  Unemployed total ;  &gt; 25-34 years ;  &gt; Males ;</t>
  </si>
  <si>
    <t>Tasmania ;  Unemployed total ;  &gt; 25-34 years ;  &gt; Females ;</t>
  </si>
  <si>
    <t>Tasmania ;  Unemployed total ;  &gt; 35-44 years ;  Persons ;</t>
  </si>
  <si>
    <t>Tasmania ;  Unemployed total ;  &gt; 35-44 years ;  &gt; Males ;</t>
  </si>
  <si>
    <t>Tasmania ;  Unemployed total ;  &gt; 35-44 years ;  &gt; Females ;</t>
  </si>
  <si>
    <t>Tasmania ;  Unemployed total ;  &gt; 45-54 years ;  Persons ;</t>
  </si>
  <si>
    <t>Tasmania ;  Unemployed total ;  &gt; 45-54 years ;  &gt; Males ;</t>
  </si>
  <si>
    <t>Tasmania ;  Unemployed total ;  &gt; 45-54 years ;  &gt; Females ;</t>
  </si>
  <si>
    <t>Tasmania ;  Unemployed total ;  &gt; 55 years and over ;  Persons ;</t>
  </si>
  <si>
    <t>Tasmania ;  Unemployed total ;  &gt; 55 years and over ;  &gt; Males ;</t>
  </si>
  <si>
    <t>Tasmania ;  Unemployed total ;  &gt; 55 years and over ;  &gt; Females ;</t>
  </si>
  <si>
    <t>Tasmania ;  Unemployed total ;  &gt;&gt; 55-64 years ;  Persons ;</t>
  </si>
  <si>
    <t>Tasmania ;  Unemployed total ;  &gt;&gt; 55-64 years ;  &gt; Males ;</t>
  </si>
  <si>
    <t>Tasmania ;  Unemployed total ;  &gt;&gt; 55-64 years ;  &gt; Females ;</t>
  </si>
  <si>
    <t>Tasmania ;  Unemployed total ;  &gt;&gt; 65 years and over ;  Persons ;</t>
  </si>
  <si>
    <t>Tasmania ;  Unemployed total ;  &gt;&gt; 65 years and over ;  &gt; Males ;</t>
  </si>
  <si>
    <t>Tasmania ;  Unemployed total ;  &gt;&gt; 65 years and over ;  &gt; Females ;</t>
  </si>
  <si>
    <t>Tasmania ;  &gt; Had difficulty finding work ;  Persons ;</t>
  </si>
  <si>
    <t>Tasmania ;  &gt; Had difficulty finding work ;  &gt; Males ;</t>
  </si>
  <si>
    <t>Tasmania ;  &gt; Had difficulty finding work ;  &gt; Females ;</t>
  </si>
  <si>
    <t>Tasmania ;  &gt; Had difficulty finding work ;  15-64 years ;  Persons ;</t>
  </si>
  <si>
    <t>Tasmania ;  &gt; Had difficulty finding work ;  15-64 years ;  &gt; Males ;</t>
  </si>
  <si>
    <t>Tasmania ;  &gt; Had difficulty finding work ;  15-64 years ;  &gt; Females ;</t>
  </si>
  <si>
    <t>Tasmania ;  &gt; Had difficulty finding work ;  &gt; 15-24 years ;  Persons ;</t>
  </si>
  <si>
    <t>Tasmania ;  &gt; Had difficulty finding work ;  &gt; 15-24 years ;  &gt; Males ;</t>
  </si>
  <si>
    <t>Tasmania ;  &gt; Had difficulty finding work ;  &gt; 15-24 years ;  &gt; Females ;</t>
  </si>
  <si>
    <t>Tasmania ;  &gt; Had difficulty finding work ;  &gt; 25-34 years ;  Persons ;</t>
  </si>
  <si>
    <t>Tasmania ;  &gt; Had difficulty finding work ;  &gt; 25-34 years ;  &gt; Males ;</t>
  </si>
  <si>
    <t>Tasmania ;  &gt; Had difficulty finding work ;  &gt; 25-34 years ;  &gt; Females ;</t>
  </si>
  <si>
    <t>Tasmania ;  &gt; Had difficulty finding work ;  &gt; 35-44 years ;  Persons ;</t>
  </si>
  <si>
    <t>Tasmania ;  &gt; Had difficulty finding work ;  &gt; 35-44 years ;  &gt; Males ;</t>
  </si>
  <si>
    <t>Tasmania ;  &gt; Had difficulty finding work ;  &gt; 35-44 years ;  &gt; Females ;</t>
  </si>
  <si>
    <t>Tasmania ;  &gt; Had difficulty finding work ;  &gt; 45-54 years ;  Persons ;</t>
  </si>
  <si>
    <t>Tasmania ;  &gt; Had difficulty finding work ;  &gt; 45-54 years ;  &gt; Males ;</t>
  </si>
  <si>
    <t>Tasmania ;  &gt; Had difficulty finding work ;  &gt; 45-54 years ;  &gt; Females ;</t>
  </si>
  <si>
    <t>Tasmania ;  &gt; Had difficulty finding work ;  &gt; 55 years and over ;  Persons ;</t>
  </si>
  <si>
    <t>Tasmania ;  &gt; Had difficulty finding work ;  &gt; 55 years and over ;  &gt; Males ;</t>
  </si>
  <si>
    <t>Tasmania ;  &gt; Had difficulty finding work ;  &gt; 55 years and over ;  &gt; Females ;</t>
  </si>
  <si>
    <t>Tasmania ;  &gt; Had difficulty finding work ;  &gt;&gt; 55-64 years ;  Persons ;</t>
  </si>
  <si>
    <t>Tasmania ;  &gt; Had difficulty finding work ;  &gt;&gt; 55-64 years ;  &gt; Males ;</t>
  </si>
  <si>
    <t>Tasmania ;  &gt; Had difficulty finding work ;  &gt;&gt; 55-64 years ;  &gt; Females ;</t>
  </si>
  <si>
    <t>Tasmania ;  &gt; Had difficulty finding work ;  &gt;&gt; 65 years and over ;  Persons ;</t>
  </si>
  <si>
    <t>Tasmania ;  &gt; Had difficulty finding work ;  &gt;&gt; 65 years and over ;  &gt; Males ;</t>
  </si>
  <si>
    <t>Tasmania ;  &gt; Had difficulty finding work ;  &gt;&gt; 65 years and over ;  &gt; Females ;</t>
  </si>
  <si>
    <t>Tasmania ;  &gt;&gt; Too many applicants for available jobs ;  Persons ;</t>
  </si>
  <si>
    <t>Tasmania ;  &gt;&gt; Too many applicants for available jobs ;  &gt; Males ;</t>
  </si>
  <si>
    <t>Tasmania ;  &gt;&gt; Too many applicants for available jobs ;  &gt; Females ;</t>
  </si>
  <si>
    <t>Tasmania ;  &gt;&gt; Too many applicants for available jobs ;  15-64 years ;  Persons ;</t>
  </si>
  <si>
    <t>Tasmania ;  &gt;&gt; Too many applicants for available jobs ;  15-64 years ;  &gt; Males ;</t>
  </si>
  <si>
    <t>Tasmania ;  &gt;&gt; Too many applicants for available jobs ;  15-64 years ;  &gt; Females ;</t>
  </si>
  <si>
    <t>Tasmania ;  &gt;&gt; Too many applicants for available jobs ;  &gt; 15-24 years ;  Persons ;</t>
  </si>
  <si>
    <t>Tasmania ;  &gt;&gt; Too many applicants for available jobs ;  &gt; 15-24 years ;  &gt; Males ;</t>
  </si>
  <si>
    <t>Tasmania ;  &gt;&gt; Too many applicants for available jobs ;  &gt; 15-24 years ;  &gt; Females ;</t>
  </si>
  <si>
    <t>Tasmania ;  &gt;&gt; Too many applicants for available jobs ;  &gt; 25-34 years ;  Persons ;</t>
  </si>
  <si>
    <t>Tasmania ;  &gt;&gt; Too many applicants for available jobs ;  &gt; 25-34 years ;  &gt; Males ;</t>
  </si>
  <si>
    <t>Tasmania ;  &gt;&gt; Too many applicants for available jobs ;  &gt; 25-34 years ;  &gt; Females ;</t>
  </si>
  <si>
    <t>Tasmania ;  &gt;&gt; Too many applicants for available jobs ;  &gt; 35-44 years ;  Persons ;</t>
  </si>
  <si>
    <t>Tasmania ;  &gt;&gt; Too many applicants for available jobs ;  &gt; 35-44 years ;  &gt; Males ;</t>
  </si>
  <si>
    <t>Tasmania ;  &gt;&gt; Too many applicants for available jobs ;  &gt; 35-44 years ;  &gt; Females ;</t>
  </si>
  <si>
    <t>Tasmania ;  &gt;&gt; Too many applicants for available jobs ;  &gt; 45-54 years ;  Persons ;</t>
  </si>
  <si>
    <t>Tasmania ;  &gt;&gt; Too many applicants for available jobs ;  &gt; 45-54 years ;  &gt; Males ;</t>
  </si>
  <si>
    <t>Tasmania ;  &gt;&gt; Too many applicants for available jobs ;  &gt; 45-54 years ;  &gt; Females ;</t>
  </si>
  <si>
    <t>Tasmania ;  &gt;&gt; Too many applicants for available jobs ;  &gt; 55 years and over ;  Persons ;</t>
  </si>
  <si>
    <t>Tasmania ;  &gt;&gt; Too many applicants for available jobs ;  &gt; 55 years and over ;  &gt; Males ;</t>
  </si>
  <si>
    <t>Tasmania ;  &gt;&gt; Too many applicants for available jobs ;  &gt; 55 years and over ;  &gt; Females ;</t>
  </si>
  <si>
    <t>Tasmania ;  &gt;&gt; Too many applicants for available jobs ;  &gt;&gt; 55-64 years ;  Persons ;</t>
  </si>
  <si>
    <t>Tasmania ;  &gt;&gt; Too many applicants for available jobs ;  &gt;&gt; 55-64 years ;  &gt; Males ;</t>
  </si>
  <si>
    <t>Tasmania ;  &gt;&gt; Too many applicants for available jobs ;  &gt;&gt; 55-64 years ;  &gt; Females ;</t>
  </si>
  <si>
    <t>Tasmania ;  &gt;&gt; Too many applicants for available jobs ;  &gt;&gt; 65 years and over ;  Persons ;</t>
  </si>
  <si>
    <t>Tasmania ;  &gt;&gt; Too many applicants for available jobs ;  &gt;&gt; 65 years and over ;  &gt; Males ;</t>
  </si>
  <si>
    <t>Tasmania ;  &gt;&gt; Too many applicants for available jobs ;  &gt;&gt; 65 years and over ;  &gt; Females ;</t>
  </si>
  <si>
    <t>Tasmania ;  &gt;&gt; Lacked necessary skills or education ;  Persons ;</t>
  </si>
  <si>
    <t>Tasmania ;  &gt;&gt; Lacked necessary skills or education ;  &gt; Males ;</t>
  </si>
  <si>
    <t>Tasmania ;  &gt;&gt; Lacked necessary skills or education ;  &gt; Females ;</t>
  </si>
  <si>
    <t>A126240550W</t>
  </si>
  <si>
    <t>A126233134C</t>
  </si>
  <si>
    <t>A126247390X</t>
  </si>
  <si>
    <t>A126240262C</t>
  </si>
  <si>
    <t>A126232722F</t>
  </si>
  <si>
    <t>A126246978V</t>
  </si>
  <si>
    <t>A126239850A</t>
  </si>
  <si>
    <t>A126233154L</t>
  </si>
  <si>
    <t>A126247410W</t>
  </si>
  <si>
    <t>A126240282L</t>
  </si>
  <si>
    <t>A126232794T</t>
  </si>
  <si>
    <t>A126247050C</t>
  </si>
  <si>
    <t>A126239922A</t>
  </si>
  <si>
    <t>A126233298X</t>
  </si>
  <si>
    <t>A126247554J</t>
  </si>
  <si>
    <t>A126240426L</t>
  </si>
  <si>
    <t>A126232866T</t>
  </si>
  <si>
    <t>A126247122C</t>
  </si>
  <si>
    <t>A126239994L</t>
  </si>
  <si>
    <t>A126233010A</t>
  </si>
  <si>
    <t>A126247266R</t>
  </si>
  <si>
    <t>A126240138V</t>
  </si>
  <si>
    <t>A126232650F</t>
  </si>
  <si>
    <t>A126246906J</t>
  </si>
  <si>
    <t>A126239778V</t>
  </si>
  <si>
    <t>A126233370F</t>
  </si>
  <si>
    <t>A126247626J</t>
  </si>
  <si>
    <t>A126240498X</t>
  </si>
  <si>
    <t>A126233082L</t>
  </si>
  <si>
    <t>A126247338R</t>
  </si>
  <si>
    <t>A126240210A</t>
  </si>
  <si>
    <t>A126232706F</t>
  </si>
  <si>
    <t>A126246962A</t>
  </si>
  <si>
    <t>A126239834A</t>
  </si>
  <si>
    <t>A126233138L</t>
  </si>
  <si>
    <t>A126247394J</t>
  </si>
  <si>
    <t>A126240266L</t>
  </si>
  <si>
    <t>A126232778T</t>
  </si>
  <si>
    <t>A126247034C</t>
  </si>
  <si>
    <t>A126239906A</t>
  </si>
  <si>
    <t>A126233282F</t>
  </si>
  <si>
    <t>A126247538J</t>
  </si>
  <si>
    <t>A126240410V</t>
  </si>
  <si>
    <t>A126232850X</t>
  </si>
  <si>
    <t>A126247106C</t>
  </si>
  <si>
    <t>A126239978L</t>
  </si>
  <si>
    <t>A126232994K</t>
  </si>
  <si>
    <t>A126247250W</t>
  </si>
  <si>
    <t>A126240122A</t>
  </si>
  <si>
    <t>A126232634F</t>
  </si>
  <si>
    <t>A126246890A</t>
  </si>
  <si>
    <t>A126239762A</t>
  </si>
  <si>
    <t>A126233354F</t>
  </si>
  <si>
    <t>A126247610R</t>
  </si>
  <si>
    <t>A126240482F</t>
  </si>
  <si>
    <t>A126233066L</t>
  </si>
  <si>
    <t>A126247322W</t>
  </si>
  <si>
    <t>A126240194L</t>
  </si>
  <si>
    <t>A126232710W</t>
  </si>
  <si>
    <t>A126246966K</t>
  </si>
  <si>
    <t>A126239838K</t>
  </si>
  <si>
    <t>A126233142C</t>
  </si>
  <si>
    <t>A126247398T</t>
  </si>
  <si>
    <t>A126240270C</t>
  </si>
  <si>
    <t>A126232782J</t>
  </si>
  <si>
    <t>A126247038L</t>
  </si>
  <si>
    <t>A126239910T</t>
  </si>
  <si>
    <t>A126233286R</t>
  </si>
  <si>
    <t>A126247542X</t>
  </si>
  <si>
    <t>A126240414C</t>
  </si>
  <si>
    <t>A126232854J</t>
  </si>
  <si>
    <t>A126247110V</t>
  </si>
  <si>
    <t>A126239982C</t>
  </si>
  <si>
    <t>A126232998V</t>
  </si>
  <si>
    <t>A126247254F</t>
  </si>
  <si>
    <t>A126240126K</t>
  </si>
  <si>
    <t>A126232638R</t>
  </si>
  <si>
    <t>A126246894K</t>
  </si>
  <si>
    <t>A126239766K</t>
  </si>
  <si>
    <t>A126233358R</t>
  </si>
  <si>
    <t>A126247614X</t>
  </si>
  <si>
    <t>A126240486R</t>
  </si>
  <si>
    <t>A126233070C</t>
  </si>
  <si>
    <t>A126247326F</t>
  </si>
  <si>
    <t>A126240198W</t>
  </si>
  <si>
    <t>A126232738X</t>
  </si>
  <si>
    <t>A126246994V</t>
  </si>
  <si>
    <t>A126239866V</t>
  </si>
  <si>
    <t>A126233170L</t>
  </si>
  <si>
    <t>A126247426R</t>
  </si>
  <si>
    <t>A126240298F</t>
  </si>
  <si>
    <t>A126232810F</t>
  </si>
  <si>
    <t>A126247066W</t>
  </si>
  <si>
    <t>A126239938V</t>
  </si>
  <si>
    <t>A126233314L</t>
  </si>
  <si>
    <t>A126247570J</t>
  </si>
  <si>
    <t>A126240442L</t>
  </si>
  <si>
    <t>A126232882T</t>
  </si>
  <si>
    <t>A126247138W</t>
  </si>
  <si>
    <t>A126240010J</t>
  </si>
  <si>
    <t>A126233026V</t>
  </si>
  <si>
    <t>A126247282R</t>
  </si>
  <si>
    <t>A126240154V</t>
  </si>
  <si>
    <t>A126232666X</t>
  </si>
  <si>
    <t>A126246922J</t>
  </si>
  <si>
    <t>A126239794V</t>
  </si>
  <si>
    <t>A126233386X</t>
  </si>
  <si>
    <t>A126247642J</t>
  </si>
  <si>
    <t>A126240514L</t>
  </si>
  <si>
    <t>A126233098F</t>
  </si>
  <si>
    <t>A126247354R</t>
  </si>
  <si>
    <t>A126240226V</t>
  </si>
  <si>
    <t>A126232714F</t>
  </si>
  <si>
    <t>A126246970A</t>
  </si>
  <si>
    <t>A126239842A</t>
  </si>
  <si>
    <t>A126233146L</t>
  </si>
  <si>
    <t>A126247402W</t>
  </si>
  <si>
    <t>A126240274L</t>
  </si>
  <si>
    <t>A126232786T</t>
  </si>
  <si>
    <t>A126247042C</t>
  </si>
  <si>
    <t>A126239914A</t>
  </si>
  <si>
    <t>A126233290F</t>
  </si>
  <si>
    <t>A126247546J</t>
  </si>
  <si>
    <t>A126240418L</t>
  </si>
  <si>
    <t>A126232858T</t>
  </si>
  <si>
    <t>A126247114C</t>
  </si>
  <si>
    <t>A126239986L</t>
  </si>
  <si>
    <t>A126233002A</t>
  </si>
  <si>
    <t>A126247258R</t>
  </si>
  <si>
    <t>A126240130A</t>
  </si>
  <si>
    <t>A126232642F</t>
  </si>
  <si>
    <t>A126246898V</t>
  </si>
  <si>
    <t>A126239770A</t>
  </si>
  <si>
    <t>A126233362F</t>
  </si>
  <si>
    <t>A126247618J</t>
  </si>
  <si>
    <t>A126240490F</t>
  </si>
  <si>
    <t>A126233074L</t>
  </si>
  <si>
    <t>A126247330W</t>
  </si>
  <si>
    <t>A126240202A</t>
  </si>
  <si>
    <t>A126232742R</t>
  </si>
  <si>
    <t>A126246998C</t>
  </si>
  <si>
    <t>A126239870K</t>
  </si>
  <si>
    <t>A126233174W</t>
  </si>
  <si>
    <t>A126247430F</t>
  </si>
  <si>
    <t>A126240302K</t>
  </si>
  <si>
    <t>A126232814R</t>
  </si>
  <si>
    <t>A126247070L</t>
  </si>
  <si>
    <t>A126239942K</t>
  </si>
  <si>
    <t>A126233318W</t>
  </si>
  <si>
    <t>A126247574T</t>
  </si>
  <si>
    <t>A126240446W</t>
  </si>
  <si>
    <t>A126232886A</t>
  </si>
  <si>
    <t>A126247142L</t>
  </si>
  <si>
    <t>A126240014T</t>
  </si>
  <si>
    <t>A126233030K</t>
  </si>
  <si>
    <t>A126247286X</t>
  </si>
  <si>
    <t>A126240158C</t>
  </si>
  <si>
    <t>A126232670R</t>
  </si>
  <si>
    <t>A126246926T</t>
  </si>
  <si>
    <t>A126239798C</t>
  </si>
  <si>
    <t>A126233390R</t>
  </si>
  <si>
    <t>A126247646T</t>
  </si>
  <si>
    <t>A126240518W</t>
  </si>
  <si>
    <t>A126233102K</t>
  </si>
  <si>
    <t>A126247358X</t>
  </si>
  <si>
    <t>A126240230K</t>
  </si>
  <si>
    <t>A126233538X</t>
  </si>
  <si>
    <t>A126247794V</t>
  </si>
  <si>
    <t>A126240666X</t>
  </si>
  <si>
    <t>A126233970K</t>
  </si>
  <si>
    <t>A126248226R</t>
  </si>
  <si>
    <t>A126241098F</t>
  </si>
  <si>
    <t>A126233610F</t>
  </si>
  <si>
    <t>A126247866V</t>
  </si>
  <si>
    <t>A126240738X</t>
  </si>
  <si>
    <t>A126234114L</t>
  </si>
  <si>
    <t>A126248370J</t>
  </si>
  <si>
    <t>A126241242L</t>
  </si>
  <si>
    <t>A126233682T</t>
  </si>
  <si>
    <t>A126247938V</t>
  </si>
  <si>
    <t>A126240810F</t>
  </si>
  <si>
    <t>A126233826T</t>
  </si>
  <si>
    <t>A126248082R</t>
  </si>
  <si>
    <t>A126240954T</t>
  </si>
  <si>
    <t>A126233466X</t>
  </si>
  <si>
    <t>A126247722J</t>
  </si>
  <si>
    <t>A126240594X</t>
  </si>
  <si>
    <t>A126234186X</t>
  </si>
  <si>
    <t>A126248442J</t>
  </si>
  <si>
    <t>A126241314L</t>
  </si>
  <si>
    <t>A126233898C</t>
  </si>
  <si>
    <t>A126248154R</t>
  </si>
  <si>
    <t>A126241026V</t>
  </si>
  <si>
    <t>A126233550R</t>
  </si>
  <si>
    <t>A126247806T</t>
  </si>
  <si>
    <t>A126240678J</t>
  </si>
  <si>
    <t>A126233982V</t>
  </si>
  <si>
    <t>A126248238X</t>
  </si>
  <si>
    <t>A126241110K</t>
  </si>
  <si>
    <t>A126233622R</t>
  </si>
  <si>
    <t>A126247878C</t>
  </si>
  <si>
    <t>A126240750R</t>
  </si>
  <si>
    <t>A126234126W</t>
  </si>
  <si>
    <t>A126248382T</t>
  </si>
  <si>
    <t>A126241254W</t>
  </si>
  <si>
    <t>A126233694A</t>
  </si>
  <si>
    <t>A126247950K</t>
  </si>
  <si>
    <t>A126240822R</t>
  </si>
  <si>
    <t>A126233838A</t>
  </si>
  <si>
    <t>A126248094X</t>
  </si>
  <si>
    <t>A126240966A</t>
  </si>
  <si>
    <t>A126233478J</t>
  </si>
  <si>
    <t>A126247734T</t>
  </si>
  <si>
    <t>A126240606W</t>
  </si>
  <si>
    <t>A126234198J</t>
  </si>
  <si>
    <t>A126248454T</t>
  </si>
  <si>
    <t>A126241326W</t>
  </si>
  <si>
    <t>A126233910J</t>
  </si>
  <si>
    <t>A126248166X</t>
  </si>
  <si>
    <t>A126241038C</t>
  </si>
  <si>
    <t>A126233518R</t>
  </si>
  <si>
    <t>A126247774K</t>
  </si>
  <si>
    <t>A126240646R</t>
  </si>
  <si>
    <t>A126233950A</t>
  </si>
  <si>
    <t>A126248206F</t>
  </si>
  <si>
    <t>A126241078W</t>
  </si>
  <si>
    <t>A126233590J</t>
  </si>
  <si>
    <t>A126247846K</t>
  </si>
  <si>
    <t>A126240718R</t>
  </si>
  <si>
    <t>A126234094R</t>
  </si>
  <si>
    <t>A126248350X</t>
  </si>
  <si>
    <t>A126241222C</t>
  </si>
  <si>
    <t>A126233662J</t>
  </si>
  <si>
    <t>A126247918K</t>
  </si>
  <si>
    <t>A126240790J</t>
  </si>
  <si>
    <t>A126233806J</t>
  </si>
  <si>
    <t>A126248062F</t>
  </si>
  <si>
    <t>A126240934J</t>
  </si>
  <si>
    <t>A126233446R</t>
  </si>
  <si>
    <t>A126247702X</t>
  </si>
  <si>
    <t>A126240574R</t>
  </si>
  <si>
    <t>A126234166R</t>
  </si>
  <si>
    <t>A126248422X</t>
  </si>
  <si>
    <t>A126241294R</t>
  </si>
  <si>
    <t>A126233878V</t>
  </si>
  <si>
    <t>A126248134F</t>
  </si>
  <si>
    <t>A126241006K</t>
  </si>
  <si>
    <t>A126233554X</t>
  </si>
  <si>
    <t>A126247810J</t>
  </si>
  <si>
    <t>A126240682X</t>
  </si>
  <si>
    <t>Tasmania ;  &gt;&gt; Lacked necessary skills or education ;  15-64 years ;  Persons ;</t>
  </si>
  <si>
    <t>Tasmania ;  &gt;&gt; Lacked necessary skills or education ;  15-64 years ;  &gt; Males ;</t>
  </si>
  <si>
    <t>Tasmania ;  &gt;&gt; Lacked necessary skills or education ;  15-64 years ;  &gt; Females ;</t>
  </si>
  <si>
    <t>Tasmania ;  &gt;&gt; Lacked necessary skills or education ;  &gt; 15-24 years ;  Persons ;</t>
  </si>
  <si>
    <t>Tasmania ;  &gt;&gt; Lacked necessary skills or education ;  &gt; 15-24 years ;  &gt; Males ;</t>
  </si>
  <si>
    <t>Tasmania ;  &gt;&gt; Lacked necessary skills or education ;  &gt; 15-24 years ;  &gt; Females ;</t>
  </si>
  <si>
    <t>Tasmania ;  &gt;&gt; Lacked necessary skills or education ;  &gt; 25-34 years ;  Persons ;</t>
  </si>
  <si>
    <t>Tasmania ;  &gt;&gt; Lacked necessary skills or education ;  &gt; 25-34 years ;  &gt; Males ;</t>
  </si>
  <si>
    <t>Tasmania ;  &gt;&gt; Lacked necessary skills or education ;  &gt; 25-34 years ;  &gt; Females ;</t>
  </si>
  <si>
    <t>Tasmania ;  &gt;&gt; Lacked necessary skills or education ;  &gt; 35-44 years ;  Persons ;</t>
  </si>
  <si>
    <t>Tasmania ;  &gt;&gt; Lacked necessary skills or education ;  &gt; 35-44 years ;  &gt; Males ;</t>
  </si>
  <si>
    <t>Tasmania ;  &gt;&gt; Lacked necessary skills or education ;  &gt; 35-44 years ;  &gt; Females ;</t>
  </si>
  <si>
    <t>Tasmania ;  &gt;&gt; Lacked necessary skills or education ;  &gt; 45-54 years ;  Persons ;</t>
  </si>
  <si>
    <t>Tasmania ;  &gt;&gt; Lacked necessary skills or education ;  &gt; 45-54 years ;  &gt; Males ;</t>
  </si>
  <si>
    <t>Tasmania ;  &gt;&gt; Lacked necessary skills or education ;  &gt; 45-54 years ;  &gt; Females ;</t>
  </si>
  <si>
    <t>Tasmania ;  &gt;&gt; Lacked necessary skills or education ;  &gt; 55 years and over ;  Persons ;</t>
  </si>
  <si>
    <t>Tasmania ;  &gt;&gt; Lacked necessary skills or education ;  &gt; 55 years and over ;  &gt; Males ;</t>
  </si>
  <si>
    <t>Tasmania ;  &gt;&gt; Lacked necessary skills or education ;  &gt; 55 years and over ;  &gt; Females ;</t>
  </si>
  <si>
    <t>Tasmania ;  &gt;&gt; Lacked necessary skills or education ;  &gt;&gt; 55-64 years ;  Persons ;</t>
  </si>
  <si>
    <t>Tasmania ;  &gt;&gt; Lacked necessary skills or education ;  &gt;&gt; 55-64 years ;  &gt; Males ;</t>
  </si>
  <si>
    <t>Tasmania ;  &gt;&gt; Lacked necessary skills or education ;  &gt;&gt; 55-64 years ;  &gt; Females ;</t>
  </si>
  <si>
    <t>Tasmania ;  &gt;&gt; Lacked necessary skills or education ;  &gt;&gt; 65 years and over ;  Persons ;</t>
  </si>
  <si>
    <t>Tasmania ;  &gt;&gt; Lacked necessary skills or education ;  &gt;&gt; 65 years and over ;  &gt; Males ;</t>
  </si>
  <si>
    <t>Tasmania ;  &gt;&gt; Lacked necessary skills or education ;  &gt;&gt; 65 years and over ;  &gt; Females ;</t>
  </si>
  <si>
    <t>Tasmania ;  &gt;&gt; Considered too young or too old by employers ;  Persons ;</t>
  </si>
  <si>
    <t>Tasmania ;  &gt;&gt; Considered too young or too old by employers ;  &gt; Males ;</t>
  </si>
  <si>
    <t>Tasmania ;  &gt;&gt; Considered too young or too old by employers ;  &gt; Females ;</t>
  </si>
  <si>
    <t>Tasmania ;  &gt;&gt; Considered too young or too old by employers ;  15-64 years ;  Persons ;</t>
  </si>
  <si>
    <t>Tasmania ;  &gt;&gt; Considered too young or too old by employers ;  15-64 years ;  &gt; Males ;</t>
  </si>
  <si>
    <t>Tasmania ;  &gt;&gt; Considered too young or too old by employers ;  15-64 years ;  &gt; Females ;</t>
  </si>
  <si>
    <t>Tasmania ;  &gt;&gt; Considered too young or too old by employers ;  &gt; 15-24 years ;  Persons ;</t>
  </si>
  <si>
    <t>Tasmania ;  &gt;&gt; Considered too young or too old by employers ;  &gt; 15-24 years ;  &gt; Males ;</t>
  </si>
  <si>
    <t>Tasmania ;  &gt;&gt; Considered too young or too old by employers ;  &gt; 15-24 years ;  &gt; Females ;</t>
  </si>
  <si>
    <t>Tasmania ;  &gt;&gt; Considered too young or too old by employers ;  &gt; 25-34 years ;  Persons ;</t>
  </si>
  <si>
    <t>Tasmania ;  &gt;&gt; Considered too young or too old by employers ;  &gt; 25-34 years ;  &gt; Males ;</t>
  </si>
  <si>
    <t>Tasmania ;  &gt;&gt; Considered too young or too old by employers ;  &gt; 25-34 years ;  &gt; Females ;</t>
  </si>
  <si>
    <t>Tasmania ;  &gt;&gt; Considered too young or too old by employers ;  &gt; 35-44 years ;  Persons ;</t>
  </si>
  <si>
    <t>Tasmania ;  &gt;&gt; Considered too young or too old by employers ;  &gt; 35-44 years ;  &gt; Males ;</t>
  </si>
  <si>
    <t>Tasmania ;  &gt;&gt; Considered too young or too old by employers ;  &gt; 35-44 years ;  &gt; Females ;</t>
  </si>
  <si>
    <t>Tasmania ;  &gt;&gt; Considered too young or too old by employers ;  &gt; 45-54 years ;  Persons ;</t>
  </si>
  <si>
    <t>Tasmania ;  &gt;&gt; Considered too young or too old by employers ;  &gt; 45-54 years ;  &gt; Males ;</t>
  </si>
  <si>
    <t>Tasmania ;  &gt;&gt; Considered too young or too old by employers ;  &gt; 45-54 years ;  &gt; Females ;</t>
  </si>
  <si>
    <t>Tasmania ;  &gt;&gt; Considered too young or too old by employers ;  &gt; 55 years and over ;  Persons ;</t>
  </si>
  <si>
    <t>Tasmania ;  &gt;&gt; Considered too young or too old by employers ;  &gt; 55 years and over ;  &gt; Males ;</t>
  </si>
  <si>
    <t>Tasmania ;  &gt;&gt; Considered too young or too old by employers ;  &gt; 55 years and over ;  &gt; Females ;</t>
  </si>
  <si>
    <t>Tasmania ;  &gt;&gt; Considered too young or too old by employers ;  &gt;&gt; 55-64 years ;  Persons ;</t>
  </si>
  <si>
    <t>Tasmania ;  &gt;&gt; Considered too young or too old by employers ;  &gt;&gt; 55-64 years ;  &gt; Males ;</t>
  </si>
  <si>
    <t>Tasmania ;  &gt;&gt; Considered too young or too old by employers ;  &gt;&gt; 55-64 years ;  &gt; Females ;</t>
  </si>
  <si>
    <t>Tasmania ;  &gt;&gt; Considered too young or too old by employers ;  &gt;&gt; 65 years and over ;  Persons ;</t>
  </si>
  <si>
    <t>Tasmania ;  &gt;&gt; Considered too young or too old by employers ;  &gt;&gt; 65 years and over ;  &gt; Males ;</t>
  </si>
  <si>
    <t>Tasmania ;  &gt;&gt; Considered too young or too old by employers ;  &gt;&gt; 65 years and over ;  &gt; Females ;</t>
  </si>
  <si>
    <t>Tasmania ;  &gt;&gt;&gt; Considered too young by employers ;  Persons ;</t>
  </si>
  <si>
    <t>Tasmania ;  &gt;&gt;&gt; Considered too young by employers ;  &gt; Males ;</t>
  </si>
  <si>
    <t>Tasmania ;  &gt;&gt;&gt; Considered too young by employers ;  &gt; Females ;</t>
  </si>
  <si>
    <t>Tasmania ;  &gt;&gt;&gt; Considered too young by employers ;  15-64 years ;  Persons ;</t>
  </si>
  <si>
    <t>Tasmania ;  &gt;&gt;&gt; Considered too young by employers ;  15-64 years ;  &gt; Males ;</t>
  </si>
  <si>
    <t>Tasmania ;  &gt;&gt;&gt; Considered too young by employers ;  15-64 years ;  &gt; Females ;</t>
  </si>
  <si>
    <t>Tasmania ;  &gt;&gt;&gt; Considered too young by employers ;  &gt; 15-24 years ;  Persons ;</t>
  </si>
  <si>
    <t>Tasmania ;  &gt;&gt;&gt; Considered too young by employers ;  &gt; 15-24 years ;  &gt; Males ;</t>
  </si>
  <si>
    <t>Tasmania ;  &gt;&gt;&gt; Considered too young by employers ;  &gt; 15-24 years ;  &gt; Females ;</t>
  </si>
  <si>
    <t>Tasmania ;  &gt;&gt;&gt; Considered too young by employers ;  &gt; 25-34 years ;  Persons ;</t>
  </si>
  <si>
    <t>Tasmania ;  &gt;&gt;&gt; Considered too young by employers ;  &gt; 25-34 years ;  &gt; Males ;</t>
  </si>
  <si>
    <t>Tasmania ;  &gt;&gt;&gt; Considered too young by employers ;  &gt; 25-34 years ;  &gt; Females ;</t>
  </si>
  <si>
    <t>Tasmania ;  &gt;&gt;&gt; Considered too young by employers ;  &gt; 35-44 years ;  Persons ;</t>
  </si>
  <si>
    <t>Tasmania ;  &gt;&gt;&gt; Considered too young by employers ;  &gt; 35-44 years ;  &gt; Males ;</t>
  </si>
  <si>
    <t>Tasmania ;  &gt;&gt;&gt; Considered too young by employers ;  &gt; 35-44 years ;  &gt; Females ;</t>
  </si>
  <si>
    <t>Tasmania ;  &gt;&gt;&gt; Considered too young by employers ;  &gt; 45-54 years ;  Persons ;</t>
  </si>
  <si>
    <t>Tasmania ;  &gt;&gt;&gt; Considered too young by employers ;  &gt; 45-54 years ;  &gt; Males ;</t>
  </si>
  <si>
    <t>Tasmania ;  &gt;&gt;&gt; Considered too young by employers ;  &gt; 45-54 years ;  &gt; Females ;</t>
  </si>
  <si>
    <t>Tasmania ;  &gt;&gt;&gt; Considered too young by employers ;  &gt; 55 years and over ;  Persons ;</t>
  </si>
  <si>
    <t>Tasmania ;  &gt;&gt;&gt; Considered too young by employers ;  &gt; 55 years and over ;  &gt; Males ;</t>
  </si>
  <si>
    <t>Tasmania ;  &gt;&gt;&gt; Considered too young by employers ;  &gt; 55 years and over ;  &gt; Females ;</t>
  </si>
  <si>
    <t>Tasmania ;  &gt;&gt;&gt; Considered too young by employers ;  &gt;&gt; 55-64 years ;  Persons ;</t>
  </si>
  <si>
    <t>Tasmania ;  &gt;&gt;&gt; Considered too young by employers ;  &gt;&gt; 55-64 years ;  &gt; Males ;</t>
  </si>
  <si>
    <t>Tasmania ;  &gt;&gt;&gt; Considered too young by employers ;  &gt;&gt; 55-64 years ;  &gt; Females ;</t>
  </si>
  <si>
    <t>Tasmania ;  &gt;&gt;&gt; Considered too young by employers ;  &gt;&gt; 65 years and over ;  Persons ;</t>
  </si>
  <si>
    <t>Tasmania ;  &gt;&gt;&gt; Considered too young by employers ;  &gt;&gt; 65 years and over ;  &gt; Males ;</t>
  </si>
  <si>
    <t>Tasmania ;  &gt;&gt;&gt; Considered too young by employers ;  &gt;&gt; 65 years and over ;  &gt; Females ;</t>
  </si>
  <si>
    <t>Tasmania ;  &gt;&gt;&gt; Considered too old by employers ;  Persons ;</t>
  </si>
  <si>
    <t>Tasmania ;  &gt;&gt;&gt; Considered too old by employers ;  &gt; Males ;</t>
  </si>
  <si>
    <t>Tasmania ;  &gt;&gt;&gt; Considered too old by employers ;  &gt; Females ;</t>
  </si>
  <si>
    <t>Tasmania ;  &gt;&gt;&gt; Considered too old by employers ;  15-64 years ;  Persons ;</t>
  </si>
  <si>
    <t>Tasmania ;  &gt;&gt;&gt; Considered too old by employers ;  15-64 years ;  &gt; Males ;</t>
  </si>
  <si>
    <t>Tasmania ;  &gt;&gt;&gt; Considered too old by employers ;  15-64 years ;  &gt; Females ;</t>
  </si>
  <si>
    <t>Tasmania ;  &gt;&gt;&gt; Considered too old by employers ;  &gt; 15-24 years ;  Persons ;</t>
  </si>
  <si>
    <t>Tasmania ;  &gt;&gt;&gt; Considered too old by employers ;  &gt; 15-24 years ;  &gt; Males ;</t>
  </si>
  <si>
    <t>Tasmania ;  &gt;&gt;&gt; Considered too old by employers ;  &gt; 15-24 years ;  &gt; Females ;</t>
  </si>
  <si>
    <t>Tasmania ;  &gt;&gt;&gt; Considered too old by employers ;  &gt; 25-34 years ;  Persons ;</t>
  </si>
  <si>
    <t>Tasmania ;  &gt;&gt;&gt; Considered too old by employers ;  &gt; 25-34 years ;  &gt; Males ;</t>
  </si>
  <si>
    <t>Tasmania ;  &gt;&gt;&gt; Considered too old by employers ;  &gt; 25-34 years ;  &gt; Females ;</t>
  </si>
  <si>
    <t>Tasmania ;  &gt;&gt;&gt; Considered too old by employers ;  &gt; 35-44 years ;  Persons ;</t>
  </si>
  <si>
    <t>Tasmania ;  &gt;&gt;&gt; Considered too old by employers ;  &gt; 35-44 years ;  &gt; Males ;</t>
  </si>
  <si>
    <t>Tasmania ;  &gt;&gt;&gt; Considered too old by employers ;  &gt; 35-44 years ;  &gt; Females ;</t>
  </si>
  <si>
    <t>Tasmania ;  &gt;&gt;&gt; Considered too old by employers ;  &gt; 45-54 years ;  Persons ;</t>
  </si>
  <si>
    <t>Tasmania ;  &gt;&gt;&gt; Considered too old by employers ;  &gt; 45-54 years ;  &gt; Males ;</t>
  </si>
  <si>
    <t>Tasmania ;  &gt;&gt;&gt; Considered too old by employers ;  &gt; 45-54 years ;  &gt; Females ;</t>
  </si>
  <si>
    <t>Tasmania ;  &gt;&gt;&gt; Considered too old by employers ;  &gt; 55 years and over ;  Persons ;</t>
  </si>
  <si>
    <t>Tasmania ;  &gt;&gt;&gt; Considered too old by employers ;  &gt; 55 years and over ;  &gt; Males ;</t>
  </si>
  <si>
    <t>Tasmania ;  &gt;&gt;&gt; Considered too old by employers ;  &gt; 55 years and over ;  &gt; Females ;</t>
  </si>
  <si>
    <t>Tasmania ;  &gt;&gt;&gt; Considered too old by employers ;  &gt;&gt; 55-64 years ;  Persons ;</t>
  </si>
  <si>
    <t>Tasmania ;  &gt;&gt;&gt; Considered too old by employers ;  &gt;&gt; 55-64 years ;  &gt; Males ;</t>
  </si>
  <si>
    <t>Tasmania ;  &gt;&gt;&gt; Considered too old by employers ;  &gt;&gt; 55-64 years ;  &gt; Females ;</t>
  </si>
  <si>
    <t>Tasmania ;  &gt;&gt;&gt; Considered too old by employers ;  &gt;&gt; 65 years and over ;  Persons ;</t>
  </si>
  <si>
    <t>Tasmania ;  &gt;&gt;&gt; Considered too old by employers ;  &gt;&gt; 65 years and over ;  &gt; Males ;</t>
  </si>
  <si>
    <t>Tasmania ;  &gt;&gt;&gt; Considered too old by employers ;  &gt;&gt; 65 years and over ;  &gt; Females ;</t>
  </si>
  <si>
    <t>Tasmania ;  &gt;&gt; Insufficient work experience ;  Persons ;</t>
  </si>
  <si>
    <t>Tasmania ;  &gt;&gt; Insufficient work experience ;  &gt; Males ;</t>
  </si>
  <si>
    <t>Tasmania ;  &gt;&gt; Insufficient work experience ;  &gt; Females ;</t>
  </si>
  <si>
    <t>Tasmania ;  &gt;&gt; Insufficient work experience ;  15-64 years ;  Persons ;</t>
  </si>
  <si>
    <t>Tasmania ;  &gt;&gt; Insufficient work experience ;  15-64 years ;  &gt; Males ;</t>
  </si>
  <si>
    <t>Tasmania ;  &gt;&gt; Insufficient work experience ;  15-64 years ;  &gt; Females ;</t>
  </si>
  <si>
    <t>Tasmania ;  &gt;&gt; Insufficient work experience ;  &gt; 15-24 years ;  Persons ;</t>
  </si>
  <si>
    <t>Tasmania ;  &gt;&gt; Insufficient work experience ;  &gt; 15-24 years ;  &gt; Males ;</t>
  </si>
  <si>
    <t>Tasmania ;  &gt;&gt; Insufficient work experience ;  &gt; 15-24 years ;  &gt; Females ;</t>
  </si>
  <si>
    <t>Tasmania ;  &gt;&gt; Insufficient work experience ;  &gt; 25-34 years ;  Persons ;</t>
  </si>
  <si>
    <t>Tasmania ;  &gt;&gt; Insufficient work experience ;  &gt; 25-34 years ;  &gt; Males ;</t>
  </si>
  <si>
    <t>Tasmania ;  &gt;&gt; Insufficient work experience ;  &gt; 25-34 years ;  &gt; Females ;</t>
  </si>
  <si>
    <t>Tasmania ;  &gt;&gt; Insufficient work experience ;  &gt; 35-44 years ;  Persons ;</t>
  </si>
  <si>
    <t>Tasmania ;  &gt;&gt; Insufficient work experience ;  &gt; 35-44 years ;  &gt; Males ;</t>
  </si>
  <si>
    <t>Tasmania ;  &gt;&gt; Insufficient work experience ;  &gt; 35-44 years ;  &gt; Females ;</t>
  </si>
  <si>
    <t>Tasmania ;  &gt;&gt; Insufficient work experience ;  &gt; 45-54 years ;  Persons ;</t>
  </si>
  <si>
    <t>Tasmania ;  &gt;&gt; Insufficient work experience ;  &gt; 45-54 years ;  &gt; Males ;</t>
  </si>
  <si>
    <t>Tasmania ;  &gt;&gt; Insufficient work experience ;  &gt; 45-54 years ;  &gt; Females ;</t>
  </si>
  <si>
    <t>Tasmania ;  &gt;&gt; Insufficient work experience ;  &gt; 55 years and over ;  Persons ;</t>
  </si>
  <si>
    <t>Tasmania ;  &gt;&gt; Insufficient work experience ;  &gt; 55 years and over ;  &gt; Males ;</t>
  </si>
  <si>
    <t>Tasmania ;  &gt;&gt; Insufficient work experience ;  &gt; 55 years and over ;  &gt; Females ;</t>
  </si>
  <si>
    <t>Tasmania ;  &gt;&gt; Insufficient work experience ;  &gt;&gt; 55-64 years ;  Persons ;</t>
  </si>
  <si>
    <t>Tasmania ;  &gt;&gt; Insufficient work experience ;  &gt;&gt; 55-64 years ;  &gt; Males ;</t>
  </si>
  <si>
    <t>Tasmania ;  &gt;&gt; Insufficient work experience ;  &gt;&gt; 55-64 years ;  &gt; Females ;</t>
  </si>
  <si>
    <t>Tasmania ;  &gt;&gt; Insufficient work experience ;  &gt;&gt; 65 years and over ;  Persons ;</t>
  </si>
  <si>
    <t>Tasmania ;  &gt;&gt; Insufficient work experience ;  &gt;&gt; 65 years and over ;  &gt; Males ;</t>
  </si>
  <si>
    <t>Tasmania ;  &gt;&gt; Insufficient work experience ;  &gt;&gt; 65 years and over ;  &gt; Females ;</t>
  </si>
  <si>
    <t>Tasmania ;  &gt;&gt; No vacancies at all ;  Persons ;</t>
  </si>
  <si>
    <t>Tasmania ;  &gt;&gt; No vacancies at all ;  &gt; Males ;</t>
  </si>
  <si>
    <t>Tasmania ;  &gt;&gt; No vacancies at all ;  &gt; Females ;</t>
  </si>
  <si>
    <t>Tasmania ;  &gt;&gt; No vacancies at all ;  15-64 years ;  Persons ;</t>
  </si>
  <si>
    <t>Tasmania ;  &gt;&gt; No vacancies at all ;  15-64 years ;  &gt; Males ;</t>
  </si>
  <si>
    <t>Tasmania ;  &gt;&gt; No vacancies at all ;  15-64 years ;  &gt; Females ;</t>
  </si>
  <si>
    <t>Tasmania ;  &gt;&gt; No vacancies at all ;  &gt; 15-24 years ;  Persons ;</t>
  </si>
  <si>
    <t>Tasmania ;  &gt;&gt; No vacancies at all ;  &gt; 15-24 years ;  &gt; Males ;</t>
  </si>
  <si>
    <t>Tasmania ;  &gt;&gt; No vacancies at all ;  &gt; 15-24 years ;  &gt; Females ;</t>
  </si>
  <si>
    <t>Tasmania ;  &gt;&gt; No vacancies at all ;  &gt; 25-34 years ;  Persons ;</t>
  </si>
  <si>
    <t>Tasmania ;  &gt;&gt; No vacancies at all ;  &gt; 25-34 years ;  &gt; Males ;</t>
  </si>
  <si>
    <t>Tasmania ;  &gt;&gt; No vacancies at all ;  &gt; 25-34 years ;  &gt; Females ;</t>
  </si>
  <si>
    <t>Tasmania ;  &gt;&gt; No vacancies at all ;  &gt; 35-44 years ;  Persons ;</t>
  </si>
  <si>
    <t>Tasmania ;  &gt;&gt; No vacancies at all ;  &gt; 35-44 years ;  &gt; Males ;</t>
  </si>
  <si>
    <t>Tasmania ;  &gt;&gt; No vacancies at all ;  &gt; 35-44 years ;  &gt; Females ;</t>
  </si>
  <si>
    <t>Tasmania ;  &gt;&gt; No vacancies at all ;  &gt; 45-54 years ;  Persons ;</t>
  </si>
  <si>
    <t>Tasmania ;  &gt;&gt; No vacancies at all ;  &gt; 45-54 years ;  &gt; Males ;</t>
  </si>
  <si>
    <t>Tasmania ;  &gt;&gt; No vacancies at all ;  &gt; 45-54 years ;  &gt; Females ;</t>
  </si>
  <si>
    <t>Tasmania ;  &gt;&gt; No vacancies at all ;  &gt; 55 years and over ;  Persons ;</t>
  </si>
  <si>
    <t>Tasmania ;  &gt;&gt; No vacancies at all ;  &gt; 55 years and over ;  &gt; Males ;</t>
  </si>
  <si>
    <t>Tasmania ;  &gt;&gt; No vacancies at all ;  &gt; 55 years and over ;  &gt; Females ;</t>
  </si>
  <si>
    <t>Tasmania ;  &gt;&gt; No vacancies at all ;  &gt;&gt; 55-64 years ;  Persons ;</t>
  </si>
  <si>
    <t>Tasmania ;  &gt;&gt; No vacancies at all ;  &gt;&gt; 55-64 years ;  &gt; Males ;</t>
  </si>
  <si>
    <t>Tasmania ;  &gt;&gt; No vacancies at all ;  &gt;&gt; 55-64 years ;  &gt; Females ;</t>
  </si>
  <si>
    <t>Tasmania ;  &gt;&gt; No vacancies at all ;  &gt;&gt; 65 years and over ;  Persons ;</t>
  </si>
  <si>
    <t>Tasmania ;  &gt;&gt; No vacancies at all ;  &gt;&gt; 65 years and over ;  &gt; Males ;</t>
  </si>
  <si>
    <t>Tasmania ;  &gt;&gt; No vacancies at all ;  &gt;&gt; 65 years and over ;  &gt; Females ;</t>
  </si>
  <si>
    <t>Tasmania ;  &gt;&gt; No vacancies in line of work ;  Persons ;</t>
  </si>
  <si>
    <t>Tasmania ;  &gt;&gt; No vacancies in line of work ;  &gt; Males ;</t>
  </si>
  <si>
    <t>Tasmania ;  &gt;&gt; No vacancies in line of work ;  &gt; Females ;</t>
  </si>
  <si>
    <t>Tasmania ;  &gt;&gt; No vacancies in line of work ;  15-64 years ;  Persons ;</t>
  </si>
  <si>
    <t>Tasmania ;  &gt;&gt; No vacancies in line of work ;  15-64 years ;  &gt; Males ;</t>
  </si>
  <si>
    <t>Tasmania ;  &gt;&gt; No vacancies in line of work ;  15-64 years ;  &gt; Females ;</t>
  </si>
  <si>
    <t>Tasmania ;  &gt;&gt; No vacancies in line of work ;  &gt; 15-24 years ;  Persons ;</t>
  </si>
  <si>
    <t>Tasmania ;  &gt;&gt; No vacancies in line of work ;  &gt; 15-24 years ;  &gt; Males ;</t>
  </si>
  <si>
    <t>Tasmania ;  &gt;&gt; No vacancies in line of work ;  &gt; 15-24 years ;  &gt; Females ;</t>
  </si>
  <si>
    <t>Tasmania ;  &gt;&gt; No vacancies in line of work ;  &gt; 25-34 years ;  Persons ;</t>
  </si>
  <si>
    <t>Tasmania ;  &gt;&gt; No vacancies in line of work ;  &gt; 25-34 years ;  &gt; Males ;</t>
  </si>
  <si>
    <t>Tasmania ;  &gt;&gt; No vacancies in line of work ;  &gt; 25-34 years ;  &gt; Females ;</t>
  </si>
  <si>
    <t>Tasmania ;  &gt;&gt; No vacancies in line of work ;  &gt; 35-44 years ;  Persons ;</t>
  </si>
  <si>
    <t>Tasmania ;  &gt;&gt; No vacancies in line of work ;  &gt; 35-44 years ;  &gt; Males ;</t>
  </si>
  <si>
    <t>Tasmania ;  &gt;&gt; No vacancies in line of work ;  &gt; 35-44 years ;  &gt; Females ;</t>
  </si>
  <si>
    <t>Tasmania ;  &gt;&gt; No vacancies in line of work ;  &gt; 45-54 years ;  Persons ;</t>
  </si>
  <si>
    <t>Tasmania ;  &gt;&gt; No vacancies in line of work ;  &gt; 45-54 years ;  &gt; Males ;</t>
  </si>
  <si>
    <t>Tasmania ;  &gt;&gt; No vacancies in line of work ;  &gt; 45-54 years ;  &gt; Females ;</t>
  </si>
  <si>
    <t>Tasmania ;  &gt;&gt; No vacancies in line of work ;  &gt; 55 years and over ;  Persons ;</t>
  </si>
  <si>
    <t>Tasmania ;  &gt;&gt; No vacancies in line of work ;  &gt; 55 years and over ;  &gt; Males ;</t>
  </si>
  <si>
    <t>Tasmania ;  &gt;&gt; No vacancies in line of work ;  &gt; 55 years and over ;  &gt; Females ;</t>
  </si>
  <si>
    <t>Tasmania ;  &gt;&gt; No vacancies in line of work ;  &gt;&gt; 55-64 years ;  Persons ;</t>
  </si>
  <si>
    <t>Tasmania ;  &gt;&gt; No vacancies in line of work ;  &gt;&gt; 55-64 years ;  &gt; Males ;</t>
  </si>
  <si>
    <t>Tasmania ;  &gt;&gt; No vacancies in line of work ;  &gt;&gt; 55-64 years ;  &gt; Females ;</t>
  </si>
  <si>
    <t>Tasmania ;  &gt;&gt; No vacancies in line of work ;  &gt;&gt; 65 years and over ;  Persons ;</t>
  </si>
  <si>
    <t>Tasmania ;  &gt;&gt; No vacancies in line of work ;  &gt;&gt; 65 years and over ;  &gt; Males ;</t>
  </si>
  <si>
    <t>Tasmania ;  &gt;&gt; No vacancies in line of work ;  &gt;&gt; 65 years and over ;  &gt; Females ;</t>
  </si>
  <si>
    <t>Tasmania ;  &gt;&gt; Too far to travel or transport problems ;  Persons ;</t>
  </si>
  <si>
    <t>Tasmania ;  &gt;&gt; Too far to travel or transport problems ;  &gt; Males ;</t>
  </si>
  <si>
    <t>Tasmania ;  &gt;&gt; Too far to travel or transport problems ;  &gt; Females ;</t>
  </si>
  <si>
    <t>Tasmania ;  &gt;&gt; Too far to travel or transport problems ;  15-64 years ;  Persons ;</t>
  </si>
  <si>
    <t>Tasmania ;  &gt;&gt; Too far to travel or transport problems ;  15-64 years ;  &gt; Males ;</t>
  </si>
  <si>
    <t>Tasmania ;  &gt;&gt; Too far to travel or transport problems ;  15-64 years ;  &gt; Females ;</t>
  </si>
  <si>
    <t>Tasmania ;  &gt;&gt; Too far to travel or transport problems ;  &gt; 15-24 years ;  Persons ;</t>
  </si>
  <si>
    <t>Tasmania ;  &gt;&gt; Too far to travel or transport problems ;  &gt; 15-24 years ;  &gt; Males ;</t>
  </si>
  <si>
    <t>Tasmania ;  &gt;&gt; Too far to travel or transport problems ;  &gt; 15-24 years ;  &gt; Females ;</t>
  </si>
  <si>
    <t>Tasmania ;  &gt;&gt; Too far to travel or transport problems ;  &gt; 25-34 years ;  Persons ;</t>
  </si>
  <si>
    <t>Tasmania ;  &gt;&gt; Too far to travel or transport problems ;  &gt; 25-34 years ;  &gt; Males ;</t>
  </si>
  <si>
    <t>Tasmania ;  &gt;&gt; Too far to travel or transport problems ;  &gt; 25-34 years ;  &gt; Females ;</t>
  </si>
  <si>
    <t>Tasmania ;  &gt;&gt; Too far to travel or transport problems ;  &gt; 35-44 years ;  Persons ;</t>
  </si>
  <si>
    <t>Tasmania ;  &gt;&gt; Too far to travel or transport problems ;  &gt; 35-44 years ;  &gt; Males ;</t>
  </si>
  <si>
    <t>Tasmania ;  &gt;&gt; Too far to travel or transport problems ;  &gt; 35-44 years ;  &gt; Females ;</t>
  </si>
  <si>
    <t>Tasmania ;  &gt;&gt; Too far to travel or transport problems ;  &gt; 45-54 years ;  Persons ;</t>
  </si>
  <si>
    <t>Tasmania ;  &gt;&gt; Too far to travel or transport problems ;  &gt; 45-54 years ;  &gt; Males ;</t>
  </si>
  <si>
    <t>Tasmania ;  &gt;&gt; Too far to travel or transport problems ;  &gt; 45-54 years ;  &gt; Females ;</t>
  </si>
  <si>
    <t>Tasmania ;  &gt;&gt; Too far to travel or transport problems ;  &gt; 55 years and over ;  Persons ;</t>
  </si>
  <si>
    <t>Tasmania ;  &gt;&gt; Too far to travel or transport problems ;  &gt; 55 years and over ;  &gt; Males ;</t>
  </si>
  <si>
    <t>Tasmania ;  &gt;&gt; Too far to travel or transport problems ;  &gt; 55 years and over ;  &gt; Females ;</t>
  </si>
  <si>
    <t>Tasmania ;  &gt;&gt; Too far to travel or transport problems ;  &gt;&gt; 55-64 years ;  Persons ;</t>
  </si>
  <si>
    <t>Tasmania ;  &gt;&gt; Too far to travel or transport problems ;  &gt;&gt; 55-64 years ;  &gt; Males ;</t>
  </si>
  <si>
    <t>Tasmania ;  &gt;&gt; Too far to travel or transport problems ;  &gt;&gt; 55-64 years ;  &gt; Females ;</t>
  </si>
  <si>
    <t>Tasmania ;  &gt;&gt; Too far to travel or transport problems ;  &gt;&gt; 65 years and over ;  Persons ;</t>
  </si>
  <si>
    <t>Tasmania ;  &gt;&gt; Too far to travel or transport problems ;  &gt;&gt; 65 years and over ;  &gt; Males ;</t>
  </si>
  <si>
    <t>Tasmania ;  &gt;&gt; Too far to travel or transport problems ;  &gt;&gt; 65 years and over ;  &gt; Females ;</t>
  </si>
  <si>
    <t>Tasmania ;  &gt;&gt; Own ill health or disability ;  Persons ;</t>
  </si>
  <si>
    <t>Tasmania ;  &gt;&gt; Own ill health or disability ;  &gt; Males ;</t>
  </si>
  <si>
    <t>Tasmania ;  &gt;&gt; Own ill health or disability ;  &gt; Females ;</t>
  </si>
  <si>
    <t>Tasmania ;  &gt;&gt; Own ill health or disability ;  15-64 years ;  Persons ;</t>
  </si>
  <si>
    <t>Tasmania ;  &gt;&gt; Own ill health or disability ;  15-64 years ;  &gt; Males ;</t>
  </si>
  <si>
    <t>Tasmania ;  &gt;&gt; Own ill health or disability ;  15-64 years ;  &gt; Females ;</t>
  </si>
  <si>
    <t>Tasmania ;  &gt;&gt; Own ill health or disability ;  &gt; 15-24 years ;  Persons ;</t>
  </si>
  <si>
    <t>Tasmania ;  &gt;&gt; Own ill health or disability ;  &gt; 15-24 years ;  &gt; Males ;</t>
  </si>
  <si>
    <t>Tasmania ;  &gt;&gt; Own ill health or disability ;  &gt; 15-24 years ;  &gt; Females ;</t>
  </si>
  <si>
    <t>Tasmania ;  &gt;&gt; Own ill health or disability ;  &gt; 25-34 years ;  Persons ;</t>
  </si>
  <si>
    <t>Tasmania ;  &gt;&gt; Own ill health or disability ;  &gt; 25-34 years ;  &gt; Males ;</t>
  </si>
  <si>
    <t>Tasmania ;  &gt;&gt; Own ill health or disability ;  &gt; 25-34 years ;  &gt; Females ;</t>
  </si>
  <si>
    <t>Tasmania ;  &gt;&gt; Own ill health or disability ;  &gt; 35-44 years ;  Persons ;</t>
  </si>
  <si>
    <t>Tasmania ;  &gt;&gt; Own ill health or disability ;  &gt; 35-44 years ;  &gt; Males ;</t>
  </si>
  <si>
    <t>Tasmania ;  &gt;&gt; Own ill health or disability ;  &gt; 35-44 years ;  &gt; Females ;</t>
  </si>
  <si>
    <t>Tasmania ;  &gt;&gt; Own ill health or disability ;  &gt; 45-54 years ;  Persons ;</t>
  </si>
  <si>
    <t>Tasmania ;  &gt;&gt; Own ill health or disability ;  &gt; 45-54 years ;  &gt; Males ;</t>
  </si>
  <si>
    <t>Tasmania ;  &gt;&gt; Own ill health or disability ;  &gt; 45-54 years ;  &gt; Females ;</t>
  </si>
  <si>
    <t>Tasmania ;  &gt;&gt; Own ill health or disability ;  &gt; 55 years and over ;  Persons ;</t>
  </si>
  <si>
    <t>Tasmania ;  &gt;&gt; Own ill health or disability ;  &gt; 55 years and over ;  &gt; Males ;</t>
  </si>
  <si>
    <t>Tasmania ;  &gt;&gt; Own ill health or disability ;  &gt; 55 years and over ;  &gt; Females ;</t>
  </si>
  <si>
    <t>Tasmania ;  &gt;&gt; Own ill health or disability ;  &gt;&gt; 55-64 years ;  Persons ;</t>
  </si>
  <si>
    <t>Tasmania ;  &gt;&gt; Own ill health or disability ;  &gt;&gt; 55-64 years ;  &gt; Males ;</t>
  </si>
  <si>
    <t>Tasmania ;  &gt;&gt; Own ill health or disability ;  &gt;&gt; 55-64 years ;  &gt; Females ;</t>
  </si>
  <si>
    <t>Tasmania ;  &gt;&gt; Own ill health or disability ;  &gt;&gt; 65 years and over ;  Persons ;</t>
  </si>
  <si>
    <t>Tasmania ;  &gt;&gt; Own ill health or disability ;  &gt;&gt; 65 years and over ;  &gt; Males ;</t>
  </si>
  <si>
    <t>Tasmania ;  &gt;&gt; Own ill health or disability ;  &gt;&gt; 65 years and over ;  &gt; Females ;</t>
  </si>
  <si>
    <t>Tasmania ;  &gt;&gt; Language difficulties ;  Persons ;</t>
  </si>
  <si>
    <t>Tasmania ;  &gt;&gt; Language difficulties ;  &gt; Males ;</t>
  </si>
  <si>
    <t>Tasmania ;  &gt;&gt; Language difficulties ;  &gt; Females ;</t>
  </si>
  <si>
    <t>Tasmania ;  &gt;&gt; Language difficulties ;  15-64 years ;  Persons ;</t>
  </si>
  <si>
    <t>Tasmania ;  &gt;&gt; Language difficulties ;  15-64 years ;  &gt; Males ;</t>
  </si>
  <si>
    <t>Tasmania ;  &gt;&gt; Language difficulties ;  15-64 years ;  &gt; Females ;</t>
  </si>
  <si>
    <t>Tasmania ;  &gt;&gt; Language difficulties ;  &gt; 15-24 years ;  Persons ;</t>
  </si>
  <si>
    <t>Tasmania ;  &gt;&gt; Language difficulties ;  &gt; 15-24 years ;  &gt; Males ;</t>
  </si>
  <si>
    <t>Tasmania ;  &gt;&gt; Language difficulties ;  &gt; 15-24 years ;  &gt; Females ;</t>
  </si>
  <si>
    <t>Tasmania ;  &gt;&gt; Language difficulties ;  &gt; 25-34 years ;  Persons ;</t>
  </si>
  <si>
    <t>A126233986C</t>
  </si>
  <si>
    <t>A126248242R</t>
  </si>
  <si>
    <t>A126241114V</t>
  </si>
  <si>
    <t>A126233626X</t>
  </si>
  <si>
    <t>A126247882V</t>
  </si>
  <si>
    <t>A126240754X</t>
  </si>
  <si>
    <t>A126234130L</t>
  </si>
  <si>
    <t>A126248386A</t>
  </si>
  <si>
    <t>A126241258F</t>
  </si>
  <si>
    <t>A126233698K</t>
  </si>
  <si>
    <t>A126247954V</t>
  </si>
  <si>
    <t>A126240826X</t>
  </si>
  <si>
    <t>A126233842T</t>
  </si>
  <si>
    <t>A126248098J</t>
  </si>
  <si>
    <t>A126240970T</t>
  </si>
  <si>
    <t>A126233482X</t>
  </si>
  <si>
    <t>A126247738A</t>
  </si>
  <si>
    <t>A126240610L</t>
  </si>
  <si>
    <t>A126234202L</t>
  </si>
  <si>
    <t>A126248458A</t>
  </si>
  <si>
    <t>A126241330L</t>
  </si>
  <si>
    <t>A126233914T</t>
  </si>
  <si>
    <t>A126248170R</t>
  </si>
  <si>
    <t>A126241042V</t>
  </si>
  <si>
    <t>A126233558J</t>
  </si>
  <si>
    <t>A126247814T</t>
  </si>
  <si>
    <t>A126240686J</t>
  </si>
  <si>
    <t>A126233990V</t>
  </si>
  <si>
    <t>A126248246X</t>
  </si>
  <si>
    <t>A126241118C</t>
  </si>
  <si>
    <t>A126233630R</t>
  </si>
  <si>
    <t>A126247886C</t>
  </si>
  <si>
    <t>A126240758J</t>
  </si>
  <si>
    <t>A126234134W</t>
  </si>
  <si>
    <t>A126248390T</t>
  </si>
  <si>
    <t>A126241262W</t>
  </si>
  <si>
    <t>A126233702R</t>
  </si>
  <si>
    <t>A126247958C</t>
  </si>
  <si>
    <t>A126240830R</t>
  </si>
  <si>
    <t>A126233846A</t>
  </si>
  <si>
    <t>A126248102L</t>
  </si>
  <si>
    <t>A126240974A</t>
  </si>
  <si>
    <t>A126233486J</t>
  </si>
  <si>
    <t>A126247742T</t>
  </si>
  <si>
    <t>A126240614W</t>
  </si>
  <si>
    <t>A126234206W</t>
  </si>
  <si>
    <t>A126248462T</t>
  </si>
  <si>
    <t>A126241334W</t>
  </si>
  <si>
    <t>A126233918A</t>
  </si>
  <si>
    <t>A126248174X</t>
  </si>
  <si>
    <t>A126241046C</t>
  </si>
  <si>
    <t>A126233522F</t>
  </si>
  <si>
    <t>A126247778V</t>
  </si>
  <si>
    <t>A126240650F</t>
  </si>
  <si>
    <t>A126233954K</t>
  </si>
  <si>
    <t>A126248210W</t>
  </si>
  <si>
    <t>A126241082L</t>
  </si>
  <si>
    <t>A126233594T</t>
  </si>
  <si>
    <t>A126247850A</t>
  </si>
  <si>
    <t>A126240722F</t>
  </si>
  <si>
    <t>A126234098X</t>
  </si>
  <si>
    <t>A126248354J</t>
  </si>
  <si>
    <t>A126241226L</t>
  </si>
  <si>
    <t>A126233666T</t>
  </si>
  <si>
    <t>A126247922A</t>
  </si>
  <si>
    <t>A126240794T</t>
  </si>
  <si>
    <t>A126233810X</t>
  </si>
  <si>
    <t>A126248066R</t>
  </si>
  <si>
    <t>A126240938T</t>
  </si>
  <si>
    <t>A126233450F</t>
  </si>
  <si>
    <t>A126247706J</t>
  </si>
  <si>
    <t>A126240578X</t>
  </si>
  <si>
    <t>A126234170F</t>
  </si>
  <si>
    <t>A126248426J</t>
  </si>
  <si>
    <t>A126241298X</t>
  </si>
  <si>
    <t>A126233882K</t>
  </si>
  <si>
    <t>A126248138R</t>
  </si>
  <si>
    <t>A126241010A</t>
  </si>
  <si>
    <t>A126233526R</t>
  </si>
  <si>
    <t>A126247782K</t>
  </si>
  <si>
    <t>A126240654R</t>
  </si>
  <si>
    <t>A126233958V</t>
  </si>
  <si>
    <t>A126248214F</t>
  </si>
  <si>
    <t>A126241086W</t>
  </si>
  <si>
    <t>A126233598A</t>
  </si>
  <si>
    <t>A126247854K</t>
  </si>
  <si>
    <t>A126240726R</t>
  </si>
  <si>
    <t>A126234102C</t>
  </si>
  <si>
    <t>A126248358T</t>
  </si>
  <si>
    <t>A126241230C</t>
  </si>
  <si>
    <t>A126233670J</t>
  </si>
  <si>
    <t>A126247926K</t>
  </si>
  <si>
    <t>A126240798A</t>
  </si>
  <si>
    <t>A126233814J</t>
  </si>
  <si>
    <t>A126248070F</t>
  </si>
  <si>
    <t>A126240942J</t>
  </si>
  <si>
    <t>A126233454R</t>
  </si>
  <si>
    <t>A126247710X</t>
  </si>
  <si>
    <t>A126240582R</t>
  </si>
  <si>
    <t>A126234174R</t>
  </si>
  <si>
    <t>A126248430X</t>
  </si>
  <si>
    <t>A126241302C</t>
  </si>
  <si>
    <t>A126233886V</t>
  </si>
  <si>
    <t>A126248142F</t>
  </si>
  <si>
    <t>A126241014K</t>
  </si>
  <si>
    <t>A126233542R</t>
  </si>
  <si>
    <t>A126247798C</t>
  </si>
  <si>
    <t>A126240670R</t>
  </si>
  <si>
    <t>A126233974V</t>
  </si>
  <si>
    <t>A126248230F</t>
  </si>
  <si>
    <t>A126241102K</t>
  </si>
  <si>
    <t>A126233614R</t>
  </si>
  <si>
    <t>A126247870K</t>
  </si>
  <si>
    <t>A126240742R</t>
  </si>
  <si>
    <t>A126234118W</t>
  </si>
  <si>
    <t>A126248374T</t>
  </si>
  <si>
    <t>A126241246W</t>
  </si>
  <si>
    <t>A126233686A</t>
  </si>
  <si>
    <t>A126247942K</t>
  </si>
  <si>
    <t>A126240814R</t>
  </si>
  <si>
    <t>A126233830J</t>
  </si>
  <si>
    <t>A126248086X</t>
  </si>
  <si>
    <t>A126240958A</t>
  </si>
  <si>
    <t>A126233470R</t>
  </si>
  <si>
    <t>A126247726T</t>
  </si>
  <si>
    <t>A126240598J</t>
  </si>
  <si>
    <t>A126234190R</t>
  </si>
  <si>
    <t>A126248446T</t>
  </si>
  <si>
    <t>A126241318W</t>
  </si>
  <si>
    <t>A126233902J</t>
  </si>
  <si>
    <t>A126248158X</t>
  </si>
  <si>
    <t>A126241030K</t>
  </si>
  <si>
    <t>A126233510W</t>
  </si>
  <si>
    <t>A126247766K</t>
  </si>
  <si>
    <t>A126240638R</t>
  </si>
  <si>
    <t>A126233942A</t>
  </si>
  <si>
    <t>A126248198T</t>
  </si>
  <si>
    <t>A126241070C</t>
  </si>
  <si>
    <t>A126233582J</t>
  </si>
  <si>
    <t>A126247838K</t>
  </si>
  <si>
    <t>A126240710W</t>
  </si>
  <si>
    <t>A126234086R</t>
  </si>
  <si>
    <t>A126248342X</t>
  </si>
  <si>
    <t>A126241214C</t>
  </si>
  <si>
    <t>A126233654J</t>
  </si>
  <si>
    <t>A126247910T</t>
  </si>
  <si>
    <t>A126240782J</t>
  </si>
  <si>
    <t>A126233798V</t>
  </si>
  <si>
    <t>A126248054F</t>
  </si>
  <si>
    <t>A126240926J</t>
  </si>
  <si>
    <t>A126233438R</t>
  </si>
  <si>
    <t>A126247694K</t>
  </si>
  <si>
    <t>A126240566R</t>
  </si>
  <si>
    <t>A126234158R</t>
  </si>
  <si>
    <t>A126248414X</t>
  </si>
  <si>
    <t>A126241286R</t>
  </si>
  <si>
    <t>A126233870A</t>
  </si>
  <si>
    <t>A126248126F</t>
  </si>
  <si>
    <t>A126240998V</t>
  </si>
  <si>
    <t>A126233562X</t>
  </si>
  <si>
    <t>A126247818A</t>
  </si>
  <si>
    <t>A126240690X</t>
  </si>
  <si>
    <t>A126233994C</t>
  </si>
  <si>
    <t>A126248250R</t>
  </si>
  <si>
    <t>A126241122V</t>
  </si>
  <si>
    <t>A126233634X</t>
  </si>
  <si>
    <t>A126247890V</t>
  </si>
  <si>
    <t>A126240762X</t>
  </si>
  <si>
    <t>A126234138F</t>
  </si>
  <si>
    <t>A126248394A</t>
  </si>
  <si>
    <t>A126241266F</t>
  </si>
  <si>
    <t>A126233706X</t>
  </si>
  <si>
    <t>A126247962V</t>
  </si>
  <si>
    <t>A126240834X</t>
  </si>
  <si>
    <t>A126233850T</t>
  </si>
  <si>
    <t>A126248106W</t>
  </si>
  <si>
    <t>A126240978K</t>
  </si>
  <si>
    <t>A126233490X</t>
  </si>
  <si>
    <t>A126247746A</t>
  </si>
  <si>
    <t>A126240618F</t>
  </si>
  <si>
    <t>A126234210L</t>
  </si>
  <si>
    <t>A126248466A</t>
  </si>
  <si>
    <t>A126241338F</t>
  </si>
  <si>
    <t>A126233922T</t>
  </si>
  <si>
    <t>A126248178J</t>
  </si>
  <si>
    <t>A126241050V</t>
  </si>
  <si>
    <t>A126233546X</t>
  </si>
  <si>
    <t>A126247802J</t>
  </si>
  <si>
    <t>A126240674X</t>
  </si>
  <si>
    <t>A126233978C</t>
  </si>
  <si>
    <t>A126248234R</t>
  </si>
  <si>
    <t>A126241106V</t>
  </si>
  <si>
    <t>A126233618X</t>
  </si>
  <si>
    <t>A126247874V</t>
  </si>
  <si>
    <t>A126240746X</t>
  </si>
  <si>
    <t>A126234122L</t>
  </si>
  <si>
    <t>A126248378A</t>
  </si>
  <si>
    <t>A126241250L</t>
  </si>
  <si>
    <t>A126233690T</t>
  </si>
  <si>
    <t>A126247946V</t>
  </si>
  <si>
    <t>A126240818X</t>
  </si>
  <si>
    <t>A126233834T</t>
  </si>
  <si>
    <t>A126248090R</t>
  </si>
  <si>
    <t>A126240962T</t>
  </si>
  <si>
    <t>A126233474X</t>
  </si>
  <si>
    <t>A126247730J</t>
  </si>
  <si>
    <t>A126240602L</t>
  </si>
  <si>
    <t>A126234194X</t>
  </si>
  <si>
    <t>A126248450J</t>
  </si>
  <si>
    <t>A126241322L</t>
  </si>
  <si>
    <t>A126233906T</t>
  </si>
  <si>
    <t>A126248162R</t>
  </si>
  <si>
    <t>A126241034V</t>
  </si>
  <si>
    <t>A126233566J</t>
  </si>
  <si>
    <t>A126247822T</t>
  </si>
  <si>
    <t>A126240694J</t>
  </si>
  <si>
    <t>A126233998L</t>
  </si>
  <si>
    <t>A126248254X</t>
  </si>
  <si>
    <t>A126241126C</t>
  </si>
  <si>
    <t>A126233638J</t>
  </si>
  <si>
    <t>A126247894C</t>
  </si>
  <si>
    <t>A126240766J</t>
  </si>
  <si>
    <t>A126234142W</t>
  </si>
  <si>
    <t>A126248398K</t>
  </si>
  <si>
    <t>A126241270W</t>
  </si>
  <si>
    <t>A126233710R</t>
  </si>
  <si>
    <t>A126247966C</t>
  </si>
  <si>
    <t>A126240838J</t>
  </si>
  <si>
    <t>A126233854A</t>
  </si>
  <si>
    <t>A126248110L</t>
  </si>
  <si>
    <t>A126240982A</t>
  </si>
  <si>
    <t>A126233494J</t>
  </si>
  <si>
    <t>A126247750T</t>
  </si>
  <si>
    <t>A126240622W</t>
  </si>
  <si>
    <t>A126234214W</t>
  </si>
  <si>
    <t>A126248470T</t>
  </si>
  <si>
    <t>A126241342W</t>
  </si>
  <si>
    <t>A126233926A</t>
  </si>
  <si>
    <t>A126248182X</t>
  </si>
  <si>
    <t>A126241054C</t>
  </si>
  <si>
    <t>A126233514F</t>
  </si>
  <si>
    <t>A126247770A</t>
  </si>
  <si>
    <t>A126240642F</t>
  </si>
  <si>
    <t>A126233946K</t>
  </si>
  <si>
    <t>A126248202W</t>
  </si>
  <si>
    <t>A126241074L</t>
  </si>
  <si>
    <t>A126233586T</t>
  </si>
  <si>
    <t>A126247842A</t>
  </si>
  <si>
    <t>A126240714F</t>
  </si>
  <si>
    <t>A126234090F</t>
  </si>
  <si>
    <t>Tasmania ;  &gt;&gt; Language difficulties ;  &gt; 25-34 years ;  &gt; Males ;</t>
  </si>
  <si>
    <t>Tasmania ;  &gt;&gt; Language difficulties ;  &gt; 25-34 years ;  &gt; Females ;</t>
  </si>
  <si>
    <t>Tasmania ;  &gt;&gt; Language difficulties ;  &gt; 35-44 years ;  Persons ;</t>
  </si>
  <si>
    <t>Tasmania ;  &gt;&gt; Language difficulties ;  &gt; 35-44 years ;  &gt; Males ;</t>
  </si>
  <si>
    <t>Tasmania ;  &gt;&gt; Language difficulties ;  &gt; 35-44 years ;  &gt; Females ;</t>
  </si>
  <si>
    <t>Tasmania ;  &gt;&gt; Language difficulties ;  &gt; 45-54 years ;  Persons ;</t>
  </si>
  <si>
    <t>Tasmania ;  &gt;&gt; Language difficulties ;  &gt; 45-54 years ;  &gt; Males ;</t>
  </si>
  <si>
    <t>Tasmania ;  &gt;&gt; Language difficulties ;  &gt; 45-54 years ;  &gt; Females ;</t>
  </si>
  <si>
    <t>Tasmania ;  &gt;&gt; Language difficulties ;  &gt; 55 years and over ;  Persons ;</t>
  </si>
  <si>
    <t>Tasmania ;  &gt;&gt; Language difficulties ;  &gt; 55 years and over ;  &gt; Males ;</t>
  </si>
  <si>
    <t>Tasmania ;  &gt;&gt; Language difficulties ;  &gt; 55 years and over ;  &gt; Females ;</t>
  </si>
  <si>
    <t>Tasmania ;  &gt;&gt; Language difficulties ;  &gt;&gt; 55-64 years ;  Persons ;</t>
  </si>
  <si>
    <t>Tasmania ;  &gt;&gt; Language difficulties ;  &gt;&gt; 55-64 years ;  &gt; Males ;</t>
  </si>
  <si>
    <t>Tasmania ;  &gt;&gt; Language difficulties ;  &gt;&gt; 55-64 years ;  &gt; Females ;</t>
  </si>
  <si>
    <t>Tasmania ;  &gt;&gt; Language difficulties ;  &gt;&gt; 65 years and over ;  Persons ;</t>
  </si>
  <si>
    <t>Tasmania ;  &gt;&gt; Language difficulties ;  &gt;&gt; 65 years and over ;  &gt; Males ;</t>
  </si>
  <si>
    <t>Tasmania ;  &gt;&gt; Language difficulties ;  &gt;&gt; 65 years and over ;  &gt; Females ;</t>
  </si>
  <si>
    <t>Tasmania ;  &gt;&gt; No jobs with suitable hours ;  Persons ;</t>
  </si>
  <si>
    <t>Tasmania ;  &gt;&gt; No jobs with suitable hours ;  &gt; Males ;</t>
  </si>
  <si>
    <t>Tasmania ;  &gt;&gt; No jobs with suitable hours ;  &gt; Females ;</t>
  </si>
  <si>
    <t>Tasmania ;  &gt;&gt; No jobs with suitable hours ;  15-64 years ;  Persons ;</t>
  </si>
  <si>
    <t>Tasmania ;  &gt;&gt; No jobs with suitable hours ;  15-64 years ;  &gt; Males ;</t>
  </si>
  <si>
    <t>Tasmania ;  &gt;&gt; No jobs with suitable hours ;  15-64 years ;  &gt; Females ;</t>
  </si>
  <si>
    <t>Tasmania ;  &gt;&gt; No jobs with suitable hours ;  &gt; 15-24 years ;  Persons ;</t>
  </si>
  <si>
    <t>Tasmania ;  &gt;&gt; No jobs with suitable hours ;  &gt; 15-24 years ;  &gt; Males ;</t>
  </si>
  <si>
    <t>Tasmania ;  &gt;&gt; No jobs with suitable hours ;  &gt; 15-24 years ;  &gt; Females ;</t>
  </si>
  <si>
    <t>Tasmania ;  &gt;&gt; No jobs with suitable hours ;  &gt; 25-34 years ;  Persons ;</t>
  </si>
  <si>
    <t>Tasmania ;  &gt;&gt; No jobs with suitable hours ;  &gt; 25-34 years ;  &gt; Males ;</t>
  </si>
  <si>
    <t>Tasmania ;  &gt;&gt; No jobs with suitable hours ;  &gt; 25-34 years ;  &gt; Females ;</t>
  </si>
  <si>
    <t>Tasmania ;  &gt;&gt; No jobs with suitable hours ;  &gt; 35-44 years ;  Persons ;</t>
  </si>
  <si>
    <t>Tasmania ;  &gt;&gt; No jobs with suitable hours ;  &gt; 35-44 years ;  &gt; Males ;</t>
  </si>
  <si>
    <t>Tasmania ;  &gt;&gt; No jobs with suitable hours ;  &gt; 35-44 years ;  &gt; Females ;</t>
  </si>
  <si>
    <t>Tasmania ;  &gt;&gt; No jobs with suitable hours ;  &gt; 45-54 years ;  Persons ;</t>
  </si>
  <si>
    <t>Tasmania ;  &gt;&gt; No jobs with suitable hours ;  &gt; 45-54 years ;  &gt; Males ;</t>
  </si>
  <si>
    <t>Tasmania ;  &gt;&gt; No jobs with suitable hours ;  &gt; 45-54 years ;  &gt; Females ;</t>
  </si>
  <si>
    <t>Tasmania ;  &gt;&gt; No jobs with suitable hours ;  &gt; 55 years and over ;  Persons ;</t>
  </si>
  <si>
    <t>Tasmania ;  &gt;&gt; No jobs with suitable hours ;  &gt; 55 years and over ;  &gt; Males ;</t>
  </si>
  <si>
    <t>Tasmania ;  &gt;&gt; No jobs with suitable hours ;  &gt; 55 years and over ;  &gt; Females ;</t>
  </si>
  <si>
    <t>Tasmania ;  &gt;&gt; No jobs with suitable hours ;  &gt;&gt; 55-64 years ;  Persons ;</t>
  </si>
  <si>
    <t>Tasmania ;  &gt;&gt; No jobs with suitable hours ;  &gt;&gt; 55-64 years ;  &gt; Males ;</t>
  </si>
  <si>
    <t>Tasmania ;  &gt;&gt; No jobs with suitable hours ;  &gt;&gt; 55-64 years ;  &gt; Females ;</t>
  </si>
  <si>
    <t>Tasmania ;  &gt;&gt; No jobs with suitable hours ;  &gt;&gt; 65 years and over ;  Persons ;</t>
  </si>
  <si>
    <t>Tasmania ;  &gt;&gt; No jobs with suitable hours ;  &gt;&gt; 65 years and over ;  &gt; Males ;</t>
  </si>
  <si>
    <t>Tasmania ;  &gt;&gt; No jobs with suitable hours ;  &gt;&gt; 65 years and over ;  &gt; Females ;</t>
  </si>
  <si>
    <t>Tasmania ;  &gt;&gt; Child care or other family considerations ;  Persons ;</t>
  </si>
  <si>
    <t>Tasmania ;  &gt;&gt; Child care or other family considerations ;  &gt; Males ;</t>
  </si>
  <si>
    <t>Tasmania ;  &gt;&gt; Child care or other family considerations ;  &gt; Females ;</t>
  </si>
  <si>
    <t>Tasmania ;  &gt;&gt; Child care or other family considerations ;  15-64 years ;  Persons ;</t>
  </si>
  <si>
    <t>Tasmania ;  &gt;&gt; Child care or other family considerations ;  15-64 years ;  &gt; Males ;</t>
  </si>
  <si>
    <t>Tasmania ;  &gt;&gt; Child care or other family considerations ;  15-64 years ;  &gt; Females ;</t>
  </si>
  <si>
    <t>Tasmania ;  &gt;&gt; Child care or other family considerations ;  &gt; 15-24 years ;  Persons ;</t>
  </si>
  <si>
    <t>Tasmania ;  &gt;&gt; Child care or other family considerations ;  &gt; 15-24 years ;  &gt; Males ;</t>
  </si>
  <si>
    <t>Tasmania ;  &gt;&gt; Child care or other family considerations ;  &gt; 15-24 years ;  &gt; Females ;</t>
  </si>
  <si>
    <t>Tasmania ;  &gt;&gt; Child care or other family considerations ;  &gt; 25-34 years ;  Persons ;</t>
  </si>
  <si>
    <t>Tasmania ;  &gt;&gt; Child care or other family considerations ;  &gt; 25-34 years ;  &gt; Males ;</t>
  </si>
  <si>
    <t>Tasmania ;  &gt;&gt; Child care or other family considerations ;  &gt; 25-34 years ;  &gt; Females ;</t>
  </si>
  <si>
    <t>Tasmania ;  &gt;&gt; Child care or other family considerations ;  &gt; 35-44 years ;  Persons ;</t>
  </si>
  <si>
    <t>Tasmania ;  &gt;&gt; Child care or other family considerations ;  &gt; 35-44 years ;  &gt; Males ;</t>
  </si>
  <si>
    <t>Tasmania ;  &gt;&gt; Child care or other family considerations ;  &gt; 35-44 years ;  &gt; Females ;</t>
  </si>
  <si>
    <t>Tasmania ;  &gt;&gt; Child care or other family considerations ;  &gt; 45-54 years ;  Persons ;</t>
  </si>
  <si>
    <t>Tasmania ;  &gt;&gt; Child care or other family considerations ;  &gt; 45-54 years ;  &gt; Males ;</t>
  </si>
  <si>
    <t>Tasmania ;  &gt;&gt; Child care or other family considerations ;  &gt; 45-54 years ;  &gt; Females ;</t>
  </si>
  <si>
    <t>Tasmania ;  &gt;&gt; Child care or other family considerations ;  &gt; 55 years and over ;  Persons ;</t>
  </si>
  <si>
    <t>Tasmania ;  &gt;&gt; Child care or other family considerations ;  &gt; 55 years and over ;  &gt; Males ;</t>
  </si>
  <si>
    <t>Tasmania ;  &gt;&gt; Child care or other family considerations ;  &gt; 55 years and over ;  &gt; Females ;</t>
  </si>
  <si>
    <t>Tasmania ;  &gt;&gt; Child care or other family considerations ;  &gt;&gt; 55-64 years ;  Persons ;</t>
  </si>
  <si>
    <t>Tasmania ;  &gt;&gt; Child care or other family considerations ;  &gt;&gt; 55-64 years ;  &gt; Males ;</t>
  </si>
  <si>
    <t>Tasmania ;  &gt;&gt; Child care or other family considerations ;  &gt;&gt; 55-64 years ;  &gt; Females ;</t>
  </si>
  <si>
    <t>Tasmania ;  &gt;&gt; Child care or other family considerations ;  &gt;&gt; 65 years and over ;  Persons ;</t>
  </si>
  <si>
    <t>Tasmania ;  &gt;&gt; Child care or other family considerations ;  &gt;&gt; 65 years and over ;  &gt; Males ;</t>
  </si>
  <si>
    <t>Tasmania ;  &gt;&gt; Child care or other family considerations ;  &gt;&gt; 65 years and over ;  &gt; Females ;</t>
  </si>
  <si>
    <t>Tasmania ;  &gt;&gt; No feedback from employers ;  Persons ;</t>
  </si>
  <si>
    <t>Tasmania ;  &gt;&gt; No feedback from employers ;  &gt; Males ;</t>
  </si>
  <si>
    <t>Tasmania ;  &gt;&gt; No feedback from employers ;  &gt; Females ;</t>
  </si>
  <si>
    <t>Tasmania ;  &gt;&gt; No feedback from employers ;  15-64 years ;  Persons ;</t>
  </si>
  <si>
    <t>Tasmania ;  &gt;&gt; No feedback from employers ;  15-64 years ;  &gt; Males ;</t>
  </si>
  <si>
    <t>Tasmania ;  &gt;&gt; No feedback from employers ;  15-64 years ;  &gt; Females ;</t>
  </si>
  <si>
    <t>Tasmania ;  &gt;&gt; No feedback from employers ;  &gt; 15-24 years ;  Persons ;</t>
  </si>
  <si>
    <t>Tasmania ;  &gt;&gt; No feedback from employers ;  &gt; 15-24 years ;  &gt; Males ;</t>
  </si>
  <si>
    <t>Tasmania ;  &gt;&gt; No feedback from employers ;  &gt; 15-24 years ;  &gt; Females ;</t>
  </si>
  <si>
    <t>Tasmania ;  &gt;&gt; No feedback from employers ;  &gt; 25-34 years ;  Persons ;</t>
  </si>
  <si>
    <t>Tasmania ;  &gt;&gt; No feedback from employers ;  &gt; 25-34 years ;  &gt; Males ;</t>
  </si>
  <si>
    <t>Tasmania ;  &gt;&gt; No feedback from employers ;  &gt; 25-34 years ;  &gt; Females ;</t>
  </si>
  <si>
    <t>Tasmania ;  &gt;&gt; No feedback from employers ;  &gt; 35-44 years ;  Persons ;</t>
  </si>
  <si>
    <t>Tasmania ;  &gt;&gt; No feedback from employers ;  &gt; 35-44 years ;  &gt; Males ;</t>
  </si>
  <si>
    <t>Tasmania ;  &gt;&gt; No feedback from employers ;  &gt; 35-44 years ;  &gt; Females ;</t>
  </si>
  <si>
    <t>Tasmania ;  &gt;&gt; No feedback from employers ;  &gt; 45-54 years ;  Persons ;</t>
  </si>
  <si>
    <t>Tasmania ;  &gt;&gt; No feedback from employers ;  &gt; 45-54 years ;  &gt; Males ;</t>
  </si>
  <si>
    <t>Tasmania ;  &gt;&gt; No feedback from employers ;  &gt; 45-54 years ;  &gt; Females ;</t>
  </si>
  <si>
    <t>Tasmania ;  &gt;&gt; No feedback from employers ;  &gt; 55 years and over ;  Persons ;</t>
  </si>
  <si>
    <t>Tasmania ;  &gt;&gt; No feedback from employers ;  &gt; 55 years and over ;  &gt; Males ;</t>
  </si>
  <si>
    <t>Tasmania ;  &gt;&gt; No feedback from employers ;  &gt; 55 years and over ;  &gt; Females ;</t>
  </si>
  <si>
    <t>Tasmania ;  &gt;&gt; No feedback from employers ;  &gt;&gt; 55-64 years ;  Persons ;</t>
  </si>
  <si>
    <t>Tasmania ;  &gt;&gt; No feedback from employers ;  &gt;&gt; 55-64 years ;  &gt; Males ;</t>
  </si>
  <si>
    <t>Tasmania ;  &gt;&gt; No feedback from employers ;  &gt;&gt; 55-64 years ;  &gt; Females ;</t>
  </si>
  <si>
    <t>Tasmania ;  &gt;&gt; No feedback from employers ;  &gt;&gt; 65 years and over ;  Persons ;</t>
  </si>
  <si>
    <t>Tasmania ;  &gt;&gt; No feedback from employers ;  &gt;&gt; 65 years and over ;  &gt; Males ;</t>
  </si>
  <si>
    <t>Tasmania ;  &gt;&gt; No feedback from employers ;  &gt;&gt; 65 years and over ;  &gt; Females ;</t>
  </si>
  <si>
    <t>Tasmania ;  &gt;&gt; Other difficulties ;  Persons ;</t>
  </si>
  <si>
    <t>Tasmania ;  &gt;&gt; Other difficulties ;  &gt; Males ;</t>
  </si>
  <si>
    <t>Tasmania ;  &gt;&gt; Other difficulties ;  &gt; Females ;</t>
  </si>
  <si>
    <t>Tasmania ;  &gt;&gt; Other difficulties ;  15-64 years ;  Persons ;</t>
  </si>
  <si>
    <t>Tasmania ;  &gt;&gt; Other difficulties ;  15-64 years ;  &gt; Males ;</t>
  </si>
  <si>
    <t>Tasmania ;  &gt;&gt; Other difficulties ;  15-64 years ;  &gt; Females ;</t>
  </si>
  <si>
    <t>Tasmania ;  &gt;&gt; Other difficulties ;  &gt; 15-24 years ;  Persons ;</t>
  </si>
  <si>
    <t>Tasmania ;  &gt;&gt; Other difficulties ;  &gt; 15-24 years ;  &gt; Males ;</t>
  </si>
  <si>
    <t>Tasmania ;  &gt;&gt; Other difficulties ;  &gt; 15-24 years ;  &gt; Females ;</t>
  </si>
  <si>
    <t>Tasmania ;  &gt;&gt; Other difficulties ;  &gt; 25-34 years ;  Persons ;</t>
  </si>
  <si>
    <t>Tasmania ;  &gt;&gt; Other difficulties ;  &gt; 25-34 years ;  &gt; Males ;</t>
  </si>
  <si>
    <t>Tasmania ;  &gt;&gt; Other difficulties ;  &gt; 25-34 years ;  &gt; Females ;</t>
  </si>
  <si>
    <t>Tasmania ;  &gt;&gt; Other difficulties ;  &gt; 35-44 years ;  Persons ;</t>
  </si>
  <si>
    <t>Tasmania ;  &gt;&gt; Other difficulties ;  &gt; 35-44 years ;  &gt; Males ;</t>
  </si>
  <si>
    <t>Tasmania ;  &gt;&gt; Other difficulties ;  &gt; 35-44 years ;  &gt; Females ;</t>
  </si>
  <si>
    <t>Tasmania ;  &gt;&gt; Other difficulties ;  &gt; 45-54 years ;  Persons ;</t>
  </si>
  <si>
    <t>Tasmania ;  &gt;&gt; Other difficulties ;  &gt; 45-54 years ;  &gt; Males ;</t>
  </si>
  <si>
    <t>Tasmania ;  &gt;&gt; Other difficulties ;  &gt; 45-54 years ;  &gt; Females ;</t>
  </si>
  <si>
    <t>Tasmania ;  &gt;&gt; Other difficulties ;  &gt; 55 years and over ;  Persons ;</t>
  </si>
  <si>
    <t>Tasmania ;  &gt;&gt; Other difficulties ;  &gt; 55 years and over ;  &gt; Males ;</t>
  </si>
  <si>
    <t>Tasmania ;  &gt;&gt; Other difficulties ;  &gt; 55 years and over ;  &gt; Females ;</t>
  </si>
  <si>
    <t>Tasmania ;  &gt;&gt; Other difficulties ;  &gt;&gt; 55-64 years ;  Persons ;</t>
  </si>
  <si>
    <t>Tasmania ;  &gt;&gt; Other difficulties ;  &gt;&gt; 55-64 years ;  &gt; Males ;</t>
  </si>
  <si>
    <t>Tasmania ;  &gt;&gt; Other difficulties ;  &gt;&gt; 55-64 years ;  &gt; Females ;</t>
  </si>
  <si>
    <t>Tasmania ;  &gt;&gt; Other difficulties ;  &gt;&gt; 65 years and over ;  Persons ;</t>
  </si>
  <si>
    <t>Tasmania ;  &gt;&gt; Other difficulties ;  &gt;&gt; 65 years and over ;  &gt; Males ;</t>
  </si>
  <si>
    <t>Tasmania ;  &gt;&gt; Other difficulties ;  &gt;&gt; 65 years and over ;  &gt; Females ;</t>
  </si>
  <si>
    <t>Tasmania ;  &gt; Did not have difficulty finding work ;  Persons ;</t>
  </si>
  <si>
    <t>Tasmania ;  &gt; Did not have difficulty finding work ;  &gt; Males ;</t>
  </si>
  <si>
    <t>Tasmania ;  &gt; Did not have difficulty finding work ;  &gt; Females ;</t>
  </si>
  <si>
    <t>Tasmania ;  &gt; Did not have difficulty finding work ;  15-64 years ;  Persons ;</t>
  </si>
  <si>
    <t>Tasmania ;  &gt; Did not have difficulty finding work ;  15-64 years ;  &gt; Males ;</t>
  </si>
  <si>
    <t>Tasmania ;  &gt; Did not have difficulty finding work ;  15-64 years ;  &gt; Females ;</t>
  </si>
  <si>
    <t>Tasmania ;  &gt; Did not have difficulty finding work ;  &gt; 15-24 years ;  Persons ;</t>
  </si>
  <si>
    <t>Tasmania ;  &gt; Did not have difficulty finding work ;  &gt; 15-24 years ;  &gt; Males ;</t>
  </si>
  <si>
    <t>Tasmania ;  &gt; Did not have difficulty finding work ;  &gt; 15-24 years ;  &gt; Females ;</t>
  </si>
  <si>
    <t>Tasmania ;  &gt; Did not have difficulty finding work ;  &gt; 25-34 years ;  Persons ;</t>
  </si>
  <si>
    <t>Tasmania ;  &gt; Did not have difficulty finding work ;  &gt; 25-34 years ;  &gt; Males ;</t>
  </si>
  <si>
    <t>Tasmania ;  &gt; Did not have difficulty finding work ;  &gt; 25-34 years ;  &gt; Females ;</t>
  </si>
  <si>
    <t>Tasmania ;  &gt; Did not have difficulty finding work ;  &gt; 35-44 years ;  Persons ;</t>
  </si>
  <si>
    <t>Tasmania ;  &gt; Did not have difficulty finding work ;  &gt; 35-44 years ;  &gt; Males ;</t>
  </si>
  <si>
    <t>Tasmania ;  &gt; Did not have difficulty finding work ;  &gt; 35-44 years ;  &gt; Females ;</t>
  </si>
  <si>
    <t>Tasmania ;  &gt; Did not have difficulty finding work ;  &gt; 45-54 years ;  Persons ;</t>
  </si>
  <si>
    <t>Tasmania ;  &gt; Did not have difficulty finding work ;  &gt; 45-54 years ;  &gt; Males ;</t>
  </si>
  <si>
    <t>Tasmania ;  &gt; Did not have difficulty finding work ;  &gt; 45-54 years ;  &gt; Females ;</t>
  </si>
  <si>
    <t>Tasmania ;  &gt; Did not have difficulty finding work ;  &gt; 55 years and over ;  Persons ;</t>
  </si>
  <si>
    <t>Tasmania ;  &gt; Did not have difficulty finding work ;  &gt; 55 years and over ;  &gt; Males ;</t>
  </si>
  <si>
    <t>Tasmania ;  &gt; Did not have difficulty finding work ;  &gt; 55 years and over ;  &gt; Females ;</t>
  </si>
  <si>
    <t>Tasmania ;  &gt; Did not have difficulty finding work ;  &gt;&gt; 55-64 years ;  Persons ;</t>
  </si>
  <si>
    <t>Tasmania ;  &gt; Did not have difficulty finding work ;  &gt;&gt; 55-64 years ;  &gt; Males ;</t>
  </si>
  <si>
    <t>Tasmania ;  &gt; Did not have difficulty finding work ;  &gt;&gt; 55-64 years ;  &gt; Females ;</t>
  </si>
  <si>
    <t>Tasmania ;  &gt; Did not have difficulty finding work ;  &gt;&gt; 65 years and over ;  Persons ;</t>
  </si>
  <si>
    <t>Tasmania ;  &gt; Did not have difficulty finding work ;  &gt;&gt; 65 years and over ;  &gt; Males ;</t>
  </si>
  <si>
    <t>Tasmania ;  &gt; Did not have difficulty finding work ;  &gt;&gt; 65 years and over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</si>
  <si>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</si>
  <si>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</si>
  <si>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</si>
  <si>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Unemployed total ;  15-64 years ;  Persons ;</t>
  </si>
  <si>
    <t>Northern Territory ;  Unemployed total ;  15-64 years ;  &gt; Males ;</t>
  </si>
  <si>
    <t>Northern Territory ;  Unemployed total ;  15-64 years ;  &gt; Females ;</t>
  </si>
  <si>
    <t>Northern Territory ;  Unemployed total ;  &gt; 15-24 years ;  Persons ;</t>
  </si>
  <si>
    <t>Northern Territory ;  Unemployed total ;  &gt; 15-24 years ;  &gt; Males ;</t>
  </si>
  <si>
    <t>Northern Territory ;  Unemployed total ;  &gt; 15-24 years ;  &gt; Females ;</t>
  </si>
  <si>
    <t>Northern Territory ;  Unemployed total ;  &gt; 25-34 years ;  Persons ;</t>
  </si>
  <si>
    <t>Northern Territory ;  Unemployed total ;  &gt; 25-34 years ;  &gt; Males ;</t>
  </si>
  <si>
    <t>Northern Territory ;  Unemployed total ;  &gt; 25-34 years ;  &gt; Females ;</t>
  </si>
  <si>
    <t>Northern Territory ;  Unemployed total ;  &gt; 35-44 years ;  Persons ;</t>
  </si>
  <si>
    <t>Northern Territory ;  Unemployed total ;  &gt; 35-44 years ;  &gt; Males ;</t>
  </si>
  <si>
    <t>Northern Territory ;  Unemployed total ;  &gt; 35-44 years ;  &gt; Females ;</t>
  </si>
  <si>
    <t>Northern Territory ;  Unemployed total ;  &gt; 45-54 years ;  Persons ;</t>
  </si>
  <si>
    <t>Northern Territory ;  Unemployed total ;  &gt; 45-54 years ;  &gt; Males ;</t>
  </si>
  <si>
    <t>Northern Territory ;  Unemployed total ;  &gt; 45-54 years ;  &gt; Females ;</t>
  </si>
  <si>
    <t>Northern Territory ;  Unemployed total ;  &gt; 55 years and over ;  Persons ;</t>
  </si>
  <si>
    <t>Northern Territory ;  Unemployed total ;  &gt; 55 years and over ;  &gt; Males ;</t>
  </si>
  <si>
    <t>Northern Territory ;  Unemployed total ;  &gt; 55 years and over ;  &gt; Females ;</t>
  </si>
  <si>
    <t>Northern Territory ;  Unemployed total ;  &gt;&gt; 55-64 years ;  Persons ;</t>
  </si>
  <si>
    <t>Northern Territory ;  Unemployed total ;  &gt;&gt; 55-64 years ;  &gt; Males ;</t>
  </si>
  <si>
    <t>Northern Territory ;  Unemployed total ;  &gt;&gt; 55-64 years ;  &gt; Females ;</t>
  </si>
  <si>
    <t>Northern Territory ;  Unemployed total ;  &gt;&gt; 65 years and over ;  Persons ;</t>
  </si>
  <si>
    <t>Northern Territory ;  Unemployed total ;  &gt;&gt; 65 years and over ;  &gt; Males ;</t>
  </si>
  <si>
    <t>Northern Territory ;  Unemployed total ;  &gt;&gt; 65 years and over ;  &gt; Females ;</t>
  </si>
  <si>
    <t>Northern Territory ;  &gt; Had difficulty finding work ;  Persons ;</t>
  </si>
  <si>
    <t>Northern Territory ;  &gt; Had difficulty finding work ;  &gt; Males ;</t>
  </si>
  <si>
    <t>Northern Territory ;  &gt; Had difficulty finding work ;  &gt; Females ;</t>
  </si>
  <si>
    <t>Northern Territory ;  &gt; Had difficulty finding work ;  15-64 years ;  Persons ;</t>
  </si>
  <si>
    <t>Northern Territory ;  &gt; Had difficulty finding work ;  15-64 years ;  &gt; Males ;</t>
  </si>
  <si>
    <t>Northern Territory ;  &gt; Had difficulty finding work ;  15-64 years ;  &gt; Females ;</t>
  </si>
  <si>
    <t>Northern Territory ;  &gt; Had difficulty finding work ;  &gt; 15-24 years ;  Persons ;</t>
  </si>
  <si>
    <t>Northern Territory ;  &gt; Had difficulty finding work ;  &gt; 15-24 years ;  &gt; Males ;</t>
  </si>
  <si>
    <t>Northern Territory ;  &gt; Had difficulty finding work ;  &gt; 15-24 years ;  &gt; Females ;</t>
  </si>
  <si>
    <t>Northern Territory ;  &gt; Had difficulty finding work ;  &gt; 25-34 years ;  Persons ;</t>
  </si>
  <si>
    <t>Northern Territory ;  &gt; Had difficulty finding work ;  &gt; 25-34 years ;  &gt; Males ;</t>
  </si>
  <si>
    <t>Northern Territory ;  &gt; Had difficulty finding work ;  &gt; 25-34 years ;  &gt; Females ;</t>
  </si>
  <si>
    <t>Northern Territory ;  &gt; Had difficulty finding work ;  &gt; 35-44 years ;  Persons ;</t>
  </si>
  <si>
    <t>Northern Territory ;  &gt; Had difficulty finding work ;  &gt; 35-44 years ;  &gt; Males ;</t>
  </si>
  <si>
    <t>Northern Territory ;  &gt; Had difficulty finding work ;  &gt; 35-44 years ;  &gt; Females ;</t>
  </si>
  <si>
    <t>Northern Territory ;  &gt; Had difficulty finding work ;  &gt; 45-54 years ;  Persons ;</t>
  </si>
  <si>
    <t>Northern Territory ;  &gt; Had difficulty finding work ;  &gt; 45-54 years ;  &gt; Males ;</t>
  </si>
  <si>
    <t>Northern Territory ;  &gt; Had difficulty finding work ;  &gt; 45-54 years ;  &gt; Females ;</t>
  </si>
  <si>
    <t>Northern Territory ;  &gt; Had difficulty finding work ;  &gt; 55 years and over ;  Persons ;</t>
  </si>
  <si>
    <t>Northern Territory ;  &gt; Had difficulty finding work ;  &gt; 55 years and over ;  &gt; Males ;</t>
  </si>
  <si>
    <t>Northern Territory ;  &gt; Had difficulty finding work ;  &gt; 55 years and over ;  &gt; Females ;</t>
  </si>
  <si>
    <t>Northern Territory ;  &gt; Had difficulty finding work ;  &gt;&gt; 55-64 years ;  Persons ;</t>
  </si>
  <si>
    <t>Northern Territory ;  &gt; Had difficulty finding work ;  &gt;&gt; 55-64 years ;  &gt; Males ;</t>
  </si>
  <si>
    <t>Northern Territory ;  &gt; Had difficulty finding work ;  &gt;&gt; 55-64 years ;  &gt; Females ;</t>
  </si>
  <si>
    <t>Northern Territory ;  &gt; Had difficulty finding work ;  &gt;&gt; 65 years and over ;  Persons ;</t>
  </si>
  <si>
    <t>Northern Territory ;  &gt; Had difficulty finding work ;  &gt;&gt; 65 years and over ;  &gt; Males ;</t>
  </si>
  <si>
    <t>Northern Territory ;  &gt; Had difficulty finding work ;  &gt;&gt; 65 years and over ;  &gt; Females ;</t>
  </si>
  <si>
    <t>Northern Territory ;  &gt;&gt; Too many applicants for available jobs ;  Persons ;</t>
  </si>
  <si>
    <t>Northern Territory ;  &gt;&gt; Too many applicants for available jobs ;  &gt; Males ;</t>
  </si>
  <si>
    <t>Northern Territory ;  &gt;&gt; Too many applicants for available jobs ;  &gt; Females ;</t>
  </si>
  <si>
    <t>Northern Territory ;  &gt;&gt; Too many applicants for available jobs ;  15-64 years ;  Persons ;</t>
  </si>
  <si>
    <t>Northern Territory ;  &gt;&gt; Too many applicants for available jobs ;  15-64 years ;  &gt; Males ;</t>
  </si>
  <si>
    <t>Northern Territory ;  &gt;&gt; Too many applicants for available jobs ;  15-64 years ;  &gt; Females ;</t>
  </si>
  <si>
    <t>Northern Territory ;  &gt;&gt; Too many applicants for available jobs ;  &gt; 15-24 years ;  Persons ;</t>
  </si>
  <si>
    <t>Northern Territory ;  &gt;&gt; Too many applicants for available jobs ;  &gt; 15-24 years ;  &gt; Males ;</t>
  </si>
  <si>
    <t>Northern Territory ;  &gt;&gt; Too many applicants for available jobs ;  &gt; 15-24 years ;  &gt; Females ;</t>
  </si>
  <si>
    <t>Northern Territory ;  &gt;&gt; Too many applicants for available jobs ;  &gt; 25-34 years ;  Persons ;</t>
  </si>
  <si>
    <t>Northern Territory ;  &gt;&gt; Too many applicants for available jobs ;  &gt; 25-34 years ;  &gt; Males ;</t>
  </si>
  <si>
    <t>Northern Territory ;  &gt;&gt; Too many applicants for available jobs ;  &gt; 25-34 years ;  &gt; Females ;</t>
  </si>
  <si>
    <t>Northern Territory ;  &gt;&gt; Too many applicants for available jobs ;  &gt; 35-44 years ;  Persons ;</t>
  </si>
  <si>
    <t>Northern Territory ;  &gt;&gt; Too many applicants for available jobs ;  &gt; 35-44 years ;  &gt; Males ;</t>
  </si>
  <si>
    <t>Northern Territory ;  &gt;&gt; Too many applicants for available jobs ;  &gt; 35-44 years ;  &gt; Females ;</t>
  </si>
  <si>
    <t>Northern Territory ;  &gt;&gt; Too many applicants for available jobs ;  &gt; 45-54 years ;  Persons ;</t>
  </si>
  <si>
    <t>Northern Territory ;  &gt;&gt; Too many applicants for available jobs ;  &gt; 45-54 years ;  &gt; Males ;</t>
  </si>
  <si>
    <t>Northern Territory ;  &gt;&gt; Too many applicants for available jobs ;  &gt; 45-54 years ;  &gt; Females ;</t>
  </si>
  <si>
    <t>Northern Territory ;  &gt;&gt; Too many applicants for available jobs ;  &gt; 55 years and over ;  Persons ;</t>
  </si>
  <si>
    <t>Northern Territory ;  &gt;&gt; Too many applicants for available jobs ;  &gt; 55 years and over ;  &gt; Males ;</t>
  </si>
  <si>
    <t>Northern Territory ;  &gt;&gt; Too many applicants for available jobs ;  &gt; 55 years and over ;  &gt; Females ;</t>
  </si>
  <si>
    <t>Northern Territory ;  &gt;&gt; Too many applicants for available jobs ;  &gt;&gt; 55-64 years ;  Persons ;</t>
  </si>
  <si>
    <t>Northern Territory ;  &gt;&gt; Too many applicants for available jobs ;  &gt;&gt; 55-64 years ;  &gt; Males ;</t>
  </si>
  <si>
    <t>Northern Territory ;  &gt;&gt; Too many applicants for available jobs ;  &gt;&gt; 55-64 years ;  &gt; Females ;</t>
  </si>
  <si>
    <t>Northern Territory ;  &gt;&gt; Too many applicants for available jobs ;  &gt;&gt; 65 years and over ;  Persons ;</t>
  </si>
  <si>
    <t>Northern Territory ;  &gt;&gt; Too many applicants for available jobs ;  &gt;&gt; 65 years and over ;  &gt; Males ;</t>
  </si>
  <si>
    <t>Northern Territory ;  &gt;&gt; Too many applicants for available jobs ;  &gt;&gt; 65 years and over ;  &gt; Females ;</t>
  </si>
  <si>
    <t>Northern Territory ;  &gt;&gt; Lacked necessary skills or education ;  Persons ;</t>
  </si>
  <si>
    <t>Northern Territory ;  &gt;&gt; Lacked necessary skills or education ;  &gt; Males ;</t>
  </si>
  <si>
    <t>Northern Territory ;  &gt;&gt; Lacked necessary skills or education ;  &gt; Females ;</t>
  </si>
  <si>
    <t>Northern Territory ;  &gt;&gt; Lacked necessary skills or education ;  15-64 years ;  Persons ;</t>
  </si>
  <si>
    <t>Northern Territory ;  &gt;&gt; Lacked necessary skills or education ;  15-64 years ;  &gt; Males ;</t>
  </si>
  <si>
    <t>Northern Territory ;  &gt;&gt; Lacked necessary skills or education ;  15-64 years ;  &gt; Females ;</t>
  </si>
  <si>
    <t>Northern Territory ;  &gt;&gt; Lacked necessary skills or education ;  &gt; 15-24 years ;  Persons ;</t>
  </si>
  <si>
    <t>Northern Territory ;  &gt;&gt; Lacked necessary skills or education ;  &gt; 15-24 years ;  &gt; Males ;</t>
  </si>
  <si>
    <t>Northern Territory ;  &gt;&gt; Lacked necessary skills or education ;  &gt; 15-24 years ;  &gt; Females ;</t>
  </si>
  <si>
    <t>Northern Territory ;  &gt;&gt; Lacked necessary skills or education ;  &gt; 25-34 years ;  Persons ;</t>
  </si>
  <si>
    <t>Northern Territory ;  &gt;&gt; Lacked necessary skills or education ;  &gt; 25-34 years ;  &gt; Males ;</t>
  </si>
  <si>
    <t>Northern Territory ;  &gt;&gt; Lacked necessary skills or education ;  &gt; 25-34 years ;  &gt; Females ;</t>
  </si>
  <si>
    <t>Northern Territory ;  &gt;&gt; Lacked necessary skills or education ;  &gt; 35-44 years ;  Persons ;</t>
  </si>
  <si>
    <t>Northern Territory ;  &gt;&gt; Lacked necessary skills or education ;  &gt; 35-44 years ;  &gt; Males ;</t>
  </si>
  <si>
    <t>Northern Territory ;  &gt;&gt; Lacked necessary skills or education ;  &gt; 35-44 years ;  &gt; Females ;</t>
  </si>
  <si>
    <t>Northern Territory ;  &gt;&gt; Lacked necessary skills or education ;  &gt; 45-54 years ;  Persons ;</t>
  </si>
  <si>
    <t>Northern Territory ;  &gt;&gt; Lacked necessary skills or education ;  &gt; 45-54 years ;  &gt; Males ;</t>
  </si>
  <si>
    <t>A126248346J</t>
  </si>
  <si>
    <t>A126241218L</t>
  </si>
  <si>
    <t>A126233658T</t>
  </si>
  <si>
    <t>A126247914A</t>
  </si>
  <si>
    <t>A126240786T</t>
  </si>
  <si>
    <t>A126233802X</t>
  </si>
  <si>
    <t>A126248058R</t>
  </si>
  <si>
    <t>A126240930X</t>
  </si>
  <si>
    <t>A126233442F</t>
  </si>
  <si>
    <t>A126247698V</t>
  </si>
  <si>
    <t>A126240570F</t>
  </si>
  <si>
    <t>A126234162F</t>
  </si>
  <si>
    <t>A126248418J</t>
  </si>
  <si>
    <t>A126241290F</t>
  </si>
  <si>
    <t>A126233874K</t>
  </si>
  <si>
    <t>A126248130W</t>
  </si>
  <si>
    <t>A126241002A</t>
  </si>
  <si>
    <t>A126233498T</t>
  </si>
  <si>
    <t>A126247754A</t>
  </si>
  <si>
    <t>A126240626F</t>
  </si>
  <si>
    <t>A126233930T</t>
  </si>
  <si>
    <t>A126248186J</t>
  </si>
  <si>
    <t>A126241058L</t>
  </si>
  <si>
    <t>A126233570X</t>
  </si>
  <si>
    <t>A126247826A</t>
  </si>
  <si>
    <t>A126240698T</t>
  </si>
  <si>
    <t>A126234074F</t>
  </si>
  <si>
    <t>A126248330R</t>
  </si>
  <si>
    <t>A126241202V</t>
  </si>
  <si>
    <t>A126233642X</t>
  </si>
  <si>
    <t>A126247898L</t>
  </si>
  <si>
    <t>A126240770X</t>
  </si>
  <si>
    <t>A126233786K</t>
  </si>
  <si>
    <t>A126248042W</t>
  </si>
  <si>
    <t>A126240914X</t>
  </si>
  <si>
    <t>A126233426F</t>
  </si>
  <si>
    <t>A126247682A</t>
  </si>
  <si>
    <t>A126240554F</t>
  </si>
  <si>
    <t>A126234146F</t>
  </si>
  <si>
    <t>A126248402R</t>
  </si>
  <si>
    <t>A126241274F</t>
  </si>
  <si>
    <t>A126233858K</t>
  </si>
  <si>
    <t>A126248114W</t>
  </si>
  <si>
    <t>A126240986K</t>
  </si>
  <si>
    <t>A126233502W</t>
  </si>
  <si>
    <t>A126247758K</t>
  </si>
  <si>
    <t>A126240630W</t>
  </si>
  <si>
    <t>A126233934A</t>
  </si>
  <si>
    <t>A126248190X</t>
  </si>
  <si>
    <t>A126241062C</t>
  </si>
  <si>
    <t>A126233574J</t>
  </si>
  <si>
    <t>A126247830T</t>
  </si>
  <si>
    <t>A126240702W</t>
  </si>
  <si>
    <t>A126234078R</t>
  </si>
  <si>
    <t>A126248334X</t>
  </si>
  <si>
    <t>A126241206C</t>
  </si>
  <si>
    <t>A126233646J</t>
  </si>
  <si>
    <t>A126247902T</t>
  </si>
  <si>
    <t>A126240774J</t>
  </si>
  <si>
    <t>A126233790A</t>
  </si>
  <si>
    <t>A126248046F</t>
  </si>
  <si>
    <t>A126240918J</t>
  </si>
  <si>
    <t>A126233430W</t>
  </si>
  <si>
    <t>A126247686K</t>
  </si>
  <si>
    <t>A126240558R</t>
  </si>
  <si>
    <t>A126234150W</t>
  </si>
  <si>
    <t>A126248406X</t>
  </si>
  <si>
    <t>A126241278R</t>
  </si>
  <si>
    <t>A126233862A</t>
  </si>
  <si>
    <t>A126248118F</t>
  </si>
  <si>
    <t>A126240990A</t>
  </si>
  <si>
    <t>A126233530F</t>
  </si>
  <si>
    <t>A126247786V</t>
  </si>
  <si>
    <t>A126240658X</t>
  </si>
  <si>
    <t>A126233962K</t>
  </si>
  <si>
    <t>A126248218R</t>
  </si>
  <si>
    <t>A126241090L</t>
  </si>
  <si>
    <t>A126233602F</t>
  </si>
  <si>
    <t>A126247858V</t>
  </si>
  <si>
    <t>A126240730F</t>
  </si>
  <si>
    <t>A126234106L</t>
  </si>
  <si>
    <t>A126248362J</t>
  </si>
  <si>
    <t>A126241234L</t>
  </si>
  <si>
    <t>A126233674T</t>
  </si>
  <si>
    <t>A126247930A</t>
  </si>
  <si>
    <t>A126240802F</t>
  </si>
  <si>
    <t>A126233818T</t>
  </si>
  <si>
    <t>A126248074R</t>
  </si>
  <si>
    <t>A126240946T</t>
  </si>
  <si>
    <t>A126233458X</t>
  </si>
  <si>
    <t>A126247714J</t>
  </si>
  <si>
    <t>A126240586X</t>
  </si>
  <si>
    <t>A126234178X</t>
  </si>
  <si>
    <t>A126248434J</t>
  </si>
  <si>
    <t>A126241306L</t>
  </si>
  <si>
    <t>A126233890K</t>
  </si>
  <si>
    <t>A126248146R</t>
  </si>
  <si>
    <t>A126241018V</t>
  </si>
  <si>
    <t>A126233506F</t>
  </si>
  <si>
    <t>A126247762A</t>
  </si>
  <si>
    <t>A126240634F</t>
  </si>
  <si>
    <t>A126233938K</t>
  </si>
  <si>
    <t>A126248194J</t>
  </si>
  <si>
    <t>A126241066L</t>
  </si>
  <si>
    <t>A126233578T</t>
  </si>
  <si>
    <t>A126247834A</t>
  </si>
  <si>
    <t>A126240706F</t>
  </si>
  <si>
    <t>A126234082F</t>
  </si>
  <si>
    <t>A126248338J</t>
  </si>
  <si>
    <t>A126241210V</t>
  </si>
  <si>
    <t>A126233650X</t>
  </si>
  <si>
    <t>A126247906A</t>
  </si>
  <si>
    <t>A126240778T</t>
  </si>
  <si>
    <t>A126233794K</t>
  </si>
  <si>
    <t>A126248050W</t>
  </si>
  <si>
    <t>A126240922X</t>
  </si>
  <si>
    <t>A126233434F</t>
  </si>
  <si>
    <t>A126247690A</t>
  </si>
  <si>
    <t>A126240562F</t>
  </si>
  <si>
    <t>A126234154F</t>
  </si>
  <si>
    <t>A126248410R</t>
  </si>
  <si>
    <t>A126241282F</t>
  </si>
  <si>
    <t>A126233866K</t>
  </si>
  <si>
    <t>A126248122W</t>
  </si>
  <si>
    <t>A126240994K</t>
  </si>
  <si>
    <t>A126233534R</t>
  </si>
  <si>
    <t>A126247790K</t>
  </si>
  <si>
    <t>A126240662R</t>
  </si>
  <si>
    <t>A126233966V</t>
  </si>
  <si>
    <t>A126248222F</t>
  </si>
  <si>
    <t>A126241094W</t>
  </si>
  <si>
    <t>A126233606R</t>
  </si>
  <si>
    <t>A126247862K</t>
  </si>
  <si>
    <t>A126240734R</t>
  </si>
  <si>
    <t>A126234110C</t>
  </si>
  <si>
    <t>A126248366T</t>
  </si>
  <si>
    <t>A126241238W</t>
  </si>
  <si>
    <t>A126233678A</t>
  </si>
  <si>
    <t>A126247934K</t>
  </si>
  <si>
    <t>A126240806R</t>
  </si>
  <si>
    <t>A126233822J</t>
  </si>
  <si>
    <t>A126248078X</t>
  </si>
  <si>
    <t>A126240950J</t>
  </si>
  <si>
    <t>A126233462R</t>
  </si>
  <si>
    <t>A126247718T</t>
  </si>
  <si>
    <t>A126240590R</t>
  </si>
  <si>
    <t>A126234182R</t>
  </si>
  <si>
    <t>A126248438T</t>
  </si>
  <si>
    <t>A126241310C</t>
  </si>
  <si>
    <t>A126233894V</t>
  </si>
  <si>
    <t>A126248150F</t>
  </si>
  <si>
    <t>A126241022K</t>
  </si>
  <si>
    <t>A126234330F</t>
  </si>
  <si>
    <t>A126248586V</t>
  </si>
  <si>
    <t>A126241458X</t>
  </si>
  <si>
    <t>A126234762K</t>
  </si>
  <si>
    <t>A126249018R</t>
  </si>
  <si>
    <t>A126241890K</t>
  </si>
  <si>
    <t>A126234402F</t>
  </si>
  <si>
    <t>A126248658V</t>
  </si>
  <si>
    <t>A126241530F</t>
  </si>
  <si>
    <t>A126234906K</t>
  </si>
  <si>
    <t>A126249162J</t>
  </si>
  <si>
    <t>A126242034L</t>
  </si>
  <si>
    <t>A126234474T</t>
  </si>
  <si>
    <t>A126248730A</t>
  </si>
  <si>
    <t>A126241602F</t>
  </si>
  <si>
    <t>A126234618T</t>
  </si>
  <si>
    <t>A126248874L</t>
  </si>
  <si>
    <t>A126241746T</t>
  </si>
  <si>
    <t>A126234258X</t>
  </si>
  <si>
    <t>A126248514J</t>
  </si>
  <si>
    <t>A126241386X</t>
  </si>
  <si>
    <t>A126234978W</t>
  </si>
  <si>
    <t>A126249234J</t>
  </si>
  <si>
    <t>A126242106L</t>
  </si>
  <si>
    <t>A126234690K</t>
  </si>
  <si>
    <t>A126248946L</t>
  </si>
  <si>
    <t>A126241818T</t>
  </si>
  <si>
    <t>A126234342R</t>
  </si>
  <si>
    <t>A126248598C</t>
  </si>
  <si>
    <t>A126241470R</t>
  </si>
  <si>
    <t>A126234774V</t>
  </si>
  <si>
    <t>A126249030F</t>
  </si>
  <si>
    <t>A126241902J</t>
  </si>
  <si>
    <t>A126234414R</t>
  </si>
  <si>
    <t>A126248670K</t>
  </si>
  <si>
    <t>A126241542R</t>
  </si>
  <si>
    <t>A126234918V</t>
  </si>
  <si>
    <t>A126249174T</t>
  </si>
  <si>
    <t>A126242046W</t>
  </si>
  <si>
    <t>A126234486A</t>
  </si>
  <si>
    <t>A126248742K</t>
  </si>
  <si>
    <t>A126241614R</t>
  </si>
  <si>
    <t>A126234630J</t>
  </si>
  <si>
    <t>A126248886W</t>
  </si>
  <si>
    <t>A126241758A</t>
  </si>
  <si>
    <t>A126234270R</t>
  </si>
  <si>
    <t>A126248526T</t>
  </si>
  <si>
    <t>A126241398J</t>
  </si>
  <si>
    <t>A126234990L</t>
  </si>
  <si>
    <t>A126249246T</t>
  </si>
  <si>
    <t>A126242118W</t>
  </si>
  <si>
    <t>A126234702J</t>
  </si>
  <si>
    <t>A126248958W</t>
  </si>
  <si>
    <t>A126241830J</t>
  </si>
  <si>
    <t>A126234310W</t>
  </si>
  <si>
    <t>A126248566K</t>
  </si>
  <si>
    <t>A126241438R</t>
  </si>
  <si>
    <t>A126234742A</t>
  </si>
  <si>
    <t>A126248998R</t>
  </si>
  <si>
    <t>A126241870A</t>
  </si>
  <si>
    <t>A126234382J</t>
  </si>
  <si>
    <t>A126248638K</t>
  </si>
  <si>
    <t>A126241510W</t>
  </si>
  <si>
    <t>A126234886L</t>
  </si>
  <si>
    <t>A126249142X</t>
  </si>
  <si>
    <t>A126242014C</t>
  </si>
  <si>
    <t>A126234454J</t>
  </si>
  <si>
    <t>A126248710T</t>
  </si>
  <si>
    <t>A126241582J</t>
  </si>
  <si>
    <t>A126234598V</t>
  </si>
  <si>
    <t>A126248854C</t>
  </si>
  <si>
    <t>A126241726J</t>
  </si>
  <si>
    <t>A126234238R</t>
  </si>
  <si>
    <t>A126248494K</t>
  </si>
  <si>
    <t>A126241366R</t>
  </si>
  <si>
    <t>A126234958L</t>
  </si>
  <si>
    <t>A126249214X</t>
  </si>
  <si>
    <t>A126242086R</t>
  </si>
  <si>
    <t>A126234670A</t>
  </si>
  <si>
    <t>A126248926C</t>
  </si>
  <si>
    <t>A126241798V</t>
  </si>
  <si>
    <t>A126234346X</t>
  </si>
  <si>
    <t>A126248602J</t>
  </si>
  <si>
    <t>A126241474X</t>
  </si>
  <si>
    <t>A126234778C</t>
  </si>
  <si>
    <t>A126249034R</t>
  </si>
  <si>
    <t>A126241906T</t>
  </si>
  <si>
    <t>A126234418X</t>
  </si>
  <si>
    <t>A126248674V</t>
  </si>
  <si>
    <t>A126241546X</t>
  </si>
  <si>
    <t>A126234922K</t>
  </si>
  <si>
    <t>A126249178A</t>
  </si>
  <si>
    <t>A126242050L</t>
  </si>
  <si>
    <t>A126234490T</t>
  </si>
  <si>
    <t>A126248746V</t>
  </si>
  <si>
    <t>A126241618X</t>
  </si>
  <si>
    <t>A126234634T</t>
  </si>
  <si>
    <t>A126248890L</t>
  </si>
  <si>
    <t>Northern Territory ;  &gt;&gt; Lacked necessary skills or education ;  &gt; 45-54 years ;  &gt; Females ;</t>
  </si>
  <si>
    <t>Northern Territory ;  &gt;&gt; Lacked necessary skills or education ;  &gt; 55 years and over ;  Persons ;</t>
  </si>
  <si>
    <t>Northern Territory ;  &gt;&gt; Lacked necessary skills or education ;  &gt; 55 years and over ;  &gt; Males ;</t>
  </si>
  <si>
    <t>Northern Territory ;  &gt;&gt; Lacked necessary skills or education ;  &gt; 55 years and over ;  &gt; Females ;</t>
  </si>
  <si>
    <t>Northern Territory ;  &gt;&gt; Lacked necessary skills or education ;  &gt;&gt; 55-64 years ;  Persons ;</t>
  </si>
  <si>
    <t>Northern Territory ;  &gt;&gt; Lacked necessary skills or education ;  &gt;&gt; 55-64 years ;  &gt; Males ;</t>
  </si>
  <si>
    <t>Northern Territory ;  &gt;&gt; Lacked necessary skills or education ;  &gt;&gt; 55-64 years ;  &gt; Females ;</t>
  </si>
  <si>
    <t>Northern Territory ;  &gt;&gt; Lacked necessary skills or education ;  &gt;&gt; 65 years and over ;  Persons ;</t>
  </si>
  <si>
    <t>Northern Territory ;  &gt;&gt; Lacked necessary skills or education ;  &gt;&gt; 65 years and over ;  &gt; Males ;</t>
  </si>
  <si>
    <t>Northern Territory ;  &gt;&gt; Lacked necessary skills or education ;  &gt;&gt; 65 years and over ;  &gt; Females ;</t>
  </si>
  <si>
    <t>Northern Territory ;  &gt;&gt; Considered too young or too old by employers ;  Persons ;</t>
  </si>
  <si>
    <t>Northern Territory ;  &gt;&gt; Considered too young or too old by employers ;  &gt; Males ;</t>
  </si>
  <si>
    <t>Northern Territory ;  &gt;&gt; Considered too young or too old by employers ;  &gt; Females ;</t>
  </si>
  <si>
    <t>Northern Territory ;  &gt;&gt; Considered too young or too old by employers ;  15-64 years ;  Persons ;</t>
  </si>
  <si>
    <t>Northern Territory ;  &gt;&gt; Considered too young or too old by employers ;  15-64 years ;  &gt; Males ;</t>
  </si>
  <si>
    <t>Northern Territory ;  &gt;&gt; Considered too young or too old by employers ;  15-64 years ;  &gt; Females ;</t>
  </si>
  <si>
    <t>Northern Territory ;  &gt;&gt; Considered too young or too old by employers ;  &gt; 15-24 years ;  Persons ;</t>
  </si>
  <si>
    <t>Northern Territory ;  &gt;&gt; Considered too young or too old by employers ;  &gt; 15-24 years ;  &gt; Males ;</t>
  </si>
  <si>
    <t>Northern Territory ;  &gt;&gt; Considered too young or too old by employers ;  &gt; 15-24 years ;  &gt; Females ;</t>
  </si>
  <si>
    <t>Northern Territory ;  &gt;&gt; Considered too young or too old by employers ;  &gt; 25-34 years ;  Persons ;</t>
  </si>
  <si>
    <t>Northern Territory ;  &gt;&gt; Considered too young or too old by employers ;  &gt; 25-34 years ;  &gt; Males ;</t>
  </si>
  <si>
    <t>Northern Territory ;  &gt;&gt; Considered too young or too old by employers ;  &gt; 25-34 years ;  &gt; Females ;</t>
  </si>
  <si>
    <t>Northern Territory ;  &gt;&gt; Considered too young or too old by employers ;  &gt; 35-44 years ;  Persons ;</t>
  </si>
  <si>
    <t>Northern Territory ;  &gt;&gt; Considered too young or too old by employers ;  &gt; 35-44 years ;  &gt; Males ;</t>
  </si>
  <si>
    <t>Northern Territory ;  &gt;&gt; Considered too young or too old by employers ;  &gt; 35-44 years ;  &gt; Females ;</t>
  </si>
  <si>
    <t>Northern Territory ;  &gt;&gt; Considered too young or too old by employers ;  &gt; 45-54 years ;  Persons ;</t>
  </si>
  <si>
    <t>Northern Territory ;  &gt;&gt; Considered too young or too old by employers ;  &gt; 45-54 years ;  &gt; Males ;</t>
  </si>
  <si>
    <t>Northern Territory ;  &gt;&gt; Considered too young or too old by employers ;  &gt; 45-54 years ;  &gt; Females ;</t>
  </si>
  <si>
    <t>Northern Territory ;  &gt;&gt; Considered too young or too old by employers ;  &gt; 55 years and over ;  Persons ;</t>
  </si>
  <si>
    <t>Northern Territory ;  &gt;&gt; Considered too young or too old by employers ;  &gt; 55 years and over ;  &gt; Males ;</t>
  </si>
  <si>
    <t>Northern Territory ;  &gt;&gt; Considered too young or too old by employers ;  &gt; 55 years and over ;  &gt; Females ;</t>
  </si>
  <si>
    <t>Northern Territory ;  &gt;&gt; Considered too young or too old by employers ;  &gt;&gt; 55-64 years ;  Persons ;</t>
  </si>
  <si>
    <t>Northern Territory ;  &gt;&gt; Considered too young or too old by employers ;  &gt;&gt; 55-64 years ;  &gt; Males ;</t>
  </si>
  <si>
    <t>Northern Territory ;  &gt;&gt; Considered too young or too old by employers ;  &gt;&gt; 55-64 years ;  &gt; Females ;</t>
  </si>
  <si>
    <t>Northern Territory ;  &gt;&gt; Considered too young or too old by employers ;  &gt;&gt; 65 years and over ;  Persons ;</t>
  </si>
  <si>
    <t>Northern Territory ;  &gt;&gt; Considered too young or too old by employers ;  &gt;&gt; 65 years and over ;  &gt; Males ;</t>
  </si>
  <si>
    <t>Northern Territory ;  &gt;&gt; Considered too young or too old by employers ;  &gt;&gt; 65 years and over ;  &gt; Females ;</t>
  </si>
  <si>
    <t>Northern Territory ;  &gt;&gt;&gt; Considered too young by employers ;  Persons ;</t>
  </si>
  <si>
    <t>Northern Territory ;  &gt;&gt;&gt; Considered too young by employers ;  &gt; Males ;</t>
  </si>
  <si>
    <t>Northern Territory ;  &gt;&gt;&gt; Considered too young by employers ;  &gt; Females ;</t>
  </si>
  <si>
    <t>Northern Territory ;  &gt;&gt;&gt; Considered too young by employers ;  15-64 years ;  Persons ;</t>
  </si>
  <si>
    <t>Northern Territory ;  &gt;&gt;&gt; Considered too young by employers ;  15-64 years ;  &gt; Males ;</t>
  </si>
  <si>
    <t>Northern Territory ;  &gt;&gt;&gt; Considered too young by employers ;  15-64 years ;  &gt; Females ;</t>
  </si>
  <si>
    <t>Northern Territory ;  &gt;&gt;&gt; Considered too young by employers ;  &gt; 15-24 years ;  Persons ;</t>
  </si>
  <si>
    <t>Northern Territory ;  &gt;&gt;&gt; Considered too young by employers ;  &gt; 15-24 years ;  &gt; Males ;</t>
  </si>
  <si>
    <t>Northern Territory ;  &gt;&gt;&gt; Considered too young by employers ;  &gt; 15-24 years ;  &gt; Females ;</t>
  </si>
  <si>
    <t>Northern Territory ;  &gt;&gt;&gt; Considered too young by employers ;  &gt; 25-34 years ;  Persons ;</t>
  </si>
  <si>
    <t>Northern Territory ;  &gt;&gt;&gt; Considered too young by employers ;  &gt; 25-34 years ;  &gt; Males ;</t>
  </si>
  <si>
    <t>Northern Territory ;  &gt;&gt;&gt; Considered too young by employers ;  &gt; 25-34 years ;  &gt; Females ;</t>
  </si>
  <si>
    <t>Northern Territory ;  &gt;&gt;&gt; Considered too young by employers ;  &gt; 35-44 years ;  Persons ;</t>
  </si>
  <si>
    <t>Northern Territory ;  &gt;&gt;&gt; Considered too young by employers ;  &gt; 35-44 years ;  &gt; Males ;</t>
  </si>
  <si>
    <t>Northern Territory ;  &gt;&gt;&gt; Considered too young by employers ;  &gt; 35-44 years ;  &gt; Females ;</t>
  </si>
  <si>
    <t>Northern Territory ;  &gt;&gt;&gt; Considered too young by employers ;  &gt; 45-54 years ;  Persons ;</t>
  </si>
  <si>
    <t>Northern Territory ;  &gt;&gt;&gt; Considered too young by employers ;  &gt; 45-54 years ;  &gt; Males ;</t>
  </si>
  <si>
    <t>Northern Territory ;  &gt;&gt;&gt; Considered too young by employers ;  &gt; 45-54 years ;  &gt; Females ;</t>
  </si>
  <si>
    <t>Northern Territory ;  &gt;&gt;&gt; Considered too young by employers ;  &gt; 55 years and over ;  Persons ;</t>
  </si>
  <si>
    <t>Northern Territory ;  &gt;&gt;&gt; Considered too young by employers ;  &gt; 55 years and over ;  &gt; Males ;</t>
  </si>
  <si>
    <t>Northern Territory ;  &gt;&gt;&gt; Considered too young by employers ;  &gt; 55 years and over ;  &gt; Females ;</t>
  </si>
  <si>
    <t>Northern Territory ;  &gt;&gt;&gt; Considered too young by employers ;  &gt;&gt; 55-64 years ;  Persons ;</t>
  </si>
  <si>
    <t>Northern Territory ;  &gt;&gt;&gt; Considered too young by employers ;  &gt;&gt; 55-64 years ;  &gt; Males ;</t>
  </si>
  <si>
    <t>Northern Territory ;  &gt;&gt;&gt; Considered too young by employers ;  &gt;&gt; 55-64 years ;  &gt; Females ;</t>
  </si>
  <si>
    <t>Northern Territory ;  &gt;&gt;&gt; Considered too young by employers ;  &gt;&gt; 65 years and over ;  Persons ;</t>
  </si>
  <si>
    <t>Northern Territory ;  &gt;&gt;&gt; Considered too young by employers ;  &gt;&gt; 65 years and over ;  &gt; Males ;</t>
  </si>
  <si>
    <t>Northern Territory ;  &gt;&gt;&gt; Considered too young by employers ;  &gt;&gt; 65 years and over ;  &gt; Females ;</t>
  </si>
  <si>
    <t>Northern Territory ;  &gt;&gt;&gt; Considered too old by employers ;  Persons ;</t>
  </si>
  <si>
    <t>Northern Territory ;  &gt;&gt;&gt; Considered too old by employers ;  &gt; Males ;</t>
  </si>
  <si>
    <t>Northern Territory ;  &gt;&gt;&gt; Considered too old by employers ;  &gt; Females ;</t>
  </si>
  <si>
    <t>Northern Territory ;  &gt;&gt;&gt; Considered too old by employers ;  15-64 years ;  Persons ;</t>
  </si>
  <si>
    <t>Northern Territory ;  &gt;&gt;&gt; Considered too old by employers ;  15-64 years ;  &gt; Males ;</t>
  </si>
  <si>
    <t>Northern Territory ;  &gt;&gt;&gt; Considered too old by employers ;  15-64 years ;  &gt; Females ;</t>
  </si>
  <si>
    <t>Northern Territory ;  &gt;&gt;&gt; Considered too old by employers ;  &gt; 15-24 years ;  Persons ;</t>
  </si>
  <si>
    <t>Northern Territory ;  &gt;&gt;&gt; Considered too old by employers ;  &gt; 15-24 years ;  &gt; Males ;</t>
  </si>
  <si>
    <t>Northern Territory ;  &gt;&gt;&gt; Considered too old by employers ;  &gt; 15-24 years ;  &gt; Females ;</t>
  </si>
  <si>
    <t>Northern Territory ;  &gt;&gt;&gt; Considered too old by employers ;  &gt; 25-34 years ;  Persons ;</t>
  </si>
  <si>
    <t>Northern Territory ;  &gt;&gt;&gt; Considered too old by employers ;  &gt; 25-34 years ;  &gt; Males ;</t>
  </si>
  <si>
    <t>Northern Territory ;  &gt;&gt;&gt; Considered too old by employers ;  &gt; 25-34 years ;  &gt; Females ;</t>
  </si>
  <si>
    <t>Northern Territory ;  &gt;&gt;&gt; Considered too old by employers ;  &gt; 35-44 years ;  Persons ;</t>
  </si>
  <si>
    <t>Northern Territory ;  &gt;&gt;&gt; Considered too old by employers ;  &gt; 35-44 years ;  &gt; Males ;</t>
  </si>
  <si>
    <t>Northern Territory ;  &gt;&gt;&gt; Considered too old by employers ;  &gt; 35-44 years ;  &gt; Females ;</t>
  </si>
  <si>
    <t>Northern Territory ;  &gt;&gt;&gt; Considered too old by employers ;  &gt; 45-54 years ;  Persons ;</t>
  </si>
  <si>
    <t>Northern Territory ;  &gt;&gt;&gt; Considered too old by employers ;  &gt; 45-54 years ;  &gt; Males ;</t>
  </si>
  <si>
    <t>Northern Territory ;  &gt;&gt;&gt; Considered too old by employers ;  &gt; 45-54 years ;  &gt; Females ;</t>
  </si>
  <si>
    <t>Northern Territory ;  &gt;&gt;&gt; Considered too old by employers ;  &gt; 55 years and over ;  Persons ;</t>
  </si>
  <si>
    <t>Northern Territory ;  &gt;&gt;&gt; Considered too old by employers ;  &gt; 55 years and over ;  &gt; Males ;</t>
  </si>
  <si>
    <t>Northern Territory ;  &gt;&gt;&gt; Considered too old by employers ;  &gt; 55 years and over ;  &gt; Females ;</t>
  </si>
  <si>
    <t>Northern Territory ;  &gt;&gt;&gt; Considered too old by employers ;  &gt;&gt; 55-64 years ;  Persons ;</t>
  </si>
  <si>
    <t>Northern Territory ;  &gt;&gt;&gt; Considered too old by employers ;  &gt;&gt; 55-64 years ;  &gt; Males ;</t>
  </si>
  <si>
    <t>Northern Territory ;  &gt;&gt;&gt; Considered too old by employers ;  &gt;&gt; 55-64 years ;  &gt; Females ;</t>
  </si>
  <si>
    <t>Northern Territory ;  &gt;&gt;&gt; Considered too old by employers ;  &gt;&gt; 65 years and over ;  Persons ;</t>
  </si>
  <si>
    <t>Northern Territory ;  &gt;&gt;&gt; Considered too old by employers ;  &gt;&gt; 65 years and over ;  &gt; Males ;</t>
  </si>
  <si>
    <t>Northern Territory ;  &gt;&gt;&gt; Considered too old by employers ;  &gt;&gt; 65 years and over ;  &gt; Females ;</t>
  </si>
  <si>
    <t>Northern Territory ;  &gt;&gt; Insufficient work experience ;  Persons ;</t>
  </si>
  <si>
    <t>Northern Territory ;  &gt;&gt; Insufficient work experience ;  &gt; Males ;</t>
  </si>
  <si>
    <t>Northern Territory ;  &gt;&gt; Insufficient work experience ;  &gt; Females ;</t>
  </si>
  <si>
    <t>Northern Territory ;  &gt;&gt; Insufficient work experience ;  15-64 years ;  Persons ;</t>
  </si>
  <si>
    <t>Northern Territory ;  &gt;&gt; Insufficient work experience ;  15-64 years ;  &gt; Males ;</t>
  </si>
  <si>
    <t>Northern Territory ;  &gt;&gt; Insufficient work experience ;  15-64 years ;  &gt; Females ;</t>
  </si>
  <si>
    <t>Northern Territory ;  &gt;&gt; Insufficient work experience ;  &gt; 15-24 years ;  Persons ;</t>
  </si>
  <si>
    <t>Northern Territory ;  &gt;&gt; Insufficient work experience ;  &gt; 15-24 years ;  &gt; Males ;</t>
  </si>
  <si>
    <t>Northern Territory ;  &gt;&gt; Insufficient work experience ;  &gt; 15-24 years ;  &gt; Females ;</t>
  </si>
  <si>
    <t>Northern Territory ;  &gt;&gt; Insufficient work experience ;  &gt; 25-34 years ;  Persons ;</t>
  </si>
  <si>
    <t>Northern Territory ;  &gt;&gt; Insufficient work experience ;  &gt; 25-34 years ;  &gt; Males ;</t>
  </si>
  <si>
    <t>Northern Territory ;  &gt;&gt; Insufficient work experience ;  &gt; 25-34 years ;  &gt; Females ;</t>
  </si>
  <si>
    <t>Northern Territory ;  &gt;&gt; Insufficient work experience ;  &gt; 35-44 years ;  Persons ;</t>
  </si>
  <si>
    <t>Northern Territory ;  &gt;&gt; Insufficient work experience ;  &gt; 35-44 years ;  &gt; Males ;</t>
  </si>
  <si>
    <t>Northern Territory ;  &gt;&gt; Insufficient work experience ;  &gt; 35-44 years ;  &gt; Females ;</t>
  </si>
  <si>
    <t>Northern Territory ;  &gt;&gt; Insufficient work experience ;  &gt; 45-54 years ;  Persons ;</t>
  </si>
  <si>
    <t>Northern Territory ;  &gt;&gt; Insufficient work experience ;  &gt; 45-54 years ;  &gt; Males ;</t>
  </si>
  <si>
    <t>Northern Territory ;  &gt;&gt; Insufficient work experience ;  &gt; 45-54 years ;  &gt; Females ;</t>
  </si>
  <si>
    <t>Northern Territory ;  &gt;&gt; Insufficient work experience ;  &gt; 55 years and over ;  Persons ;</t>
  </si>
  <si>
    <t>Northern Territory ;  &gt;&gt; Insufficient work experience ;  &gt; 55 years and over ;  &gt; Males ;</t>
  </si>
  <si>
    <t>Northern Territory ;  &gt;&gt; Insufficient work experience ;  &gt; 55 years and over ;  &gt; Females ;</t>
  </si>
  <si>
    <t>Northern Territory ;  &gt;&gt; Insufficient work experience ;  &gt;&gt; 55-64 years ;  Persons ;</t>
  </si>
  <si>
    <t>Northern Territory ;  &gt;&gt; Insufficient work experience ;  &gt;&gt; 55-64 years ;  &gt; Males ;</t>
  </si>
  <si>
    <t>Northern Territory ;  &gt;&gt; Insufficient work experience ;  &gt;&gt; 55-64 years ;  &gt; Females ;</t>
  </si>
  <si>
    <t>Northern Territory ;  &gt;&gt; Insufficient work experience ;  &gt;&gt; 65 years and over ;  Persons ;</t>
  </si>
  <si>
    <t>Northern Territory ;  &gt;&gt; Insufficient work experience ;  &gt;&gt; 65 years and over ;  &gt; Males ;</t>
  </si>
  <si>
    <t>Northern Territory ;  &gt;&gt; Insufficient work experience ;  &gt;&gt; 65 years and over ;  &gt; Females ;</t>
  </si>
  <si>
    <t>Northern Territory ;  &gt;&gt; No vacancies at all ;  Persons ;</t>
  </si>
  <si>
    <t>Northern Territory ;  &gt;&gt; No vacancies at all ;  &gt; Males ;</t>
  </si>
  <si>
    <t>Northern Territory ;  &gt;&gt; No vacancies at all ;  &gt; Females ;</t>
  </si>
  <si>
    <t>Northern Territory ;  &gt;&gt; No vacancies at all ;  15-64 years ;  Persons ;</t>
  </si>
  <si>
    <t>Northern Territory ;  &gt;&gt; No vacancies at all ;  15-64 years ;  &gt; Males ;</t>
  </si>
  <si>
    <t>Northern Territory ;  &gt;&gt; No vacancies at all ;  15-64 years ;  &gt; Females ;</t>
  </si>
  <si>
    <t>Northern Territory ;  &gt;&gt; No vacancies at all ;  &gt; 15-24 years ;  Persons ;</t>
  </si>
  <si>
    <t>Northern Territory ;  &gt;&gt; No vacancies at all ;  &gt; 15-24 years ;  &gt; Males ;</t>
  </si>
  <si>
    <t>Northern Territory ;  &gt;&gt; No vacancies at all ;  &gt; 15-24 years ;  &gt; Females ;</t>
  </si>
  <si>
    <t>Northern Territory ;  &gt;&gt; No vacancies at all ;  &gt; 25-34 years ;  Persons ;</t>
  </si>
  <si>
    <t>Northern Territory ;  &gt;&gt; No vacancies at all ;  &gt; 25-34 years ;  &gt; Males ;</t>
  </si>
  <si>
    <t>Northern Territory ;  &gt;&gt; No vacancies at all ;  &gt; 25-34 years ;  &gt; Females ;</t>
  </si>
  <si>
    <t>Northern Territory ;  &gt;&gt; No vacancies at all ;  &gt; 35-44 years ;  Persons ;</t>
  </si>
  <si>
    <t>Northern Territory ;  &gt;&gt; No vacancies at all ;  &gt; 35-44 years ;  &gt; Males ;</t>
  </si>
  <si>
    <t>Northern Territory ;  &gt;&gt; No vacancies at all ;  &gt; 35-44 years ;  &gt; Females ;</t>
  </si>
  <si>
    <t>Northern Territory ;  &gt;&gt; No vacancies at all ;  &gt; 45-54 years ;  Persons ;</t>
  </si>
  <si>
    <t>Northern Territory ;  &gt;&gt; No vacancies at all ;  &gt; 45-54 years ;  &gt; Males ;</t>
  </si>
  <si>
    <t>Northern Territory ;  &gt;&gt; No vacancies at all ;  &gt; 45-54 years ;  &gt; Females ;</t>
  </si>
  <si>
    <t>Northern Territory ;  &gt;&gt; No vacancies at all ;  &gt; 55 years and over ;  Persons ;</t>
  </si>
  <si>
    <t>Northern Territory ;  &gt;&gt; No vacancies at all ;  &gt; 55 years and over ;  &gt; Males ;</t>
  </si>
  <si>
    <t>Northern Territory ;  &gt;&gt; No vacancies at all ;  &gt; 55 years and over ;  &gt; Females ;</t>
  </si>
  <si>
    <t>Northern Territory ;  &gt;&gt; No vacancies at all ;  &gt;&gt; 55-64 years ;  Persons ;</t>
  </si>
  <si>
    <t>Northern Territory ;  &gt;&gt; No vacancies at all ;  &gt;&gt; 55-64 years ;  &gt; Males ;</t>
  </si>
  <si>
    <t>Northern Territory ;  &gt;&gt; No vacancies at all ;  &gt;&gt; 55-64 years ;  &gt; Females ;</t>
  </si>
  <si>
    <t>Northern Territory ;  &gt;&gt; No vacancies at all ;  &gt;&gt; 65 years and over ;  Persons ;</t>
  </si>
  <si>
    <t>Northern Territory ;  &gt;&gt; No vacancies at all ;  &gt;&gt; 65 years and over ;  &gt; Males ;</t>
  </si>
  <si>
    <t>Northern Territory ;  &gt;&gt; No vacancies at all ;  &gt;&gt; 65 years and over ;  &gt; Females ;</t>
  </si>
  <si>
    <t>Northern Territory ;  &gt;&gt; No vacancies in line of work ;  Persons ;</t>
  </si>
  <si>
    <t>Northern Territory ;  &gt;&gt; No vacancies in line of work ;  &gt; Males ;</t>
  </si>
  <si>
    <t>Northern Territory ;  &gt;&gt; No vacancies in line of work ;  &gt; Females ;</t>
  </si>
  <si>
    <t>Northern Territory ;  &gt;&gt; No vacancies in line of work ;  15-64 years ;  Persons ;</t>
  </si>
  <si>
    <t>Northern Territory ;  &gt;&gt; No vacancies in line of work ;  15-64 years ;  &gt; Males ;</t>
  </si>
  <si>
    <t>Northern Territory ;  &gt;&gt; No vacancies in line of work ;  15-64 years ;  &gt; Females ;</t>
  </si>
  <si>
    <t>Northern Territory ;  &gt;&gt; No vacancies in line of work ;  &gt; 15-24 years ;  Persons ;</t>
  </si>
  <si>
    <t>Northern Territory ;  &gt;&gt; No vacancies in line of work ;  &gt; 15-24 years ;  &gt; Males ;</t>
  </si>
  <si>
    <t>Northern Territory ;  &gt;&gt; No vacancies in line of work ;  &gt; 15-24 years ;  &gt; Females ;</t>
  </si>
  <si>
    <t>Northern Territory ;  &gt;&gt; No vacancies in line of work ;  &gt; 25-34 years ;  Persons ;</t>
  </si>
  <si>
    <t>Northern Territory ;  &gt;&gt; No vacancies in line of work ;  &gt; 25-34 years ;  &gt; Males ;</t>
  </si>
  <si>
    <t>Northern Territory ;  &gt;&gt; No vacancies in line of work ;  &gt; 25-34 years ;  &gt; Females ;</t>
  </si>
  <si>
    <t>Northern Territory ;  &gt;&gt; No vacancies in line of work ;  &gt; 35-44 years ;  Persons ;</t>
  </si>
  <si>
    <t>Northern Territory ;  &gt;&gt; No vacancies in line of work ;  &gt; 35-44 years ;  &gt; Males ;</t>
  </si>
  <si>
    <t>Northern Territory ;  &gt;&gt; No vacancies in line of work ;  &gt; 35-44 years ;  &gt; Females ;</t>
  </si>
  <si>
    <t>Northern Territory ;  &gt;&gt; No vacancies in line of work ;  &gt; 45-54 years ;  Persons ;</t>
  </si>
  <si>
    <t>Northern Territory ;  &gt;&gt; No vacancies in line of work ;  &gt; 45-54 years ;  &gt; Males ;</t>
  </si>
  <si>
    <t>Northern Territory ;  &gt;&gt; No vacancies in line of work ;  &gt; 45-54 years ;  &gt; Females ;</t>
  </si>
  <si>
    <t>Northern Territory ;  &gt;&gt; No vacancies in line of work ;  &gt; 55 years and over ;  Persons ;</t>
  </si>
  <si>
    <t>Northern Territory ;  &gt;&gt; No vacancies in line of work ;  &gt; 55 years and over ;  &gt; Males ;</t>
  </si>
  <si>
    <t>Northern Territory ;  &gt;&gt; No vacancies in line of work ;  &gt; 55 years and over ;  &gt; Females ;</t>
  </si>
  <si>
    <t>Northern Territory ;  &gt;&gt; No vacancies in line of work ;  &gt;&gt; 55-64 years ;  Persons ;</t>
  </si>
  <si>
    <t>Northern Territory ;  &gt;&gt; No vacancies in line of work ;  &gt;&gt; 55-64 years ;  &gt; Males ;</t>
  </si>
  <si>
    <t>Northern Territory ;  &gt;&gt; No vacancies in line of work ;  &gt;&gt; 55-64 years ;  &gt; Females ;</t>
  </si>
  <si>
    <t>Northern Territory ;  &gt;&gt; No vacancies in line of work ;  &gt;&gt; 65 years and over ;  Persons ;</t>
  </si>
  <si>
    <t>Northern Territory ;  &gt;&gt; No vacancies in line of work ;  &gt;&gt; 65 years and over ;  &gt; Males ;</t>
  </si>
  <si>
    <t>Northern Territory ;  &gt;&gt; No vacancies in line of work ;  &gt;&gt; 65 years and over ;  &gt; Females ;</t>
  </si>
  <si>
    <t>Northern Territory ;  &gt;&gt; Too far to travel or transport problems ;  Persons ;</t>
  </si>
  <si>
    <t>Northern Territory ;  &gt;&gt; Too far to travel or transport problems ;  &gt; Males ;</t>
  </si>
  <si>
    <t>Northern Territory ;  &gt;&gt; Too far to travel or transport problems ;  &gt; Females ;</t>
  </si>
  <si>
    <t>Northern Territory ;  &gt;&gt; Too far to travel or transport problems ;  15-64 years ;  Persons ;</t>
  </si>
  <si>
    <t>Northern Territory ;  &gt;&gt; Too far to travel or transport problems ;  15-64 years ;  &gt; Males ;</t>
  </si>
  <si>
    <t>Northern Territory ;  &gt;&gt; Too far to travel or transport problems ;  15-64 years ;  &gt; Females ;</t>
  </si>
  <si>
    <t>Northern Territory ;  &gt;&gt; Too far to travel or transport problems ;  &gt; 15-24 years ;  Persons ;</t>
  </si>
  <si>
    <t>Northern Territory ;  &gt;&gt; Too far to travel or transport problems ;  &gt; 15-24 years ;  &gt; Males ;</t>
  </si>
  <si>
    <t>Northern Territory ;  &gt;&gt; Too far to travel or transport problems ;  &gt; 15-24 years ;  &gt; Females ;</t>
  </si>
  <si>
    <t>Northern Territory ;  &gt;&gt; Too far to travel or transport problems ;  &gt; 25-34 years ;  Persons ;</t>
  </si>
  <si>
    <t>Northern Territory ;  &gt;&gt; Too far to travel or transport problems ;  &gt; 25-34 years ;  &gt; Males ;</t>
  </si>
  <si>
    <t>Northern Territory ;  &gt;&gt; Too far to travel or transport problems ;  &gt; 25-34 years ;  &gt; Females ;</t>
  </si>
  <si>
    <t>Northern Territory ;  &gt;&gt; Too far to travel or transport problems ;  &gt; 35-44 years ;  Persons ;</t>
  </si>
  <si>
    <t>Northern Territory ;  &gt;&gt; Too far to travel or transport problems ;  &gt; 35-44 years ;  &gt; Males ;</t>
  </si>
  <si>
    <t>Northern Territory ;  &gt;&gt; Too far to travel or transport problems ;  &gt; 35-44 years ;  &gt; Females ;</t>
  </si>
  <si>
    <t>Northern Territory ;  &gt;&gt; Too far to travel or transport problems ;  &gt; 45-54 years ;  Persons ;</t>
  </si>
  <si>
    <t>Northern Territory ;  &gt;&gt; Too far to travel or transport problems ;  &gt; 45-54 years ;  &gt; Males ;</t>
  </si>
  <si>
    <t>Northern Territory ;  &gt;&gt; Too far to travel or transport problems ;  &gt; 45-54 years ;  &gt; Females ;</t>
  </si>
  <si>
    <t>Northern Territory ;  &gt;&gt; Too far to travel or transport problems ;  &gt; 55 years and over ;  Persons ;</t>
  </si>
  <si>
    <t>Northern Territory ;  &gt;&gt; Too far to travel or transport problems ;  &gt; 55 years and over ;  &gt; Males ;</t>
  </si>
  <si>
    <t>Northern Territory ;  &gt;&gt; Too far to travel or transport problems ;  &gt; 55 years and over ;  &gt; Females ;</t>
  </si>
  <si>
    <t>Northern Territory ;  &gt;&gt; Too far to travel or transport problems ;  &gt;&gt; 55-64 years ;  Persons ;</t>
  </si>
  <si>
    <t>Northern Territory ;  &gt;&gt; Too far to travel or transport problems ;  &gt;&gt; 55-64 years ;  &gt; Males ;</t>
  </si>
  <si>
    <t>Northern Territory ;  &gt;&gt; Too far to travel or transport problems ;  &gt;&gt; 55-64 years ;  &gt; Females ;</t>
  </si>
  <si>
    <t>Northern Territory ;  &gt;&gt; Too far to travel or transport problems ;  &gt;&gt; 65 years and over ;  Persons ;</t>
  </si>
  <si>
    <t>Northern Territory ;  &gt;&gt; Too far to travel or transport problems ;  &gt;&gt; 65 years and over ;  &gt; Males ;</t>
  </si>
  <si>
    <t>Northern Territory ;  &gt;&gt; Too far to travel or transport problems ;  &gt;&gt; 65 years and over ;  &gt; Females ;</t>
  </si>
  <si>
    <t>Northern Territory ;  &gt;&gt; Own ill health or disability ;  Persons ;</t>
  </si>
  <si>
    <t>Northern Territory ;  &gt;&gt; Own ill health or disability ;  &gt; Males ;</t>
  </si>
  <si>
    <t>Northern Territory ;  &gt;&gt; Own ill health or disability ;  &gt; Females ;</t>
  </si>
  <si>
    <t>Northern Territory ;  &gt;&gt; Own ill health or disability ;  15-64 years ;  Persons ;</t>
  </si>
  <si>
    <t>Northern Territory ;  &gt;&gt; Own ill health or disability ;  15-64 years ;  &gt; Males ;</t>
  </si>
  <si>
    <t>Northern Territory ;  &gt;&gt; Own ill health or disability ;  15-64 years ;  &gt; Females ;</t>
  </si>
  <si>
    <t>Northern Territory ;  &gt;&gt; Own ill health or disability ;  &gt; 15-24 years ;  Persons ;</t>
  </si>
  <si>
    <t>Northern Territory ;  &gt;&gt; Own ill health or disability ;  &gt; 15-24 years ;  &gt; Males ;</t>
  </si>
  <si>
    <t>Northern Territory ;  &gt;&gt; Own ill health or disability ;  &gt; 15-24 years ;  &gt; Females ;</t>
  </si>
  <si>
    <t>Northern Territory ;  &gt;&gt; Own ill health or disability ;  &gt; 25-34 years ;  Persons ;</t>
  </si>
  <si>
    <t>Northern Territory ;  &gt;&gt; Own ill health or disability ;  &gt; 25-34 years ;  &gt; Males ;</t>
  </si>
  <si>
    <t>Northern Territory ;  &gt;&gt; Own ill health or disability ;  &gt; 25-34 years ;  &gt; Females ;</t>
  </si>
  <si>
    <t>Northern Territory ;  &gt;&gt; Own ill health or disability ;  &gt; 35-44 years ;  Persons ;</t>
  </si>
  <si>
    <t>Northern Territory ;  &gt;&gt; Own ill health or disability ;  &gt; 35-44 years ;  &gt; Males ;</t>
  </si>
  <si>
    <t>Northern Territory ;  &gt;&gt; Own ill health or disability ;  &gt; 35-44 years ;  &gt; Females ;</t>
  </si>
  <si>
    <t>Northern Territory ;  &gt;&gt; Own ill health or disability ;  &gt; 45-54 years ;  Persons ;</t>
  </si>
  <si>
    <t>Northern Territory ;  &gt;&gt; Own ill health or disability ;  &gt; 45-54 years ;  &gt; Males ;</t>
  </si>
  <si>
    <t>Northern Territory ;  &gt;&gt; Own ill health or disability ;  &gt; 45-54 years ;  &gt; Females ;</t>
  </si>
  <si>
    <t>Northern Territory ;  &gt;&gt; Own ill health or disability ;  &gt; 55 years and over ;  Persons ;</t>
  </si>
  <si>
    <t>Northern Territory ;  &gt;&gt; Own ill health or disability ;  &gt; 55 years and over ;  &gt; Males ;</t>
  </si>
  <si>
    <t>Northern Territory ;  &gt;&gt; Own ill health or disability ;  &gt; 55 years and over ;  &gt; Females ;</t>
  </si>
  <si>
    <t>Northern Territory ;  &gt;&gt; Own ill health or disability ;  &gt;&gt; 55-64 years ;  Persons ;</t>
  </si>
  <si>
    <t>Northern Territory ;  &gt;&gt; Own ill health or disability ;  &gt;&gt; 55-64 years ;  &gt; Males ;</t>
  </si>
  <si>
    <t>Northern Territory ;  &gt;&gt; Own ill health or disability ;  &gt;&gt; 55-64 years ;  &gt; Females ;</t>
  </si>
  <si>
    <t>Northern Territory ;  &gt;&gt; Own ill health or disability ;  &gt;&gt; 65 years and over ;  Persons ;</t>
  </si>
  <si>
    <t>Northern Territory ;  &gt;&gt; Own ill health or disability ;  &gt;&gt; 65 years and over ;  &gt; Males ;</t>
  </si>
  <si>
    <t>Northern Territory ;  &gt;&gt; Own ill health or disability ;  &gt;&gt; 65 years and over ;  &gt; Females ;</t>
  </si>
  <si>
    <t>Northern Territory ;  &gt;&gt; Language difficulties ;  Persons ;</t>
  </si>
  <si>
    <t>Northern Territory ;  &gt;&gt; Language difficulties ;  &gt; Males ;</t>
  </si>
  <si>
    <t>Northern Territory ;  &gt;&gt; Language difficulties ;  &gt; Females ;</t>
  </si>
  <si>
    <t>Northern Territory ;  &gt;&gt; Language difficulties ;  15-64 years ;  Persons ;</t>
  </si>
  <si>
    <t>Northern Territory ;  &gt;&gt; Language difficulties ;  15-64 years ;  &gt; Males ;</t>
  </si>
  <si>
    <t>Northern Territory ;  &gt;&gt; Language difficulties ;  15-64 years ;  &gt; Females ;</t>
  </si>
  <si>
    <t>Northern Territory ;  &gt;&gt; Language difficulties ;  &gt; 15-24 years ;  Persons ;</t>
  </si>
  <si>
    <t>Northern Territory ;  &gt;&gt; Language difficulties ;  &gt; 15-24 years ;  &gt; Males ;</t>
  </si>
  <si>
    <t>Northern Territory ;  &gt;&gt; Language difficulties ;  &gt; 15-24 years ;  &gt; Females ;</t>
  </si>
  <si>
    <t>Northern Territory ;  &gt;&gt; Language difficulties ;  &gt; 25-34 years ;  Persons ;</t>
  </si>
  <si>
    <t>Northern Territory ;  &gt;&gt; Language difficulties ;  &gt; 25-34 years ;  &gt; Males ;</t>
  </si>
  <si>
    <t>Northern Territory ;  &gt;&gt; Language difficulties ;  &gt; 25-34 years ;  &gt; Females ;</t>
  </si>
  <si>
    <t>Northern Territory ;  &gt;&gt; Language difficulties ;  &gt; 35-44 years ;  Persons ;</t>
  </si>
  <si>
    <t>Northern Territory ;  &gt;&gt; Language difficulties ;  &gt; 35-44 years ;  &gt; Males ;</t>
  </si>
  <si>
    <t>Northern Territory ;  &gt;&gt; Language difficulties ;  &gt; 35-44 years ;  &gt; Females ;</t>
  </si>
  <si>
    <t>Northern Territory ;  &gt;&gt; Language difficulties ;  &gt; 45-54 years ;  Persons ;</t>
  </si>
  <si>
    <t>Northern Territory ;  &gt;&gt; Language difficulties ;  &gt; 45-54 years ;  &gt; Males ;</t>
  </si>
  <si>
    <t>Northern Territory ;  &gt;&gt; Language difficulties ;  &gt; 45-54 years ;  &gt; Females ;</t>
  </si>
  <si>
    <t>Northern Territory ;  &gt;&gt; Language difficulties ;  &gt; 55 years and over ;  Persons ;</t>
  </si>
  <si>
    <t>Northern Territory ;  &gt;&gt; Language difficulties ;  &gt; 55 years and over ;  &gt; Males ;</t>
  </si>
  <si>
    <t>Northern Territory ;  &gt;&gt; Language difficulties ;  &gt; 55 years and over ;  &gt; Females ;</t>
  </si>
  <si>
    <t>Northern Territory ;  &gt;&gt; Language difficulties ;  &gt;&gt; 55-64 years ;  Persons ;</t>
  </si>
  <si>
    <t>Northern Territory ;  &gt;&gt; Language difficulties ;  &gt;&gt; 55-64 years ;  &gt; Males ;</t>
  </si>
  <si>
    <t>Northern Territory ;  &gt;&gt; Language difficulties ;  &gt;&gt; 55-64 years ;  &gt; Females ;</t>
  </si>
  <si>
    <t>A126241762T</t>
  </si>
  <si>
    <t>A126234274X</t>
  </si>
  <si>
    <t>A126248530J</t>
  </si>
  <si>
    <t>A126241402L</t>
  </si>
  <si>
    <t>A126234994W</t>
  </si>
  <si>
    <t>A126249250J</t>
  </si>
  <si>
    <t>A126242122L</t>
  </si>
  <si>
    <t>A126234706T</t>
  </si>
  <si>
    <t>A126248962L</t>
  </si>
  <si>
    <t>A126241834T</t>
  </si>
  <si>
    <t>A126234350R</t>
  </si>
  <si>
    <t>A126248606T</t>
  </si>
  <si>
    <t>A126241478J</t>
  </si>
  <si>
    <t>A126234782V</t>
  </si>
  <si>
    <t>A126249038X</t>
  </si>
  <si>
    <t>A126241910J</t>
  </si>
  <si>
    <t>A126234422R</t>
  </si>
  <si>
    <t>A126248678C</t>
  </si>
  <si>
    <t>A126241550R</t>
  </si>
  <si>
    <t>A126234926V</t>
  </si>
  <si>
    <t>A126249182T</t>
  </si>
  <si>
    <t>A126242054W</t>
  </si>
  <si>
    <t>A126234494A</t>
  </si>
  <si>
    <t>A126248750K</t>
  </si>
  <si>
    <t>A126241622R</t>
  </si>
  <si>
    <t>A126234638A</t>
  </si>
  <si>
    <t>A126248894W</t>
  </si>
  <si>
    <t>A126241766A</t>
  </si>
  <si>
    <t>A126234278J</t>
  </si>
  <si>
    <t>A126248534T</t>
  </si>
  <si>
    <t>A126241406W</t>
  </si>
  <si>
    <t>A126234998F</t>
  </si>
  <si>
    <t>A126249254T</t>
  </si>
  <si>
    <t>A126242126W</t>
  </si>
  <si>
    <t>A126234710J</t>
  </si>
  <si>
    <t>A126248966W</t>
  </si>
  <si>
    <t>A126241838A</t>
  </si>
  <si>
    <t>A126234314F</t>
  </si>
  <si>
    <t>A126248570A</t>
  </si>
  <si>
    <t>A126241442F</t>
  </si>
  <si>
    <t>A126234746K</t>
  </si>
  <si>
    <t>A126249002W</t>
  </si>
  <si>
    <t>A126241874K</t>
  </si>
  <si>
    <t>A126234386T</t>
  </si>
  <si>
    <t>A126248642A</t>
  </si>
  <si>
    <t>A126241514F</t>
  </si>
  <si>
    <t>A126234890C</t>
  </si>
  <si>
    <t>A126249146J</t>
  </si>
  <si>
    <t>A126242018L</t>
  </si>
  <si>
    <t>A126234458T</t>
  </si>
  <si>
    <t>A126248714A</t>
  </si>
  <si>
    <t>A126241586T</t>
  </si>
  <si>
    <t>A126234602X</t>
  </si>
  <si>
    <t>A126248858L</t>
  </si>
  <si>
    <t>A126241730X</t>
  </si>
  <si>
    <t>A126234242F</t>
  </si>
  <si>
    <t>A126248498V</t>
  </si>
  <si>
    <t>A126241370F</t>
  </si>
  <si>
    <t>A126234962C</t>
  </si>
  <si>
    <t>A126249218J</t>
  </si>
  <si>
    <t>A126242090F</t>
  </si>
  <si>
    <t>A126234674K</t>
  </si>
  <si>
    <t>A126248930V</t>
  </si>
  <si>
    <t>A126241802X</t>
  </si>
  <si>
    <t>A126234318R</t>
  </si>
  <si>
    <t>A126248574K</t>
  </si>
  <si>
    <t>A126241446R</t>
  </si>
  <si>
    <t>A126234750A</t>
  </si>
  <si>
    <t>A126249006F</t>
  </si>
  <si>
    <t>A126241878V</t>
  </si>
  <si>
    <t>A126234390J</t>
  </si>
  <si>
    <t>A126248646K</t>
  </si>
  <si>
    <t>A126241518R</t>
  </si>
  <si>
    <t>A126234894L</t>
  </si>
  <si>
    <t>A126249150X</t>
  </si>
  <si>
    <t>A126242022C</t>
  </si>
  <si>
    <t>A126234462J</t>
  </si>
  <si>
    <t>A126248718K</t>
  </si>
  <si>
    <t>A126241590J</t>
  </si>
  <si>
    <t>A126234606J</t>
  </si>
  <si>
    <t>A126248862C</t>
  </si>
  <si>
    <t>A126241734J</t>
  </si>
  <si>
    <t>A126234246R</t>
  </si>
  <si>
    <t>A126248502X</t>
  </si>
  <si>
    <t>A126241374R</t>
  </si>
  <si>
    <t>A126234966L</t>
  </si>
  <si>
    <t>A126249222X</t>
  </si>
  <si>
    <t>A126242094R</t>
  </si>
  <si>
    <t>A126234678V</t>
  </si>
  <si>
    <t>A126248934C</t>
  </si>
  <si>
    <t>A126241806J</t>
  </si>
  <si>
    <t>A126234334R</t>
  </si>
  <si>
    <t>A126248590K</t>
  </si>
  <si>
    <t>A126241462R</t>
  </si>
  <si>
    <t>A126234766V</t>
  </si>
  <si>
    <t>A126249022F</t>
  </si>
  <si>
    <t>A126241894V</t>
  </si>
  <si>
    <t>A126234406R</t>
  </si>
  <si>
    <t>A126248662K</t>
  </si>
  <si>
    <t>A126241534R</t>
  </si>
  <si>
    <t>A126234910A</t>
  </si>
  <si>
    <t>A126249166T</t>
  </si>
  <si>
    <t>A126242038W</t>
  </si>
  <si>
    <t>A126234478A</t>
  </si>
  <si>
    <t>A126248734K</t>
  </si>
  <si>
    <t>A126241606R</t>
  </si>
  <si>
    <t>A126234622J</t>
  </si>
  <si>
    <t>A126248878W</t>
  </si>
  <si>
    <t>A126241750J</t>
  </si>
  <si>
    <t>A126234262R</t>
  </si>
  <si>
    <t>A126248518T</t>
  </si>
  <si>
    <t>A126241390R</t>
  </si>
  <si>
    <t>A126234982L</t>
  </si>
  <si>
    <t>A126249238T</t>
  </si>
  <si>
    <t>A126242110C</t>
  </si>
  <si>
    <t>A126234694V</t>
  </si>
  <si>
    <t>A126248950C</t>
  </si>
  <si>
    <t>A126241822J</t>
  </si>
  <si>
    <t>A126234302W</t>
  </si>
  <si>
    <t>A126248558K</t>
  </si>
  <si>
    <t>A126241430W</t>
  </si>
  <si>
    <t>A126234734A</t>
  </si>
  <si>
    <t>A126248990W</t>
  </si>
  <si>
    <t>A126241862A</t>
  </si>
  <si>
    <t>A126234374J</t>
  </si>
  <si>
    <t>A126248630T</t>
  </si>
  <si>
    <t>A126241502W</t>
  </si>
  <si>
    <t>A126234878L</t>
  </si>
  <si>
    <t>A126249134X</t>
  </si>
  <si>
    <t>A126242006C</t>
  </si>
  <si>
    <t>A126234446J</t>
  </si>
  <si>
    <t>A126248702T</t>
  </si>
  <si>
    <t>A126241574J</t>
  </si>
  <si>
    <t>A126234590A</t>
  </si>
  <si>
    <t>A126248846C</t>
  </si>
  <si>
    <t>A126241718J</t>
  </si>
  <si>
    <t>A126234230W</t>
  </si>
  <si>
    <t>A126248486K</t>
  </si>
  <si>
    <t>A126241358R</t>
  </si>
  <si>
    <t>A126234950V</t>
  </si>
  <si>
    <t>A126249206X</t>
  </si>
  <si>
    <t>A126242078R</t>
  </si>
  <si>
    <t>A126234662A</t>
  </si>
  <si>
    <t>A126248918C</t>
  </si>
  <si>
    <t>A126241790A</t>
  </si>
  <si>
    <t>A126234354X</t>
  </si>
  <si>
    <t>A126248610J</t>
  </si>
  <si>
    <t>A126241482X</t>
  </si>
  <si>
    <t>A126234786C</t>
  </si>
  <si>
    <t>A126249042R</t>
  </si>
  <si>
    <t>A126241914T</t>
  </si>
  <si>
    <t>A126234426X</t>
  </si>
  <si>
    <t>A126248682V</t>
  </si>
  <si>
    <t>A126241554X</t>
  </si>
  <si>
    <t>A126234930K</t>
  </si>
  <si>
    <t>A126249186A</t>
  </si>
  <si>
    <t>A126242058F</t>
  </si>
  <si>
    <t>A126234498K</t>
  </si>
  <si>
    <t>A126248754V</t>
  </si>
  <si>
    <t>A126241626X</t>
  </si>
  <si>
    <t>A126234642T</t>
  </si>
  <si>
    <t>A126248898F</t>
  </si>
  <si>
    <t>A126241770T</t>
  </si>
  <si>
    <t>A126234282X</t>
  </si>
  <si>
    <t>A126248538A</t>
  </si>
  <si>
    <t>A126241410L</t>
  </si>
  <si>
    <t>A126235002L</t>
  </si>
  <si>
    <t>A126249258A</t>
  </si>
  <si>
    <t>A126242130L</t>
  </si>
  <si>
    <t>A126234714T</t>
  </si>
  <si>
    <t>A126248970L</t>
  </si>
  <si>
    <t>A126241842T</t>
  </si>
  <si>
    <t>A126234338X</t>
  </si>
  <si>
    <t>A126248594V</t>
  </si>
  <si>
    <t>A126241466X</t>
  </si>
  <si>
    <t>A126234770K</t>
  </si>
  <si>
    <t>A126249026R</t>
  </si>
  <si>
    <t>A126241898C</t>
  </si>
  <si>
    <t>A126234410F</t>
  </si>
  <si>
    <t>A126248666V</t>
  </si>
  <si>
    <t>A126241538X</t>
  </si>
  <si>
    <t>A126234914K</t>
  </si>
  <si>
    <t>A126249170J</t>
  </si>
  <si>
    <t>A126242042L</t>
  </si>
  <si>
    <t>A126234482T</t>
  </si>
  <si>
    <t>A126248738V</t>
  </si>
  <si>
    <t>A126241610F</t>
  </si>
  <si>
    <t>A126234626T</t>
  </si>
  <si>
    <t>A126248882L</t>
  </si>
  <si>
    <t>A126241754T</t>
  </si>
  <si>
    <t>A126234266X</t>
  </si>
  <si>
    <t>A126248522J</t>
  </si>
  <si>
    <t>A126241394X</t>
  </si>
  <si>
    <t>A126234986W</t>
  </si>
  <si>
    <t>A126249242J</t>
  </si>
  <si>
    <t>A126242114L</t>
  </si>
  <si>
    <t>A126234698C</t>
  </si>
  <si>
    <t>A126248954L</t>
  </si>
  <si>
    <t>A126241826T</t>
  </si>
  <si>
    <t>A126234358J</t>
  </si>
  <si>
    <t>A126248614T</t>
  </si>
  <si>
    <t>A126241486J</t>
  </si>
  <si>
    <t>A126234790V</t>
  </si>
  <si>
    <t>A126249046X</t>
  </si>
  <si>
    <t>A126241918A</t>
  </si>
  <si>
    <t>A126234430R</t>
  </si>
  <si>
    <t>A126248686C</t>
  </si>
  <si>
    <t>A126241558J</t>
  </si>
  <si>
    <t>A126234934V</t>
  </si>
  <si>
    <t>A126249190T</t>
  </si>
  <si>
    <t>A126242062W</t>
  </si>
  <si>
    <t>A126234502R</t>
  </si>
  <si>
    <t>A126248758C</t>
  </si>
  <si>
    <t>A126241630R</t>
  </si>
  <si>
    <t>A126234646A</t>
  </si>
  <si>
    <t>A126248902K</t>
  </si>
  <si>
    <t>A126241774A</t>
  </si>
  <si>
    <t>A126234286J</t>
  </si>
  <si>
    <t>A126248542T</t>
  </si>
  <si>
    <t>A126241414W</t>
  </si>
  <si>
    <t>A126235006W</t>
  </si>
  <si>
    <t>A126249262T</t>
  </si>
  <si>
    <t>A126242134W</t>
  </si>
  <si>
    <t>A126234718A</t>
  </si>
  <si>
    <t>A126248974W</t>
  </si>
  <si>
    <t>A126241846A</t>
  </si>
  <si>
    <t>A126234306F</t>
  </si>
  <si>
    <t>A126248562A</t>
  </si>
  <si>
    <t>A126241434F</t>
  </si>
  <si>
    <t>A126234738K</t>
  </si>
  <si>
    <t>A126248994F</t>
  </si>
  <si>
    <t>A126241866K</t>
  </si>
  <si>
    <t>A126234378T</t>
  </si>
  <si>
    <t>A126248634A</t>
  </si>
  <si>
    <t>A126241506F</t>
  </si>
  <si>
    <t>A126234882C</t>
  </si>
  <si>
    <t>A126249138J</t>
  </si>
  <si>
    <t>A126242010V</t>
  </si>
  <si>
    <t>A126234450X</t>
  </si>
  <si>
    <t>A126248706A</t>
  </si>
  <si>
    <t>A126241578T</t>
  </si>
  <si>
    <t>A126234594K</t>
  </si>
  <si>
    <t>A126248850V</t>
  </si>
  <si>
    <t>A126241722X</t>
  </si>
  <si>
    <t>A126234234F</t>
  </si>
  <si>
    <t>A126248490A</t>
  </si>
  <si>
    <t>A126241362F</t>
  </si>
  <si>
    <t>A126234954C</t>
  </si>
  <si>
    <t>A126249210R</t>
  </si>
  <si>
    <t>A126242082F</t>
  </si>
  <si>
    <t>Northern Territory ;  &gt;&gt; Language difficulties ;  &gt;&gt; 65 years and over ;  Persons ;</t>
  </si>
  <si>
    <t>Northern Territory ;  &gt;&gt; Language difficulties ;  &gt;&gt; 65 years and over ;  &gt; Males ;</t>
  </si>
  <si>
    <t>Northern Territory ;  &gt;&gt; Language difficulties ;  &gt;&gt; 65 years and over ;  &gt; Females ;</t>
  </si>
  <si>
    <t>Northern Territory ;  &gt;&gt; No jobs with suitable hours ;  Persons ;</t>
  </si>
  <si>
    <t>Northern Territory ;  &gt;&gt; No jobs with suitable hours ;  &gt; Males ;</t>
  </si>
  <si>
    <t>Northern Territory ;  &gt;&gt; No jobs with suitable hours ;  &gt; Females ;</t>
  </si>
  <si>
    <t>Northern Territory ;  &gt;&gt; No jobs with suitable hours ;  15-64 years ;  Persons ;</t>
  </si>
  <si>
    <t>Northern Territory ;  &gt;&gt; No jobs with suitable hours ;  15-64 years ;  &gt; Males ;</t>
  </si>
  <si>
    <t>Northern Territory ;  &gt;&gt; No jobs with suitable hours ;  15-64 years ;  &gt; Females ;</t>
  </si>
  <si>
    <t>Northern Territory ;  &gt;&gt; No jobs with suitable hours ;  &gt; 15-24 years ;  Persons ;</t>
  </si>
  <si>
    <t>Northern Territory ;  &gt;&gt; No jobs with suitable hours ;  &gt; 15-24 years ;  &gt; Males ;</t>
  </si>
  <si>
    <t>Northern Territory ;  &gt;&gt; No jobs with suitable hours ;  &gt; 15-24 years ;  &gt; Females ;</t>
  </si>
  <si>
    <t>Northern Territory ;  &gt;&gt; No jobs with suitable hours ;  &gt; 25-34 years ;  Persons ;</t>
  </si>
  <si>
    <t>Northern Territory ;  &gt;&gt; No jobs with suitable hours ;  &gt; 25-34 years ;  &gt; Males ;</t>
  </si>
  <si>
    <t>Northern Territory ;  &gt;&gt; No jobs with suitable hours ;  &gt; 25-34 years ;  &gt; Females ;</t>
  </si>
  <si>
    <t>Northern Territory ;  &gt;&gt; No jobs with suitable hours ;  &gt; 35-44 years ;  Persons ;</t>
  </si>
  <si>
    <t>Northern Territory ;  &gt;&gt; No jobs with suitable hours ;  &gt; 35-44 years ;  &gt; Males ;</t>
  </si>
  <si>
    <t>Northern Territory ;  &gt;&gt; No jobs with suitable hours ;  &gt; 35-44 years ;  &gt; Females ;</t>
  </si>
  <si>
    <t>Northern Territory ;  &gt;&gt; No jobs with suitable hours ;  &gt; 45-54 years ;  Persons ;</t>
  </si>
  <si>
    <t>Northern Territory ;  &gt;&gt; No jobs with suitable hours ;  &gt; 45-54 years ;  &gt; Males ;</t>
  </si>
  <si>
    <t>Northern Territory ;  &gt;&gt; No jobs with suitable hours ;  &gt; 45-54 years ;  &gt; Females ;</t>
  </si>
  <si>
    <t>Northern Territory ;  &gt;&gt; No jobs with suitable hours ;  &gt; 55 years and over ;  Persons ;</t>
  </si>
  <si>
    <t>Northern Territory ;  &gt;&gt; No jobs with suitable hours ;  &gt; 55 years and over ;  &gt; Males ;</t>
  </si>
  <si>
    <t>Northern Territory ;  &gt;&gt; No jobs with suitable hours ;  &gt; 55 years and over ;  &gt; Females ;</t>
  </si>
  <si>
    <t>Northern Territory ;  &gt;&gt; No jobs with suitable hours ;  &gt;&gt; 55-64 years ;  Persons ;</t>
  </si>
  <si>
    <t>Northern Territory ;  &gt;&gt; No jobs with suitable hours ;  &gt;&gt; 55-64 years ;  &gt; Males ;</t>
  </si>
  <si>
    <t>Northern Territory ;  &gt;&gt; No jobs with suitable hours ;  &gt;&gt; 55-64 years ;  &gt; Females ;</t>
  </si>
  <si>
    <t>Northern Territory ;  &gt;&gt; No jobs with suitable hours ;  &gt;&gt; 65 years and over ;  Persons ;</t>
  </si>
  <si>
    <t>Northern Territory ;  &gt;&gt; No jobs with suitable hours ;  &gt;&gt; 65 years and over ;  &gt; Males ;</t>
  </si>
  <si>
    <t>Northern Territory ;  &gt;&gt; No jobs with suitable hours ;  &gt;&gt; 65 years and over ;  &gt; Females ;</t>
  </si>
  <si>
    <t>Northern Territory ;  &gt;&gt; Child care or other family considerations ;  Persons ;</t>
  </si>
  <si>
    <t>Northern Territory ;  &gt;&gt; Child care or other family considerations ;  &gt; Males ;</t>
  </si>
  <si>
    <t>Northern Territory ;  &gt;&gt; Child care or other family considerations ;  &gt; Females ;</t>
  </si>
  <si>
    <t>Northern Territory ;  &gt;&gt; Child care or other family considerations ;  15-64 years ;  Persons ;</t>
  </si>
  <si>
    <t>Northern Territory ;  &gt;&gt; Child care or other family considerations ;  15-64 years ;  &gt; Males ;</t>
  </si>
  <si>
    <t>Northern Territory ;  &gt;&gt; Child care or other family considerations ;  15-64 years ;  &gt; Females ;</t>
  </si>
  <si>
    <t>Northern Territory ;  &gt;&gt; Child care or other family considerations ;  &gt; 15-24 years ;  Persons ;</t>
  </si>
  <si>
    <t>Northern Territory ;  &gt;&gt; Child care or other family considerations ;  &gt; 15-24 years ;  &gt; Males ;</t>
  </si>
  <si>
    <t>Northern Territory ;  &gt;&gt; Child care or other family considerations ;  &gt; 15-24 years ;  &gt; Females ;</t>
  </si>
  <si>
    <t>Northern Territory ;  &gt;&gt; Child care or other family considerations ;  &gt; 25-34 years ;  Persons ;</t>
  </si>
  <si>
    <t>Northern Territory ;  &gt;&gt; Child care or other family considerations ;  &gt; 25-34 years ;  &gt; Males ;</t>
  </si>
  <si>
    <t>Northern Territory ;  &gt;&gt; Child care or other family considerations ;  &gt; 25-34 years ;  &gt; Females ;</t>
  </si>
  <si>
    <t>Northern Territory ;  &gt;&gt; Child care or other family considerations ;  &gt; 35-44 years ;  Persons ;</t>
  </si>
  <si>
    <t>Northern Territory ;  &gt;&gt; Child care or other family considerations ;  &gt; 35-44 years ;  &gt; Males ;</t>
  </si>
  <si>
    <t>Northern Territory ;  &gt;&gt; Child care or other family considerations ;  &gt; 35-44 years ;  &gt; Females ;</t>
  </si>
  <si>
    <t>Northern Territory ;  &gt;&gt; Child care or other family considerations ;  &gt; 45-54 years ;  Persons ;</t>
  </si>
  <si>
    <t>Northern Territory ;  &gt;&gt; Child care or other family considerations ;  &gt; 45-54 years ;  &gt; Males ;</t>
  </si>
  <si>
    <t>Northern Territory ;  &gt;&gt; Child care or other family considerations ;  &gt; 45-54 years ;  &gt; Females ;</t>
  </si>
  <si>
    <t>Northern Territory ;  &gt;&gt; Child care or other family considerations ;  &gt; 55 years and over ;  Persons ;</t>
  </si>
  <si>
    <t>Northern Territory ;  &gt;&gt; Child care or other family considerations ;  &gt; 55 years and over ;  &gt; Males ;</t>
  </si>
  <si>
    <t>Northern Territory ;  &gt;&gt; Child care or other family considerations ;  &gt; 55 years and over ;  &gt; Females ;</t>
  </si>
  <si>
    <t>Northern Territory ;  &gt;&gt; Child care or other family considerations ;  &gt;&gt; 55-64 years ;  Persons ;</t>
  </si>
  <si>
    <t>Northern Territory ;  &gt;&gt; Child care or other family considerations ;  &gt;&gt; 55-64 years ;  &gt; Males ;</t>
  </si>
  <si>
    <t>Northern Territory ;  &gt;&gt; Child care or other family considerations ;  &gt;&gt; 55-64 years ;  &gt; Females ;</t>
  </si>
  <si>
    <t>Northern Territory ;  &gt;&gt; Child care or other family considerations ;  &gt;&gt; 65 years and over ;  Persons ;</t>
  </si>
  <si>
    <t>Northern Territory ;  &gt;&gt; Child care or other family considerations ;  &gt;&gt; 65 years and over ;  &gt; Males ;</t>
  </si>
  <si>
    <t>Northern Territory ;  &gt;&gt; Child care or other family considerations ;  &gt;&gt; 65 years and over ;  &gt; Females ;</t>
  </si>
  <si>
    <t>Northern Territory ;  &gt;&gt; No feedback from employers ;  Persons ;</t>
  </si>
  <si>
    <t>Northern Territory ;  &gt;&gt; No feedback from employers ;  &gt; Males ;</t>
  </si>
  <si>
    <t>Northern Territory ;  &gt;&gt; No feedback from employers ;  &gt; Females ;</t>
  </si>
  <si>
    <t>Northern Territory ;  &gt;&gt; No feedback from employers ;  15-64 years ;  Persons ;</t>
  </si>
  <si>
    <t>Northern Territory ;  &gt;&gt; No feedback from employers ;  15-64 years ;  &gt; Males ;</t>
  </si>
  <si>
    <t>Northern Territory ;  &gt;&gt; No feedback from employers ;  15-64 years ;  &gt; Females ;</t>
  </si>
  <si>
    <t>Northern Territory ;  &gt;&gt; No feedback from employers ;  &gt; 15-24 years ;  Persons ;</t>
  </si>
  <si>
    <t>Northern Territory ;  &gt;&gt; No feedback from employers ;  &gt; 15-24 years ;  &gt; Males ;</t>
  </si>
  <si>
    <t>Northern Territory ;  &gt;&gt; No feedback from employers ;  &gt; 15-24 years ;  &gt; Females ;</t>
  </si>
  <si>
    <t>Northern Territory ;  &gt;&gt; No feedback from employers ;  &gt; 25-34 years ;  Persons ;</t>
  </si>
  <si>
    <t>Northern Territory ;  &gt;&gt; No feedback from employers ;  &gt; 25-34 years ;  &gt; Males ;</t>
  </si>
  <si>
    <t>Northern Territory ;  &gt;&gt; No feedback from employers ;  &gt; 25-34 years ;  &gt; Females ;</t>
  </si>
  <si>
    <t>Northern Territory ;  &gt;&gt; No feedback from employers ;  &gt; 35-44 years ;  Persons ;</t>
  </si>
  <si>
    <t>Northern Territory ;  &gt;&gt; No feedback from employers ;  &gt; 35-44 years ;  &gt; Males ;</t>
  </si>
  <si>
    <t>Northern Territory ;  &gt;&gt; No feedback from employers ;  &gt; 35-44 years ;  &gt; Females ;</t>
  </si>
  <si>
    <t>Northern Territory ;  &gt;&gt; No feedback from employers ;  &gt; 45-54 years ;  Persons ;</t>
  </si>
  <si>
    <t>Northern Territory ;  &gt;&gt; No feedback from employers ;  &gt; 45-54 years ;  &gt; Males ;</t>
  </si>
  <si>
    <t>Northern Territory ;  &gt;&gt; No feedback from employers ;  &gt; 45-54 years ;  &gt; Females ;</t>
  </si>
  <si>
    <t>Northern Territory ;  &gt;&gt; No feedback from employers ;  &gt; 55 years and over ;  Persons ;</t>
  </si>
  <si>
    <t>Northern Territory ;  &gt;&gt; No feedback from employers ;  &gt; 55 years and over ;  &gt; Males ;</t>
  </si>
  <si>
    <t>Northern Territory ;  &gt;&gt; No feedback from employers ;  &gt; 55 years and over ;  &gt; Females ;</t>
  </si>
  <si>
    <t>Northern Territory ;  &gt;&gt; No feedback from employers ;  &gt;&gt; 55-64 years ;  Persons ;</t>
  </si>
  <si>
    <t>Northern Territory ;  &gt;&gt; No feedback from employers ;  &gt;&gt; 55-64 years ;  &gt; Males ;</t>
  </si>
  <si>
    <t>Northern Territory ;  &gt;&gt; No feedback from employers ;  &gt;&gt; 55-64 years ;  &gt; Females ;</t>
  </si>
  <si>
    <t>Northern Territory ;  &gt;&gt; No feedback from employers ;  &gt;&gt; 65 years and over ;  Persons ;</t>
  </si>
  <si>
    <t>Northern Territory ;  &gt;&gt; No feedback from employers ;  &gt;&gt; 65 years and over ;  &gt; Males ;</t>
  </si>
  <si>
    <t>Northern Territory ;  &gt;&gt; No feedback from employers ;  &gt;&gt; 65 years and over ;  &gt; Females ;</t>
  </si>
  <si>
    <t>Northern Territory ;  &gt;&gt; Other difficulties ;  Persons ;</t>
  </si>
  <si>
    <t>Northern Territory ;  &gt;&gt; Other difficulties ;  &gt; Males ;</t>
  </si>
  <si>
    <t>Northern Territory ;  &gt;&gt; Other difficulties ;  &gt; Females ;</t>
  </si>
  <si>
    <t>Northern Territory ;  &gt;&gt; Other difficulties ;  15-64 years ;  Persons ;</t>
  </si>
  <si>
    <t>Northern Territory ;  &gt;&gt; Other difficulties ;  15-64 years ;  &gt; Males ;</t>
  </si>
  <si>
    <t>Northern Territory ;  &gt;&gt; Other difficulties ;  15-64 years ;  &gt; Females ;</t>
  </si>
  <si>
    <t>Northern Territory ;  &gt;&gt; Other difficulties ;  &gt; 15-24 years ;  Persons ;</t>
  </si>
  <si>
    <t>Northern Territory ;  &gt;&gt; Other difficulties ;  &gt; 15-24 years ;  &gt; Males ;</t>
  </si>
  <si>
    <t>Northern Territory ;  &gt;&gt; Other difficulties ;  &gt; 15-24 years ;  &gt; Females ;</t>
  </si>
  <si>
    <t>Northern Territory ;  &gt;&gt; Other difficulties ;  &gt; 25-34 years ;  Persons ;</t>
  </si>
  <si>
    <t>Northern Territory ;  &gt;&gt; Other difficulties ;  &gt; 25-34 years ;  &gt; Males ;</t>
  </si>
  <si>
    <t>Northern Territory ;  &gt;&gt; Other difficulties ;  &gt; 25-34 years ;  &gt; Females ;</t>
  </si>
  <si>
    <t>Northern Territory ;  &gt;&gt; Other difficulties ;  &gt; 35-44 years ;  Persons ;</t>
  </si>
  <si>
    <t>Northern Territory ;  &gt;&gt; Other difficulties ;  &gt; 35-44 years ;  &gt; Males ;</t>
  </si>
  <si>
    <t>Northern Territory ;  &gt;&gt; Other difficulties ;  &gt; 35-44 years ;  &gt; Females ;</t>
  </si>
  <si>
    <t>Northern Territory ;  &gt;&gt; Other difficulties ;  &gt; 45-54 years ;  Persons ;</t>
  </si>
  <si>
    <t>Northern Territory ;  &gt;&gt; Other difficulties ;  &gt; 45-54 years ;  &gt; Males ;</t>
  </si>
  <si>
    <t>Northern Territory ;  &gt;&gt; Other difficulties ;  &gt; 45-54 years ;  &gt; Females ;</t>
  </si>
  <si>
    <t>Northern Territory ;  &gt;&gt; Other difficulties ;  &gt; 55 years and over ;  Persons ;</t>
  </si>
  <si>
    <t>Northern Territory ;  &gt;&gt; Other difficulties ;  &gt; 55 years and over ;  &gt; Males ;</t>
  </si>
  <si>
    <t>Northern Territory ;  &gt;&gt; Other difficulties ;  &gt; 55 years and over ;  &gt; Females ;</t>
  </si>
  <si>
    <t>Northern Territory ;  &gt;&gt; Other difficulties ;  &gt;&gt; 55-64 years ;  Persons ;</t>
  </si>
  <si>
    <t>Northern Territory ;  &gt;&gt; Other difficulties ;  &gt;&gt; 55-64 years ;  &gt; Males ;</t>
  </si>
  <si>
    <t>Northern Territory ;  &gt;&gt; Other difficulties ;  &gt;&gt; 55-64 years ;  &gt; Females ;</t>
  </si>
  <si>
    <t>Northern Territory ;  &gt;&gt; Other difficulties ;  &gt;&gt; 65 years and over ;  Persons ;</t>
  </si>
  <si>
    <t>Northern Territory ;  &gt;&gt; Other difficulties ;  &gt;&gt; 65 years and over ;  &gt; Males ;</t>
  </si>
  <si>
    <t>Northern Territory ;  &gt;&gt; Other difficulties ;  &gt;&gt; 65 years and over ;  &gt; Females ;</t>
  </si>
  <si>
    <t>Northern Territory ;  &gt; Did not have difficulty finding work ;  Persons ;</t>
  </si>
  <si>
    <t>Northern Territory ;  &gt; Did not have difficulty finding work ;  &gt; Males ;</t>
  </si>
  <si>
    <t>Northern Territory ;  &gt; Did not have difficulty finding work ;  &gt; Females ;</t>
  </si>
  <si>
    <t>Northern Territory ;  &gt; Did not have difficulty finding work ;  15-64 years ;  Persons ;</t>
  </si>
  <si>
    <t>Northern Territory ;  &gt; Did not have difficulty finding work ;  15-64 years ;  &gt; Males ;</t>
  </si>
  <si>
    <t>Northern Territory ;  &gt; Did not have difficulty finding work ;  15-64 years ;  &gt; Females ;</t>
  </si>
  <si>
    <t>Northern Territory ;  &gt; Did not have difficulty finding work ;  &gt; 15-24 years ;  Persons ;</t>
  </si>
  <si>
    <t>Northern Territory ;  &gt; Did not have difficulty finding work ;  &gt; 15-24 years ;  &gt; Males ;</t>
  </si>
  <si>
    <t>Northern Territory ;  &gt; Did not have difficulty finding work ;  &gt; 15-24 years ;  &gt; Females ;</t>
  </si>
  <si>
    <t>Northern Territory ;  &gt; Did not have difficulty finding work ;  &gt; 25-34 years ;  Persons ;</t>
  </si>
  <si>
    <t>Northern Territory ;  &gt; Did not have difficulty finding work ;  &gt; 25-34 years ;  &gt; Males ;</t>
  </si>
  <si>
    <t>Northern Territory ;  &gt; Did not have difficulty finding work ;  &gt; 25-34 years ;  &gt; Females ;</t>
  </si>
  <si>
    <t>Northern Territory ;  &gt; Did not have difficulty finding work ;  &gt; 35-44 years ;  Persons ;</t>
  </si>
  <si>
    <t>Northern Territory ;  &gt; Did not have difficulty finding work ;  &gt; 35-44 years ;  &gt; Males ;</t>
  </si>
  <si>
    <t>Northern Territory ;  &gt; Did not have difficulty finding work ;  &gt; 35-44 years ;  &gt; Females ;</t>
  </si>
  <si>
    <t>Northern Territory ;  &gt; Did not have difficulty finding work ;  &gt; 45-54 years ;  Persons ;</t>
  </si>
  <si>
    <t>Northern Territory ;  &gt; Did not have difficulty finding work ;  &gt; 45-54 years ;  &gt; Males ;</t>
  </si>
  <si>
    <t>Northern Territory ;  &gt; Did not have difficulty finding work ;  &gt; 45-54 years ;  &gt; Females ;</t>
  </si>
  <si>
    <t>Northern Territory ;  &gt; Did not have difficulty finding work ;  &gt; 55 years and over ;  Persons ;</t>
  </si>
  <si>
    <t>Northern Territory ;  &gt; Did not have difficulty finding work ;  &gt; 55 years and over ;  &gt; Males ;</t>
  </si>
  <si>
    <t>Northern Territory ;  &gt; Did not have difficulty finding work ;  &gt; 55 years and over ;  &gt; Females ;</t>
  </si>
  <si>
    <t>Northern Territory ;  &gt; Did not have difficulty finding work ;  &gt;&gt; 55-64 years ;  Persons ;</t>
  </si>
  <si>
    <t>Northern Territory ;  &gt; Did not have difficulty finding work ;  &gt;&gt; 55-64 years ;  &gt; Males ;</t>
  </si>
  <si>
    <t>Northern Territory ;  &gt; Did not have difficulty finding work ;  &gt;&gt; 55-64 years ;  &gt; Females ;</t>
  </si>
  <si>
    <t>Northern Territory ;  &gt; Did not have difficulty finding work ;  &gt;&gt; 65 years and over ;  Persons ;</t>
  </si>
  <si>
    <t>Northern Territory ;  &gt; Did not have difficulty finding work ;  &gt;&gt; 65 years and over ;  &gt; Males ;</t>
  </si>
  <si>
    <t>Northern Territory ;  &gt; Did not have difficulty finding work ;  &gt;&gt; 65 years and over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</si>
  <si>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</si>
  <si>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</si>
  <si>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</si>
  <si>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Unemployed total ;  15-64 years ;  Persons ;</t>
  </si>
  <si>
    <t>Australian Capital Territory ;  Unemployed total ;  15-64 years ;  &gt; Males ;</t>
  </si>
  <si>
    <t>Australian Capital Territory ;  Unemployed total ;  15-64 years ;  &gt; Females ;</t>
  </si>
  <si>
    <t>Australian Capital Territory ;  Unemployed total ;  &gt; 15-24 years ;  Persons ;</t>
  </si>
  <si>
    <t>Australian Capital Territory ;  Unemployed total ;  &gt; 15-24 years ;  &gt; Males ;</t>
  </si>
  <si>
    <t>Australian Capital Territory ;  Unemployed total ;  &gt; 15-24 years ;  &gt; Females ;</t>
  </si>
  <si>
    <t>Australian Capital Territory ;  Unemployed total ;  &gt; 25-34 years ;  Persons ;</t>
  </si>
  <si>
    <t>Australian Capital Territory ;  Unemployed total ;  &gt; 25-34 years ;  &gt; Males ;</t>
  </si>
  <si>
    <t>Australian Capital Territory ;  Unemployed total ;  &gt; 25-34 years ;  &gt; Females ;</t>
  </si>
  <si>
    <t>Australian Capital Territory ;  Unemployed total ;  &gt; 35-44 years ;  Persons ;</t>
  </si>
  <si>
    <t>Australian Capital Territory ;  Unemployed total ;  &gt; 35-44 years ;  &gt; Males ;</t>
  </si>
  <si>
    <t>Australian Capital Territory ;  Unemployed total ;  &gt; 35-44 years ;  &gt; Females ;</t>
  </si>
  <si>
    <t>Australian Capital Territory ;  Unemployed total ;  &gt; 45-54 years ;  Persons ;</t>
  </si>
  <si>
    <t>Australian Capital Territory ;  Unemployed total ;  &gt; 45-54 years ;  &gt; Males ;</t>
  </si>
  <si>
    <t>Australian Capital Territory ;  Unemployed total ;  &gt; 45-54 years ;  &gt; Females ;</t>
  </si>
  <si>
    <t>Australian Capital Territory ;  Unemployed total ;  &gt; 55 years and over ;  Persons ;</t>
  </si>
  <si>
    <t>Australian Capital Territory ;  Unemployed total ;  &gt; 55 years and over ;  &gt; Males ;</t>
  </si>
  <si>
    <t>Australian Capital Territory ;  Unemployed total ;  &gt; 55 years and over ;  &gt; Females ;</t>
  </si>
  <si>
    <t>Australian Capital Territory ;  Unemployed total ;  &gt;&gt; 55-64 years ;  Persons ;</t>
  </si>
  <si>
    <t>Australian Capital Territory ;  Unemployed total ;  &gt;&gt; 55-64 years ;  &gt; Males ;</t>
  </si>
  <si>
    <t>Australian Capital Territory ;  Unemployed total ;  &gt;&gt; 55-64 years ;  &gt; Females ;</t>
  </si>
  <si>
    <t>Australian Capital Territory ;  Unemployed total ;  &gt;&gt; 65 years and over ;  Persons ;</t>
  </si>
  <si>
    <t>Australian Capital Territory ;  Unemployed total ;  &gt;&gt; 65 years and over ;  &gt; Males ;</t>
  </si>
  <si>
    <t>Australian Capital Territory ;  Unemployed total ;  &gt;&gt; 65 years and over ;  &gt; Females ;</t>
  </si>
  <si>
    <t>Australian Capital Territory ;  &gt; Had difficulty finding work ;  Persons ;</t>
  </si>
  <si>
    <t>Australian Capital Territory ;  &gt; Had difficulty finding work ;  &gt; Males ;</t>
  </si>
  <si>
    <t>Australian Capital Territory ;  &gt; Had difficulty finding work ;  &gt; Females ;</t>
  </si>
  <si>
    <t>Australian Capital Territory ;  &gt; Had difficulty finding work ;  15-64 years ;  Persons ;</t>
  </si>
  <si>
    <t>Australian Capital Territory ;  &gt; Had difficulty finding work ;  15-64 years ;  &gt; Males ;</t>
  </si>
  <si>
    <t>Australian Capital Territory ;  &gt; Had difficulty finding work ;  15-64 years ;  &gt; Females ;</t>
  </si>
  <si>
    <t>Australian Capital Territory ;  &gt; Had difficulty finding work ;  &gt; 15-24 years ;  Persons ;</t>
  </si>
  <si>
    <t>Australian Capital Territory ;  &gt; Had difficulty finding work ;  &gt; 15-24 years ;  &gt; Males ;</t>
  </si>
  <si>
    <t>Australian Capital Territory ;  &gt; Had difficulty finding work ;  &gt; 15-24 years ;  &gt; Females ;</t>
  </si>
  <si>
    <t>Australian Capital Territory ;  &gt; Had difficulty finding work ;  &gt; 25-34 years ;  Persons ;</t>
  </si>
  <si>
    <t>Australian Capital Territory ;  &gt; Had difficulty finding work ;  &gt; 25-34 years ;  &gt; Males ;</t>
  </si>
  <si>
    <t>Australian Capital Territory ;  &gt; Had difficulty finding work ;  &gt; 25-34 years ;  &gt; Females ;</t>
  </si>
  <si>
    <t>Australian Capital Territory ;  &gt; Had difficulty finding work ;  &gt; 35-44 years ;  Persons ;</t>
  </si>
  <si>
    <t>Australian Capital Territory ;  &gt; Had difficulty finding work ;  &gt; 35-44 years ;  &gt; Males ;</t>
  </si>
  <si>
    <t>Australian Capital Territory ;  &gt; Had difficulty finding work ;  &gt; 35-44 years ;  &gt; Females ;</t>
  </si>
  <si>
    <t>Australian Capital Territory ;  &gt; Had difficulty finding work ;  &gt; 45-54 years ;  Persons ;</t>
  </si>
  <si>
    <t>Australian Capital Territory ;  &gt; Had difficulty finding work ;  &gt; 45-54 years ;  &gt; Males ;</t>
  </si>
  <si>
    <t>Australian Capital Territory ;  &gt; Had difficulty finding work ;  &gt; 45-54 years ;  &gt; Females ;</t>
  </si>
  <si>
    <t>Australian Capital Territory ;  &gt; Had difficulty finding work ;  &gt; 55 years and over ;  Persons ;</t>
  </si>
  <si>
    <t>Australian Capital Territory ;  &gt; Had difficulty finding work ;  &gt; 55 years and over ;  &gt; Males ;</t>
  </si>
  <si>
    <t>Australian Capital Territory ;  &gt; Had difficulty finding work ;  &gt; 55 years and over ;  &gt; Females ;</t>
  </si>
  <si>
    <t>Australian Capital Territory ;  &gt; Had difficulty finding work ;  &gt;&gt; 55-64 years ;  Persons ;</t>
  </si>
  <si>
    <t>Australian Capital Territory ;  &gt; Had difficulty finding work ;  &gt;&gt; 55-64 years ;  &gt; Males ;</t>
  </si>
  <si>
    <t>Australian Capital Territory ;  &gt; Had difficulty finding work ;  &gt;&gt; 55-64 years ;  &gt; Females ;</t>
  </si>
  <si>
    <t>Australian Capital Territory ;  &gt; Had difficulty finding work ;  &gt;&gt; 65 years and over ;  Persons ;</t>
  </si>
  <si>
    <t>Australian Capital Territory ;  &gt; Had difficulty finding work ;  &gt;&gt; 65 years and over ;  &gt; Males ;</t>
  </si>
  <si>
    <t>Australian Capital Territory ;  &gt; Had difficulty finding work ;  &gt;&gt; 65 years and over ;  &gt; Females ;</t>
  </si>
  <si>
    <t>Australian Capital Territory ;  &gt;&gt; Too many applicants for available jobs ;  Persons ;</t>
  </si>
  <si>
    <t>Australian Capital Territory ;  &gt;&gt; Too many applicants for available jobs ;  &gt; Males ;</t>
  </si>
  <si>
    <t>Australian Capital Territory ;  &gt;&gt; Too many applicants for available jobs ;  &gt; Females ;</t>
  </si>
  <si>
    <t>Australian Capital Territory ;  &gt;&gt; Too many applicants for available jobs ;  15-64 years ;  Persons ;</t>
  </si>
  <si>
    <t>Australian Capital Territory ;  &gt;&gt; Too many applicants for available jobs ;  15-64 years ;  &gt; Males ;</t>
  </si>
  <si>
    <t>Australian Capital Territory ;  &gt;&gt; Too many applicants for available jobs ;  15-64 years ;  &gt; Females ;</t>
  </si>
  <si>
    <t>Australian Capital Territory ;  &gt;&gt; Too many applicants for available jobs ;  &gt; 15-24 years ;  Persons ;</t>
  </si>
  <si>
    <t>Australian Capital Territory ;  &gt;&gt; Too many applicants for available jobs ;  &gt; 15-24 years ;  &gt; Males ;</t>
  </si>
  <si>
    <t>Australian Capital Territory ;  &gt;&gt; Too many applicants for available jobs ;  &gt; 15-24 years ;  &gt; Females ;</t>
  </si>
  <si>
    <t>Australian Capital Territory ;  &gt;&gt; Too many applicants for available jobs ;  &gt; 25-34 years ;  Persons ;</t>
  </si>
  <si>
    <t>Australian Capital Territory ;  &gt;&gt; Too many applicants for available jobs ;  &gt; 25-34 years ;  &gt; Males ;</t>
  </si>
  <si>
    <t>Australian Capital Territory ;  &gt;&gt; Too many applicants for available jobs ;  &gt; 25-34 years ;  &gt; Females ;</t>
  </si>
  <si>
    <t>Australian Capital Territory ;  &gt;&gt; Too many applicants for available jobs ;  &gt; 35-44 years ;  Persons ;</t>
  </si>
  <si>
    <t>Australian Capital Territory ;  &gt;&gt; Too many applicants for available jobs ;  &gt; 35-44 years ;  &gt; Males ;</t>
  </si>
  <si>
    <t>Australian Capital Territory ;  &gt;&gt; Too many applicants for available jobs ;  &gt; 35-44 years ;  &gt; Females ;</t>
  </si>
  <si>
    <t>Australian Capital Territory ;  &gt;&gt; Too many applicants for available jobs ;  &gt; 45-54 years ;  Persons ;</t>
  </si>
  <si>
    <t>Australian Capital Territory ;  &gt;&gt; Too many applicants for available jobs ;  &gt; 45-54 years ;  &gt; Males ;</t>
  </si>
  <si>
    <t>Australian Capital Territory ;  &gt;&gt; Too many applicants for available jobs ;  &gt; 45-54 years ;  &gt; Females ;</t>
  </si>
  <si>
    <t>Australian Capital Territory ;  &gt;&gt; Too many applicants for available jobs ;  &gt; 55 years and over ;  Persons ;</t>
  </si>
  <si>
    <t>Australian Capital Territory ;  &gt;&gt; Too many applicants for available jobs ;  &gt; 55 years and over ;  &gt; Males ;</t>
  </si>
  <si>
    <t>Australian Capital Territory ;  &gt;&gt; Too many applicants for available jobs ;  &gt; 55 years and over ;  &gt; Females ;</t>
  </si>
  <si>
    <t>Australian Capital Territory ;  &gt;&gt; Too many applicants for available jobs ;  &gt;&gt; 55-64 years ;  Persons ;</t>
  </si>
  <si>
    <t>Australian Capital Territory ;  &gt;&gt; Too many applicants for available jobs ;  &gt;&gt; 55-64 years ;  &gt; Males ;</t>
  </si>
  <si>
    <t>Australian Capital Territory ;  &gt;&gt; Too many applicants for available jobs ;  &gt;&gt; 55-64 years ;  &gt; Females ;</t>
  </si>
  <si>
    <t>Australian Capital Territory ;  &gt;&gt; Too many applicants for available jobs ;  &gt;&gt; 65 years and over ;  Persons ;</t>
  </si>
  <si>
    <t>Australian Capital Territory ;  &gt;&gt; Too many applicants for available jobs ;  &gt;&gt; 65 years and over ;  &gt; Males ;</t>
  </si>
  <si>
    <t>Australian Capital Territory ;  &gt;&gt; Too many applicants for available jobs ;  &gt;&gt; 65 years and over ;  &gt; Females ;</t>
  </si>
  <si>
    <t>Australian Capital Territory ;  &gt;&gt; Lacked necessary skills or education ;  Persons ;</t>
  </si>
  <si>
    <t>Australian Capital Territory ;  &gt;&gt; Lacked necessary skills or education ;  &gt; Males ;</t>
  </si>
  <si>
    <t>Australian Capital Territory ;  &gt;&gt; Lacked necessary skills or education ;  &gt; Females ;</t>
  </si>
  <si>
    <t>Australian Capital Territory ;  &gt;&gt; Lacked necessary skills or education ;  15-64 years ;  Persons ;</t>
  </si>
  <si>
    <t>Australian Capital Territory ;  &gt;&gt; Lacked necessary skills or education ;  15-64 years ;  &gt; Males ;</t>
  </si>
  <si>
    <t>Australian Capital Territory ;  &gt;&gt; Lacked necessary skills or education ;  15-64 years ;  &gt; Females ;</t>
  </si>
  <si>
    <t>Australian Capital Territory ;  &gt;&gt; Lacked necessary skills or education ;  &gt; 15-24 years ;  Persons ;</t>
  </si>
  <si>
    <t>Australian Capital Territory ;  &gt;&gt; Lacked necessary skills or education ;  &gt; 15-24 years ;  &gt; Males ;</t>
  </si>
  <si>
    <t>Australian Capital Territory ;  &gt;&gt; Lacked necessary skills or education ;  &gt; 15-24 years ;  &gt; Females ;</t>
  </si>
  <si>
    <t>Australian Capital Territory ;  &gt;&gt; Lacked necessary skills or education ;  &gt; 25-34 years ;  Persons ;</t>
  </si>
  <si>
    <t>Australian Capital Territory ;  &gt;&gt; Lacked necessary skills or education ;  &gt; 25-34 years ;  &gt; Males ;</t>
  </si>
  <si>
    <t>Australian Capital Territory ;  &gt;&gt; Lacked necessary skills or education ;  &gt; 25-34 years ;  &gt; Females ;</t>
  </si>
  <si>
    <t>Australian Capital Territory ;  &gt;&gt; Lacked necessary skills or education ;  &gt; 35-44 years ;  Persons ;</t>
  </si>
  <si>
    <t>Australian Capital Territory ;  &gt;&gt; Lacked necessary skills or education ;  &gt; 35-44 years ;  &gt; Males ;</t>
  </si>
  <si>
    <t>Australian Capital Territory ;  &gt;&gt; Lacked necessary skills or education ;  &gt; 35-44 years ;  &gt; Females ;</t>
  </si>
  <si>
    <t>Australian Capital Territory ;  &gt;&gt; Lacked necessary skills or education ;  &gt; 45-54 years ;  Persons ;</t>
  </si>
  <si>
    <t>Australian Capital Territory ;  &gt;&gt; Lacked necessary skills or education ;  &gt; 45-54 years ;  &gt; Males ;</t>
  </si>
  <si>
    <t>Australian Capital Territory ;  &gt;&gt; Lacked necessary skills or education ;  &gt; 45-54 years ;  &gt; Females ;</t>
  </si>
  <si>
    <t>Australian Capital Territory ;  &gt;&gt; Lacked necessary skills or education ;  &gt; 55 years and over ;  Persons ;</t>
  </si>
  <si>
    <t>Australian Capital Territory ;  &gt;&gt; Lacked necessary skills or education ;  &gt; 55 years and over ;  &gt; Males ;</t>
  </si>
  <si>
    <t>Australian Capital Territory ;  &gt;&gt; Lacked necessary skills or education ;  &gt; 55 years and over ;  &gt; Females ;</t>
  </si>
  <si>
    <t>Australian Capital Territory ;  &gt;&gt; Lacked necessary skills or education ;  &gt;&gt; 55-64 years ;  Persons ;</t>
  </si>
  <si>
    <t>Australian Capital Territory ;  &gt;&gt; Lacked necessary skills or education ;  &gt;&gt; 55-64 years ;  &gt; Males ;</t>
  </si>
  <si>
    <t>Australian Capital Territory ;  &gt;&gt; Lacked necessary skills or education ;  &gt;&gt; 55-64 years ;  &gt; Females ;</t>
  </si>
  <si>
    <t>Australian Capital Territory ;  &gt;&gt; Lacked necessary skills or education ;  &gt;&gt; 65 years and over ;  Persons ;</t>
  </si>
  <si>
    <t>Australian Capital Territory ;  &gt;&gt; Lacked necessary skills or education ;  &gt;&gt; 65 years and over ;  &gt; Males ;</t>
  </si>
  <si>
    <t>Australian Capital Territory ;  &gt;&gt; Lacked necessary skills or education ;  &gt;&gt; 65 years and over ;  &gt; Females ;</t>
  </si>
  <si>
    <t>Australian Capital Territory ;  &gt;&gt; Considered too young or too old by employers ;  Persons ;</t>
  </si>
  <si>
    <t>Australian Capital Territory ;  &gt;&gt; Considered too young or too old by employers ;  &gt; Males ;</t>
  </si>
  <si>
    <t>Australian Capital Territory ;  &gt;&gt; Considered too young or too old by employers ;  &gt; Females ;</t>
  </si>
  <si>
    <t>Australian Capital Territory ;  &gt;&gt; Considered too young or too old by employers ;  15-64 years ;  Persons ;</t>
  </si>
  <si>
    <t>A126234666K</t>
  </si>
  <si>
    <t>A126248922V</t>
  </si>
  <si>
    <t>A126241794K</t>
  </si>
  <si>
    <t>A126234290X</t>
  </si>
  <si>
    <t>A126248546A</t>
  </si>
  <si>
    <t>A126241418F</t>
  </si>
  <si>
    <t>A126234722T</t>
  </si>
  <si>
    <t>A126248978F</t>
  </si>
  <si>
    <t>A126241850T</t>
  </si>
  <si>
    <t>A126234362X</t>
  </si>
  <si>
    <t>A126248618A</t>
  </si>
  <si>
    <t>A126241490X</t>
  </si>
  <si>
    <t>A126234866C</t>
  </si>
  <si>
    <t>A126249122R</t>
  </si>
  <si>
    <t>A126241994C</t>
  </si>
  <si>
    <t>A126234434X</t>
  </si>
  <si>
    <t>A126248690V</t>
  </si>
  <si>
    <t>A126241562X</t>
  </si>
  <si>
    <t>A126234578K</t>
  </si>
  <si>
    <t>A126248834V</t>
  </si>
  <si>
    <t>A126241706X</t>
  </si>
  <si>
    <t>A126234218F</t>
  </si>
  <si>
    <t>A126248474A</t>
  </si>
  <si>
    <t>A126241346F</t>
  </si>
  <si>
    <t>A126234938C</t>
  </si>
  <si>
    <t>A126249194A</t>
  </si>
  <si>
    <t>A126242066F</t>
  </si>
  <si>
    <t>A126234650T</t>
  </si>
  <si>
    <t>A126248906V</t>
  </si>
  <si>
    <t>A126241778K</t>
  </si>
  <si>
    <t>A126234294J</t>
  </si>
  <si>
    <t>A126248550T</t>
  </si>
  <si>
    <t>A126241422W</t>
  </si>
  <si>
    <t>A126234726A</t>
  </si>
  <si>
    <t>A126248982W</t>
  </si>
  <si>
    <t>A126241854A</t>
  </si>
  <si>
    <t>A126234366J</t>
  </si>
  <si>
    <t>A126248622T</t>
  </si>
  <si>
    <t>A126241494J</t>
  </si>
  <si>
    <t>A126234870V</t>
  </si>
  <si>
    <t>A126249126X</t>
  </si>
  <si>
    <t>A126241998L</t>
  </si>
  <si>
    <t>A126234438J</t>
  </si>
  <si>
    <t>A126248694C</t>
  </si>
  <si>
    <t>A126241566J</t>
  </si>
  <si>
    <t>A126234582A</t>
  </si>
  <si>
    <t>A126248838C</t>
  </si>
  <si>
    <t>A126241710R</t>
  </si>
  <si>
    <t>A126234222W</t>
  </si>
  <si>
    <t>A126248478K</t>
  </si>
  <si>
    <t>A126241350W</t>
  </si>
  <si>
    <t>A126234942V</t>
  </si>
  <si>
    <t>A126249198K</t>
  </si>
  <si>
    <t>A126242070W</t>
  </si>
  <si>
    <t>A126234654A</t>
  </si>
  <si>
    <t>A126248910K</t>
  </si>
  <si>
    <t>A126241782A</t>
  </si>
  <si>
    <t>A126234322F</t>
  </si>
  <si>
    <t>A126248578V</t>
  </si>
  <si>
    <t>A126241450F</t>
  </si>
  <si>
    <t>A126234754K</t>
  </si>
  <si>
    <t>A126249010W</t>
  </si>
  <si>
    <t>A126241882K</t>
  </si>
  <si>
    <t>A126234394T</t>
  </si>
  <si>
    <t>A126248650A</t>
  </si>
  <si>
    <t>A126241522F</t>
  </si>
  <si>
    <t>A126234898W</t>
  </si>
  <si>
    <t>A126249154J</t>
  </si>
  <si>
    <t>A126242026L</t>
  </si>
  <si>
    <t>A126234466T</t>
  </si>
  <si>
    <t>A126248722A</t>
  </si>
  <si>
    <t>A126241594T</t>
  </si>
  <si>
    <t>A126234610X</t>
  </si>
  <si>
    <t>A126248866L</t>
  </si>
  <si>
    <t>A126241738T</t>
  </si>
  <si>
    <t>A126234250F</t>
  </si>
  <si>
    <t>A126248506J</t>
  </si>
  <si>
    <t>A126241378X</t>
  </si>
  <si>
    <t>A126234970C</t>
  </si>
  <si>
    <t>A126249226J</t>
  </si>
  <si>
    <t>A126242098X</t>
  </si>
  <si>
    <t>A126234682K</t>
  </si>
  <si>
    <t>A126248938L</t>
  </si>
  <si>
    <t>A126241810X</t>
  </si>
  <si>
    <t>A126234298T</t>
  </si>
  <si>
    <t>A126248554A</t>
  </si>
  <si>
    <t>A126241426F</t>
  </si>
  <si>
    <t>A126234730T</t>
  </si>
  <si>
    <t>A126248986F</t>
  </si>
  <si>
    <t>A126241858K</t>
  </si>
  <si>
    <t>A126234370X</t>
  </si>
  <si>
    <t>A126248626A</t>
  </si>
  <si>
    <t>A126241498T</t>
  </si>
  <si>
    <t>A126234874C</t>
  </si>
  <si>
    <t>A126249130R</t>
  </si>
  <si>
    <t>A126242002V</t>
  </si>
  <si>
    <t>A126234442X</t>
  </si>
  <si>
    <t>A126248698L</t>
  </si>
  <si>
    <t>A126241570X</t>
  </si>
  <si>
    <t>A126234586K</t>
  </si>
  <si>
    <t>A126248842V</t>
  </si>
  <si>
    <t>A126241714X</t>
  </si>
  <si>
    <t>A126234226F</t>
  </si>
  <si>
    <t>A126248482A</t>
  </si>
  <si>
    <t>A126241354F</t>
  </si>
  <si>
    <t>A126234946C</t>
  </si>
  <si>
    <t>A126249202R</t>
  </si>
  <si>
    <t>A126242074F</t>
  </si>
  <si>
    <t>A126234658K</t>
  </si>
  <si>
    <t>A126248914V</t>
  </si>
  <si>
    <t>A126241786K</t>
  </si>
  <si>
    <t>A126234326R</t>
  </si>
  <si>
    <t>A126248582K</t>
  </si>
  <si>
    <t>A126241454R</t>
  </si>
  <si>
    <t>A126234758V</t>
  </si>
  <si>
    <t>A126249014F</t>
  </si>
  <si>
    <t>A126241886V</t>
  </si>
  <si>
    <t>A126234398A</t>
  </si>
  <si>
    <t>A126248654K</t>
  </si>
  <si>
    <t>A126241526R</t>
  </si>
  <si>
    <t>A126234902A</t>
  </si>
  <si>
    <t>A126249158T</t>
  </si>
  <si>
    <t>A126242030C</t>
  </si>
  <si>
    <t>A126234470J</t>
  </si>
  <si>
    <t>A126248726K</t>
  </si>
  <si>
    <t>A126241598A</t>
  </si>
  <si>
    <t>A126234614J</t>
  </si>
  <si>
    <t>A126248870C</t>
  </si>
  <si>
    <t>A126241742J</t>
  </si>
  <si>
    <t>A126234254R</t>
  </si>
  <si>
    <t>A126248510X</t>
  </si>
  <si>
    <t>A126241382R</t>
  </si>
  <si>
    <t>A126234974L</t>
  </si>
  <si>
    <t>A126249230X</t>
  </si>
  <si>
    <t>A126242102C</t>
  </si>
  <si>
    <t>A126234686V</t>
  </si>
  <si>
    <t>A126248942C</t>
  </si>
  <si>
    <t>A126241814J</t>
  </si>
  <si>
    <t>A126231162A</t>
  </si>
  <si>
    <t>A126245418C</t>
  </si>
  <si>
    <t>A126238290W</t>
  </si>
  <si>
    <t>A126231594F</t>
  </si>
  <si>
    <t>A126245850R</t>
  </si>
  <si>
    <t>A126238722R</t>
  </si>
  <si>
    <t>A126231234A</t>
  </si>
  <si>
    <t>A126245490W</t>
  </si>
  <si>
    <t>A126238362W</t>
  </si>
  <si>
    <t>A126231738F</t>
  </si>
  <si>
    <t>A126245994A</t>
  </si>
  <si>
    <t>A126238866A</t>
  </si>
  <si>
    <t>A126231306A</t>
  </si>
  <si>
    <t>A126245562W</t>
  </si>
  <si>
    <t>A126238434W</t>
  </si>
  <si>
    <t>A126231450V</t>
  </si>
  <si>
    <t>A126245706W</t>
  </si>
  <si>
    <t>A126238578J</t>
  </si>
  <si>
    <t>A126231090A</t>
  </si>
  <si>
    <t>A126245346C</t>
  </si>
  <si>
    <t>A126238218C</t>
  </si>
  <si>
    <t>A126231810L</t>
  </si>
  <si>
    <t>A126246066C</t>
  </si>
  <si>
    <t>A126238938A</t>
  </si>
  <si>
    <t>A126231522V</t>
  </si>
  <si>
    <t>A126245778J</t>
  </si>
  <si>
    <t>A126238650R</t>
  </si>
  <si>
    <t>A126231174K</t>
  </si>
  <si>
    <t>A126245430V</t>
  </si>
  <si>
    <t>A126238302V</t>
  </si>
  <si>
    <t>A126231606C</t>
  </si>
  <si>
    <t>A126245862X</t>
  </si>
  <si>
    <t>A126238734X</t>
  </si>
  <si>
    <t>A126231246K</t>
  </si>
  <si>
    <t>A126245502V</t>
  </si>
  <si>
    <t>A126238374F</t>
  </si>
  <si>
    <t>A126231750W</t>
  </si>
  <si>
    <t>A126246006A</t>
  </si>
  <si>
    <t>A126238878K</t>
  </si>
  <si>
    <t>A126231318K</t>
  </si>
  <si>
    <t>A126245574F</t>
  </si>
  <si>
    <t>A126238446F</t>
  </si>
  <si>
    <t>A126231462C</t>
  </si>
  <si>
    <t>A126245718F</t>
  </si>
  <si>
    <t>A126238590X</t>
  </si>
  <si>
    <t>A126231102X</t>
  </si>
  <si>
    <t>A126245358L</t>
  </si>
  <si>
    <t>A126238230V</t>
  </si>
  <si>
    <t>A126231822W</t>
  </si>
  <si>
    <t>A126246078L</t>
  </si>
  <si>
    <t>A126238950T</t>
  </si>
  <si>
    <t>A126231534C</t>
  </si>
  <si>
    <t>A126245790X</t>
  </si>
  <si>
    <t>A126238662X</t>
  </si>
  <si>
    <t>A126231142T</t>
  </si>
  <si>
    <t>A126245398F</t>
  </si>
  <si>
    <t>A126238270L</t>
  </si>
  <si>
    <t>A126231574W</t>
  </si>
  <si>
    <t>A126245830F</t>
  </si>
  <si>
    <t>A126238702F</t>
  </si>
  <si>
    <t>A126231214T</t>
  </si>
  <si>
    <t>A126245470L</t>
  </si>
  <si>
    <t>A126238342L</t>
  </si>
  <si>
    <t>A126231718W</t>
  </si>
  <si>
    <t>A126245974T</t>
  </si>
  <si>
    <t>A126238846T</t>
  </si>
  <si>
    <t>A126231286C</t>
  </si>
  <si>
    <t>A126245542L</t>
  </si>
  <si>
    <t>A126238414L</t>
  </si>
  <si>
    <t>A126231430K</t>
  </si>
  <si>
    <t>A126245686X</t>
  </si>
  <si>
    <t>A126238558X</t>
  </si>
  <si>
    <t>A126231070T</t>
  </si>
  <si>
    <t>A126245326V</t>
  </si>
  <si>
    <t>A126238198F</t>
  </si>
  <si>
    <t>A126231790R</t>
  </si>
  <si>
    <t>A126246046V</t>
  </si>
  <si>
    <t>A126238918T</t>
  </si>
  <si>
    <t>A126231502K</t>
  </si>
  <si>
    <t>A126245758X</t>
  </si>
  <si>
    <t>A126238630F</t>
  </si>
  <si>
    <t>A126231178V</t>
  </si>
  <si>
    <t>A126245434C</t>
  </si>
  <si>
    <t>A126238306C</t>
  </si>
  <si>
    <t>A126231610V</t>
  </si>
  <si>
    <t>A126245866J</t>
  </si>
  <si>
    <t>A126238738J</t>
  </si>
  <si>
    <t>A126231250A</t>
  </si>
  <si>
    <t>A126245506C</t>
  </si>
  <si>
    <t>A126238378R</t>
  </si>
  <si>
    <t>A126231754F</t>
  </si>
  <si>
    <t>A126246010T</t>
  </si>
  <si>
    <t>A126238882A</t>
  </si>
  <si>
    <t>A126231322A</t>
  </si>
  <si>
    <t>A126245578R</t>
  </si>
  <si>
    <t>A126238450W</t>
  </si>
  <si>
    <t>A126231466L</t>
  </si>
  <si>
    <t>A126245722W</t>
  </si>
  <si>
    <t>A126238594J</t>
  </si>
  <si>
    <t>A126231106J</t>
  </si>
  <si>
    <t>A126245362C</t>
  </si>
  <si>
    <t>A126238234C</t>
  </si>
  <si>
    <t>A126231826F</t>
  </si>
  <si>
    <t>A126246082C</t>
  </si>
  <si>
    <t>A126238954A</t>
  </si>
  <si>
    <t>A126231538L</t>
  </si>
  <si>
    <t>A126245794J</t>
  </si>
  <si>
    <t>A126238666J</t>
  </si>
  <si>
    <t>A126231182K</t>
  </si>
  <si>
    <t>A126245438L</t>
  </si>
  <si>
    <t>A126238310V</t>
  </si>
  <si>
    <t>A126231614C</t>
  </si>
  <si>
    <t>Australian Capital Territory ;  &gt;&gt; Considered too young or too old by employers ;  15-64 years ;  &gt; Males ;</t>
  </si>
  <si>
    <t>Australian Capital Territory ;  &gt;&gt; Considered too young or too old by employers ;  15-64 years ;  &gt; Females ;</t>
  </si>
  <si>
    <t>Australian Capital Territory ;  &gt;&gt; Considered too young or too old by employers ;  &gt; 15-24 years ;  Persons ;</t>
  </si>
  <si>
    <t>Australian Capital Territory ;  &gt;&gt; Considered too young or too old by employers ;  &gt; 15-24 years ;  &gt; Males ;</t>
  </si>
  <si>
    <t>Australian Capital Territory ;  &gt;&gt; Considered too young or too old by employers ;  &gt; 15-24 years ;  &gt; Females ;</t>
  </si>
  <si>
    <t>Australian Capital Territory ;  &gt;&gt; Considered too young or too old by employers ;  &gt; 25-34 years ;  Persons ;</t>
  </si>
  <si>
    <t>Australian Capital Territory ;  &gt;&gt; Considered too young or too old by employers ;  &gt; 25-34 years ;  &gt; Males ;</t>
  </si>
  <si>
    <t>Australian Capital Territory ;  &gt;&gt; Considered too young or too old by employers ;  &gt; 25-34 years ;  &gt; Females ;</t>
  </si>
  <si>
    <t>Australian Capital Territory ;  &gt;&gt; Considered too young or too old by employers ;  &gt; 35-44 years ;  Persons ;</t>
  </si>
  <si>
    <t>Australian Capital Territory ;  &gt;&gt; Considered too young or too old by employers ;  &gt; 35-44 years ;  &gt; Males ;</t>
  </si>
  <si>
    <t>Australian Capital Territory ;  &gt;&gt; Considered too young or too old by employers ;  &gt; 35-44 years ;  &gt; Females ;</t>
  </si>
  <si>
    <t>Australian Capital Territory ;  &gt;&gt; Considered too young or too old by employers ;  &gt; 45-54 years ;  Persons ;</t>
  </si>
  <si>
    <t>Australian Capital Territory ;  &gt;&gt; Considered too young or too old by employers ;  &gt; 45-54 years ;  &gt; Males ;</t>
  </si>
  <si>
    <t>Australian Capital Territory ;  &gt;&gt; Considered too young or too old by employers ;  &gt; 45-54 years ;  &gt; Females ;</t>
  </si>
  <si>
    <t>Australian Capital Territory ;  &gt;&gt; Considered too young or too old by employers ;  &gt; 55 years and over ;  Persons ;</t>
  </si>
  <si>
    <t>Australian Capital Territory ;  &gt;&gt; Considered too young or too old by employers ;  &gt; 55 years and over ;  &gt; Males ;</t>
  </si>
  <si>
    <t>Australian Capital Territory ;  &gt;&gt; Considered too young or too old by employers ;  &gt; 55 years and over ;  &gt; Females ;</t>
  </si>
  <si>
    <t>Australian Capital Territory ;  &gt;&gt; Considered too young or too old by employers ;  &gt;&gt; 55-64 years ;  Persons ;</t>
  </si>
  <si>
    <t>Australian Capital Territory ;  &gt;&gt; Considered too young or too old by employers ;  &gt;&gt; 55-64 years ;  &gt; Males ;</t>
  </si>
  <si>
    <t>Australian Capital Territory ;  &gt;&gt; Considered too young or too old by employers ;  &gt;&gt; 55-64 years ;  &gt; Females ;</t>
  </si>
  <si>
    <t>Australian Capital Territory ;  &gt;&gt; Considered too young or too old by employers ;  &gt;&gt; 65 years and over ;  Persons ;</t>
  </si>
  <si>
    <t>Australian Capital Territory ;  &gt;&gt; Considered too young or too old by employers ;  &gt;&gt; 65 years and over ;  &gt; Males ;</t>
  </si>
  <si>
    <t>Australian Capital Territory ;  &gt;&gt; Considered too young or too old by employers ;  &gt;&gt; 65 years and over ;  &gt; Females ;</t>
  </si>
  <si>
    <t>Australian Capital Territory ;  &gt;&gt;&gt; Considered too young by employers ;  Persons ;</t>
  </si>
  <si>
    <t>Australian Capital Territory ;  &gt;&gt;&gt; Considered too young by employers ;  &gt; Males ;</t>
  </si>
  <si>
    <t>Australian Capital Territory ;  &gt;&gt;&gt; Considered too young by employers ;  &gt; Females ;</t>
  </si>
  <si>
    <t>Australian Capital Territory ;  &gt;&gt;&gt; Considered too young by employers ;  15-64 years ;  Persons ;</t>
  </si>
  <si>
    <t>Australian Capital Territory ;  &gt;&gt;&gt; Considered too young by employers ;  15-64 years ;  &gt; Males ;</t>
  </si>
  <si>
    <t>Australian Capital Territory ;  &gt;&gt;&gt; Considered too young by employers ;  15-64 years ;  &gt; Females ;</t>
  </si>
  <si>
    <t>Australian Capital Territory ;  &gt;&gt;&gt; Considered too young by employers ;  &gt; 15-24 years ;  Persons ;</t>
  </si>
  <si>
    <t>Australian Capital Territory ;  &gt;&gt;&gt; Considered too young by employers ;  &gt; 15-24 years ;  &gt; Males ;</t>
  </si>
  <si>
    <t>Australian Capital Territory ;  &gt;&gt;&gt; Considered too young by employers ;  &gt; 15-24 years ;  &gt; Females ;</t>
  </si>
  <si>
    <t>Australian Capital Territory ;  &gt;&gt;&gt; Considered too young by employers ;  &gt; 25-34 years ;  Persons ;</t>
  </si>
  <si>
    <t>Australian Capital Territory ;  &gt;&gt;&gt; Considered too young by employers ;  &gt; 25-34 years ;  &gt; Males ;</t>
  </si>
  <si>
    <t>Australian Capital Territory ;  &gt;&gt;&gt; Considered too young by employers ;  &gt; 25-34 years ;  &gt; Females ;</t>
  </si>
  <si>
    <t>Australian Capital Territory ;  &gt;&gt;&gt; Considered too young by employers ;  &gt; 35-44 years ;  Persons ;</t>
  </si>
  <si>
    <t>Australian Capital Territory ;  &gt;&gt;&gt; Considered too young by employers ;  &gt; 35-44 years ;  &gt; Males ;</t>
  </si>
  <si>
    <t>Australian Capital Territory ;  &gt;&gt;&gt; Considered too young by employers ;  &gt; 35-44 years ;  &gt; Females ;</t>
  </si>
  <si>
    <t>Australian Capital Territory ;  &gt;&gt;&gt; Considered too young by employers ;  &gt; 45-54 years ;  Persons ;</t>
  </si>
  <si>
    <t>Australian Capital Territory ;  &gt;&gt;&gt; Considered too young by employers ;  &gt; 45-54 years ;  &gt; Males ;</t>
  </si>
  <si>
    <t>Australian Capital Territory ;  &gt;&gt;&gt; Considered too young by employers ;  &gt; 45-54 years ;  &gt; Females ;</t>
  </si>
  <si>
    <t>Australian Capital Territory ;  &gt;&gt;&gt; Considered too young by employers ;  &gt; 55 years and over ;  Persons ;</t>
  </si>
  <si>
    <t>Australian Capital Territory ;  &gt;&gt;&gt; Considered too young by employers ;  &gt; 55 years and over ;  &gt; Males ;</t>
  </si>
  <si>
    <t>Australian Capital Territory ;  &gt;&gt;&gt; Considered too young by employers ;  &gt; 55 years and over ;  &gt; Females ;</t>
  </si>
  <si>
    <t>Australian Capital Territory ;  &gt;&gt;&gt; Considered too young by employers ;  &gt;&gt; 55-64 years ;  Persons ;</t>
  </si>
  <si>
    <t>Australian Capital Territory ;  &gt;&gt;&gt; Considered too young by employers ;  &gt;&gt; 55-64 years ;  &gt; Males ;</t>
  </si>
  <si>
    <t>Australian Capital Territory ;  &gt;&gt;&gt; Considered too young by employers ;  &gt;&gt; 55-64 years ;  &gt; Females ;</t>
  </si>
  <si>
    <t>Australian Capital Territory ;  &gt;&gt;&gt; Considered too young by employers ;  &gt;&gt; 65 years and over ;  Persons ;</t>
  </si>
  <si>
    <t>Australian Capital Territory ;  &gt;&gt;&gt; Considered too young by employers ;  &gt;&gt; 65 years and over ;  &gt; Males ;</t>
  </si>
  <si>
    <t>Australian Capital Territory ;  &gt;&gt;&gt; Considered too young by employers ;  &gt;&gt; 65 years and over ;  &gt; Females ;</t>
  </si>
  <si>
    <t>Australian Capital Territory ;  &gt;&gt;&gt; Considered too old by employers ;  Persons ;</t>
  </si>
  <si>
    <t>Australian Capital Territory ;  &gt;&gt;&gt; Considered too old by employers ;  &gt; Males ;</t>
  </si>
  <si>
    <t>Australian Capital Territory ;  &gt;&gt;&gt; Considered too old by employers ;  &gt; Females ;</t>
  </si>
  <si>
    <t>Australian Capital Territory ;  &gt;&gt;&gt; Considered too old by employers ;  15-64 years ;  Persons ;</t>
  </si>
  <si>
    <t>Australian Capital Territory ;  &gt;&gt;&gt; Considered too old by employers ;  15-64 years ;  &gt; Males ;</t>
  </si>
  <si>
    <t>Australian Capital Territory ;  &gt;&gt;&gt; Considered too old by employers ;  15-64 years ;  &gt; Females ;</t>
  </si>
  <si>
    <t>Australian Capital Territory ;  &gt;&gt;&gt; Considered too old by employers ;  &gt; 15-24 years ;  Persons ;</t>
  </si>
  <si>
    <t>Australian Capital Territory ;  &gt;&gt;&gt; Considered too old by employers ;  &gt; 15-24 years ;  &gt; Males ;</t>
  </si>
  <si>
    <t>Australian Capital Territory ;  &gt;&gt;&gt; Considered too old by employers ;  &gt; 15-24 years ;  &gt; Females ;</t>
  </si>
  <si>
    <t>Australian Capital Territory ;  &gt;&gt;&gt; Considered too old by employers ;  &gt; 25-34 years ;  Persons ;</t>
  </si>
  <si>
    <t>Australian Capital Territory ;  &gt;&gt;&gt; Considered too old by employers ;  &gt; 25-34 years ;  &gt; Males ;</t>
  </si>
  <si>
    <t>Australian Capital Territory ;  &gt;&gt;&gt; Considered too old by employers ;  &gt; 25-34 years ;  &gt; Females ;</t>
  </si>
  <si>
    <t>Australian Capital Territory ;  &gt;&gt;&gt; Considered too old by employers ;  &gt; 35-44 years ;  Persons ;</t>
  </si>
  <si>
    <t>Australian Capital Territory ;  &gt;&gt;&gt; Considered too old by employers ;  &gt; 35-44 years ;  &gt; Males ;</t>
  </si>
  <si>
    <t>Australian Capital Territory ;  &gt;&gt;&gt; Considered too old by employers ;  &gt; 35-44 years ;  &gt; Females ;</t>
  </si>
  <si>
    <t>Australian Capital Territory ;  &gt;&gt;&gt; Considered too old by employers ;  &gt; 45-54 years ;  Persons ;</t>
  </si>
  <si>
    <t>Australian Capital Territory ;  &gt;&gt;&gt; Considered too old by employers ;  &gt; 45-54 years ;  &gt; Males ;</t>
  </si>
  <si>
    <t>Australian Capital Territory ;  &gt;&gt;&gt; Considered too old by employers ;  &gt; 45-54 years ;  &gt; Females ;</t>
  </si>
  <si>
    <t>Australian Capital Territory ;  &gt;&gt;&gt; Considered too old by employers ;  &gt; 55 years and over ;  Persons ;</t>
  </si>
  <si>
    <t>Australian Capital Territory ;  &gt;&gt;&gt; Considered too old by employers ;  &gt; 55 years and over ;  &gt; Males ;</t>
  </si>
  <si>
    <t>Australian Capital Territory ;  &gt;&gt;&gt; Considered too old by employers ;  &gt; 55 years and over ;  &gt; Females ;</t>
  </si>
  <si>
    <t>Australian Capital Territory ;  &gt;&gt;&gt; Considered too old by employers ;  &gt;&gt; 55-64 years ;  Persons ;</t>
  </si>
  <si>
    <t>Australian Capital Territory ;  &gt;&gt;&gt; Considered too old by employers ;  &gt;&gt; 55-64 years ;  &gt; Males ;</t>
  </si>
  <si>
    <t>Australian Capital Territory ;  &gt;&gt;&gt; Considered too old by employers ;  &gt;&gt; 55-64 years ;  &gt; Females ;</t>
  </si>
  <si>
    <t>Australian Capital Territory ;  &gt;&gt;&gt; Considered too old by employers ;  &gt;&gt; 65 years and over ;  Persons ;</t>
  </si>
  <si>
    <t>Australian Capital Territory ;  &gt;&gt;&gt; Considered too old by employers ;  &gt;&gt; 65 years and over ;  &gt; Males ;</t>
  </si>
  <si>
    <t>Australian Capital Territory ;  &gt;&gt;&gt; Considered too old by employers ;  &gt;&gt; 65 years and over ;  &gt; Females ;</t>
  </si>
  <si>
    <t>Australian Capital Territory ;  &gt;&gt; Insufficient work experience ;  Persons ;</t>
  </si>
  <si>
    <t>Australian Capital Territory ;  &gt;&gt; Insufficient work experience ;  &gt; Males ;</t>
  </si>
  <si>
    <t>Australian Capital Territory ;  &gt;&gt; Insufficient work experience ;  &gt; Females ;</t>
  </si>
  <si>
    <t>Australian Capital Territory ;  &gt;&gt; Insufficient work experience ;  15-64 years ;  Persons ;</t>
  </si>
  <si>
    <t>Australian Capital Territory ;  &gt;&gt; Insufficient work experience ;  15-64 years ;  &gt; Males ;</t>
  </si>
  <si>
    <t>Australian Capital Territory ;  &gt;&gt; Insufficient work experience ;  15-64 years ;  &gt; Females ;</t>
  </si>
  <si>
    <t>Australian Capital Territory ;  &gt;&gt; Insufficient work experience ;  &gt; 15-24 years ;  Persons ;</t>
  </si>
  <si>
    <t>Australian Capital Territory ;  &gt;&gt; Insufficient work experience ;  &gt; 15-24 years ;  &gt; Males ;</t>
  </si>
  <si>
    <t>Australian Capital Territory ;  &gt;&gt; Insufficient work experience ;  &gt; 15-24 years ;  &gt; Females ;</t>
  </si>
  <si>
    <t>Australian Capital Territory ;  &gt;&gt; Insufficient work experience ;  &gt; 25-34 years ;  Persons ;</t>
  </si>
  <si>
    <t>Australian Capital Territory ;  &gt;&gt; Insufficient work experience ;  &gt; 25-34 years ;  &gt; Males ;</t>
  </si>
  <si>
    <t>Australian Capital Territory ;  &gt;&gt; Insufficient work experience ;  &gt; 25-34 years ;  &gt; Females ;</t>
  </si>
  <si>
    <t>Australian Capital Territory ;  &gt;&gt; Insufficient work experience ;  &gt; 35-44 years ;  Persons ;</t>
  </si>
  <si>
    <t>Australian Capital Territory ;  &gt;&gt; Insufficient work experience ;  &gt; 35-44 years ;  &gt; Males ;</t>
  </si>
  <si>
    <t>Australian Capital Territory ;  &gt;&gt; Insufficient work experience ;  &gt; 35-44 years ;  &gt; Females ;</t>
  </si>
  <si>
    <t>Australian Capital Territory ;  &gt;&gt; Insufficient work experience ;  &gt; 45-54 years ;  Persons ;</t>
  </si>
  <si>
    <t>Australian Capital Territory ;  &gt;&gt; Insufficient work experience ;  &gt; 45-54 years ;  &gt; Males ;</t>
  </si>
  <si>
    <t>Australian Capital Territory ;  &gt;&gt; Insufficient work experience ;  &gt; 45-54 years ;  &gt; Females ;</t>
  </si>
  <si>
    <t>Australian Capital Territory ;  &gt;&gt; Insufficient work experience ;  &gt; 55 years and over ;  Persons ;</t>
  </si>
  <si>
    <t>Australian Capital Territory ;  &gt;&gt; Insufficient work experience ;  &gt; 55 years and over ;  &gt; Males ;</t>
  </si>
  <si>
    <t>Australian Capital Territory ;  &gt;&gt; Insufficient work experience ;  &gt; 55 years and over ;  &gt; Females ;</t>
  </si>
  <si>
    <t>Australian Capital Territory ;  &gt;&gt; Insufficient work experience ;  &gt;&gt; 55-64 years ;  Persons ;</t>
  </si>
  <si>
    <t>Australian Capital Territory ;  &gt;&gt; Insufficient work experience ;  &gt;&gt; 55-64 years ;  &gt; Males ;</t>
  </si>
  <si>
    <t>Australian Capital Territory ;  &gt;&gt; Insufficient work experience ;  &gt;&gt; 55-64 years ;  &gt; Females ;</t>
  </si>
  <si>
    <t>Australian Capital Territory ;  &gt;&gt; Insufficient work experience ;  &gt;&gt; 65 years and over ;  Persons ;</t>
  </si>
  <si>
    <t>Australian Capital Territory ;  &gt;&gt; Insufficient work experience ;  &gt;&gt; 65 years and over ;  &gt; Males ;</t>
  </si>
  <si>
    <t>Australian Capital Territory ;  &gt;&gt; Insufficient work experience ;  &gt;&gt; 65 years and over ;  &gt; Females ;</t>
  </si>
  <si>
    <t>Australian Capital Territory ;  &gt;&gt; No vacancies at all ;  Persons ;</t>
  </si>
  <si>
    <t>Australian Capital Territory ;  &gt;&gt; No vacancies at all ;  &gt; Males ;</t>
  </si>
  <si>
    <t>Australian Capital Territory ;  &gt;&gt; No vacancies at all ;  &gt; Females ;</t>
  </si>
  <si>
    <t>Australian Capital Territory ;  &gt;&gt; No vacancies at all ;  15-64 years ;  Persons ;</t>
  </si>
  <si>
    <t>Australian Capital Territory ;  &gt;&gt; No vacancies at all ;  15-64 years ;  &gt; Males ;</t>
  </si>
  <si>
    <t>Australian Capital Territory ;  &gt;&gt; No vacancies at all ;  15-64 years ;  &gt; Females ;</t>
  </si>
  <si>
    <t>Australian Capital Territory ;  &gt;&gt; No vacancies at all ;  &gt; 15-24 years ;  Persons ;</t>
  </si>
  <si>
    <t>Australian Capital Territory ;  &gt;&gt; No vacancies at all ;  &gt; 15-24 years ;  &gt; Males ;</t>
  </si>
  <si>
    <t>Australian Capital Territory ;  &gt;&gt; No vacancies at all ;  &gt; 15-24 years ;  &gt; Females ;</t>
  </si>
  <si>
    <t>Australian Capital Territory ;  &gt;&gt; No vacancies at all ;  &gt; 25-34 years ;  Persons ;</t>
  </si>
  <si>
    <t>Australian Capital Territory ;  &gt;&gt; No vacancies at all ;  &gt; 25-34 years ;  &gt; Males ;</t>
  </si>
  <si>
    <t>Australian Capital Territory ;  &gt;&gt; No vacancies at all ;  &gt; 25-34 years ;  &gt; Females ;</t>
  </si>
  <si>
    <t>Australian Capital Territory ;  &gt;&gt; No vacancies at all ;  &gt; 35-44 years ;  Persons ;</t>
  </si>
  <si>
    <t>Australian Capital Territory ;  &gt;&gt; No vacancies at all ;  &gt; 35-44 years ;  &gt; Males ;</t>
  </si>
  <si>
    <t>Australian Capital Territory ;  &gt;&gt; No vacancies at all ;  &gt; 35-44 years ;  &gt; Females ;</t>
  </si>
  <si>
    <t>Australian Capital Territory ;  &gt;&gt; No vacancies at all ;  &gt; 45-54 years ;  Persons ;</t>
  </si>
  <si>
    <t>Australian Capital Territory ;  &gt;&gt; No vacancies at all ;  &gt; 45-54 years ;  &gt; Males ;</t>
  </si>
  <si>
    <t>Australian Capital Territory ;  &gt;&gt; No vacancies at all ;  &gt; 45-54 years ;  &gt; Females ;</t>
  </si>
  <si>
    <t>Australian Capital Territory ;  &gt;&gt; No vacancies at all ;  &gt; 55 years and over ;  Persons ;</t>
  </si>
  <si>
    <t>Australian Capital Territory ;  &gt;&gt; No vacancies at all ;  &gt; 55 years and over ;  &gt; Males ;</t>
  </si>
  <si>
    <t>Australian Capital Territory ;  &gt;&gt; No vacancies at all ;  &gt; 55 years and over ;  &gt; Females ;</t>
  </si>
  <si>
    <t>Australian Capital Territory ;  &gt;&gt; No vacancies at all ;  &gt;&gt; 55-64 years ;  Persons ;</t>
  </si>
  <si>
    <t>Australian Capital Territory ;  &gt;&gt; No vacancies at all ;  &gt;&gt; 55-64 years ;  &gt; Males ;</t>
  </si>
  <si>
    <t>Australian Capital Territory ;  &gt;&gt; No vacancies at all ;  &gt;&gt; 55-64 years ;  &gt; Females ;</t>
  </si>
  <si>
    <t>Australian Capital Territory ;  &gt;&gt; No vacancies at all ;  &gt;&gt; 65 years and over ;  Persons ;</t>
  </si>
  <si>
    <t>Australian Capital Territory ;  &gt;&gt; No vacancies at all ;  &gt;&gt; 65 years and over ;  &gt; Males ;</t>
  </si>
  <si>
    <t>Australian Capital Territory ;  &gt;&gt; No vacancies at all ;  &gt;&gt; 65 years and over ;  &gt; Females ;</t>
  </si>
  <si>
    <t>Australian Capital Territory ;  &gt;&gt; No vacancies in line of work ;  Persons ;</t>
  </si>
  <si>
    <t>Australian Capital Territory ;  &gt;&gt; No vacancies in line of work ;  &gt; Males ;</t>
  </si>
  <si>
    <t>Australian Capital Territory ;  &gt;&gt; No vacancies in line of work ;  &gt; Females ;</t>
  </si>
  <si>
    <t>Australian Capital Territory ;  &gt;&gt; No vacancies in line of work ;  15-64 years ;  Persons ;</t>
  </si>
  <si>
    <t>Australian Capital Territory ;  &gt;&gt; No vacancies in line of work ;  15-64 years ;  &gt; Males ;</t>
  </si>
  <si>
    <t>Australian Capital Territory ;  &gt;&gt; No vacancies in line of work ;  15-64 years ;  &gt; Females ;</t>
  </si>
  <si>
    <t>Australian Capital Territory ;  &gt;&gt; No vacancies in line of work ;  &gt; 15-24 years ;  Persons ;</t>
  </si>
  <si>
    <t>Australian Capital Territory ;  &gt;&gt; No vacancies in line of work ;  &gt; 15-24 years ;  &gt; Males ;</t>
  </si>
  <si>
    <t>Australian Capital Territory ;  &gt;&gt; No vacancies in line of work ;  &gt; 15-24 years ;  &gt; Females ;</t>
  </si>
  <si>
    <t>Australian Capital Territory ;  &gt;&gt; No vacancies in line of work ;  &gt; 25-34 years ;  Persons ;</t>
  </si>
  <si>
    <t>Australian Capital Territory ;  &gt;&gt; No vacancies in line of work ;  &gt; 25-34 years ;  &gt; Males ;</t>
  </si>
  <si>
    <t>Australian Capital Territory ;  &gt;&gt; No vacancies in line of work ;  &gt; 25-34 years ;  &gt; Females ;</t>
  </si>
  <si>
    <t>Australian Capital Territory ;  &gt;&gt; No vacancies in line of work ;  &gt; 35-44 years ;  Persons ;</t>
  </si>
  <si>
    <t>Australian Capital Territory ;  &gt;&gt; No vacancies in line of work ;  &gt; 35-44 years ;  &gt; Males ;</t>
  </si>
  <si>
    <t>Australian Capital Territory ;  &gt;&gt; No vacancies in line of work ;  &gt; 35-44 years ;  &gt; Females ;</t>
  </si>
  <si>
    <t>Australian Capital Territory ;  &gt;&gt; No vacancies in line of work ;  &gt; 45-54 years ;  Persons ;</t>
  </si>
  <si>
    <t>Australian Capital Territory ;  &gt;&gt; No vacancies in line of work ;  &gt; 45-54 years ;  &gt; Males ;</t>
  </si>
  <si>
    <t>Australian Capital Territory ;  &gt;&gt; No vacancies in line of work ;  &gt; 45-54 years ;  &gt; Females ;</t>
  </si>
  <si>
    <t>Australian Capital Territory ;  &gt;&gt; No vacancies in line of work ;  &gt; 55 years and over ;  Persons ;</t>
  </si>
  <si>
    <t>Australian Capital Territory ;  &gt;&gt; No vacancies in line of work ;  &gt; 55 years and over ;  &gt; Males ;</t>
  </si>
  <si>
    <t>Australian Capital Territory ;  &gt;&gt; No vacancies in line of work ;  &gt; 55 years and over ;  &gt; Females ;</t>
  </si>
  <si>
    <t>Australian Capital Territory ;  &gt;&gt; No vacancies in line of work ;  &gt;&gt; 55-64 years ;  Persons ;</t>
  </si>
  <si>
    <t>Australian Capital Territory ;  &gt;&gt; No vacancies in line of work ;  &gt;&gt; 55-64 years ;  &gt; Males ;</t>
  </si>
  <si>
    <t>Australian Capital Territory ;  &gt;&gt; No vacancies in line of work ;  &gt;&gt; 55-64 years ;  &gt; Females ;</t>
  </si>
  <si>
    <t>Australian Capital Territory ;  &gt;&gt; No vacancies in line of work ;  &gt;&gt; 65 years and over ;  Persons ;</t>
  </si>
  <si>
    <t>Australian Capital Territory ;  &gt;&gt; No vacancies in line of work ;  &gt;&gt; 65 years and over ;  &gt; Males ;</t>
  </si>
  <si>
    <t>Australian Capital Territory ;  &gt;&gt; No vacancies in line of work ;  &gt;&gt; 65 years and over ;  &gt; Females ;</t>
  </si>
  <si>
    <t>Australian Capital Territory ;  &gt;&gt; Too far to travel or transport problems ;  Persons ;</t>
  </si>
  <si>
    <t>Australian Capital Territory ;  &gt;&gt; Too far to travel or transport problems ;  &gt; Males ;</t>
  </si>
  <si>
    <t>Australian Capital Territory ;  &gt;&gt; Too far to travel or transport problems ;  &gt; Females ;</t>
  </si>
  <si>
    <t>Australian Capital Territory ;  &gt;&gt; Too far to travel or transport problems ;  15-64 years ;  Persons ;</t>
  </si>
  <si>
    <t>Australian Capital Territory ;  &gt;&gt; Too far to travel or transport problems ;  15-64 years ;  &gt; Males ;</t>
  </si>
  <si>
    <t>Australian Capital Territory ;  &gt;&gt; Too far to travel or transport problems ;  15-64 years ;  &gt; Females ;</t>
  </si>
  <si>
    <t>Australian Capital Territory ;  &gt;&gt; Too far to travel or transport problems ;  &gt; 15-24 years ;  Persons ;</t>
  </si>
  <si>
    <t>Australian Capital Territory ;  &gt;&gt; Too far to travel or transport problems ;  &gt; 15-24 years ;  &gt; Males ;</t>
  </si>
  <si>
    <t>Australian Capital Territory ;  &gt;&gt; Too far to travel or transport problems ;  &gt; 15-24 years ;  &gt; Females ;</t>
  </si>
  <si>
    <t>Australian Capital Territory ;  &gt;&gt; Too far to travel or transport problems ;  &gt; 25-34 years ;  Persons ;</t>
  </si>
  <si>
    <t>Australian Capital Territory ;  &gt;&gt; Too far to travel or transport problems ;  &gt; 25-34 years ;  &gt; Males ;</t>
  </si>
  <si>
    <t>Australian Capital Territory ;  &gt;&gt; Too far to travel or transport problems ;  &gt; 25-34 years ;  &gt; Females ;</t>
  </si>
  <si>
    <t>Australian Capital Territory ;  &gt;&gt; Too far to travel or transport problems ;  &gt; 35-44 years ;  Persons ;</t>
  </si>
  <si>
    <t>Australian Capital Territory ;  &gt;&gt; Too far to travel or transport problems ;  &gt; 35-44 years ;  &gt; Males ;</t>
  </si>
  <si>
    <t>Australian Capital Territory ;  &gt;&gt; Too far to travel or transport problems ;  &gt; 35-44 years ;  &gt; Females ;</t>
  </si>
  <si>
    <t>Australian Capital Territory ;  &gt;&gt; Too far to travel or transport problems ;  &gt; 45-54 years ;  Persons ;</t>
  </si>
  <si>
    <t>Australian Capital Territory ;  &gt;&gt; Too far to travel or transport problems ;  &gt; 45-54 years ;  &gt; Males ;</t>
  </si>
  <si>
    <t>Australian Capital Territory ;  &gt;&gt; Too far to travel or transport problems ;  &gt; 45-54 years ;  &gt; Females ;</t>
  </si>
  <si>
    <t>Australian Capital Territory ;  &gt;&gt; Too far to travel or transport problems ;  &gt; 55 years and over ;  Persons ;</t>
  </si>
  <si>
    <t>Australian Capital Territory ;  &gt;&gt; Too far to travel or transport problems ;  &gt; 55 years and over ;  &gt; Males ;</t>
  </si>
  <si>
    <t>Australian Capital Territory ;  &gt;&gt; Too far to travel or transport problems ;  &gt; 55 years and over ;  &gt; Females ;</t>
  </si>
  <si>
    <t>Australian Capital Territory ;  &gt;&gt; Too far to travel or transport problems ;  &gt;&gt; 55-64 years ;  Persons ;</t>
  </si>
  <si>
    <t>Australian Capital Territory ;  &gt;&gt; Too far to travel or transport problems ;  &gt;&gt; 55-64 years ;  &gt; Males ;</t>
  </si>
  <si>
    <t>Australian Capital Territory ;  &gt;&gt; Too far to travel or transport problems ;  &gt;&gt; 55-64 years ;  &gt; Females ;</t>
  </si>
  <si>
    <t>Australian Capital Territory ;  &gt;&gt; Too far to travel or transport problems ;  &gt;&gt; 65 years and over ;  Persons ;</t>
  </si>
  <si>
    <t>Australian Capital Territory ;  &gt;&gt; Too far to travel or transport problems ;  &gt;&gt; 65 years and over ;  &gt; Males ;</t>
  </si>
  <si>
    <t>Australian Capital Territory ;  &gt;&gt; Too far to travel or transport problems ;  &gt;&gt; 65 years and over ;  &gt; Females ;</t>
  </si>
  <si>
    <t>Australian Capital Territory ;  &gt;&gt; Own ill health or disability ;  Persons ;</t>
  </si>
  <si>
    <t>Australian Capital Territory ;  &gt;&gt; Own ill health or disability ;  &gt; Males ;</t>
  </si>
  <si>
    <t>Australian Capital Territory ;  &gt;&gt; Own ill health or disability ;  &gt; Females ;</t>
  </si>
  <si>
    <t>Australian Capital Territory ;  &gt;&gt; Own ill health or disability ;  15-64 years ;  Persons ;</t>
  </si>
  <si>
    <t>Australian Capital Territory ;  &gt;&gt; Own ill health or disability ;  15-64 years ;  &gt; Males ;</t>
  </si>
  <si>
    <t>Australian Capital Territory ;  &gt;&gt; Own ill health or disability ;  15-64 years ;  &gt; Females ;</t>
  </si>
  <si>
    <t>Australian Capital Territory ;  &gt;&gt; Own ill health or disability ;  &gt; 15-24 years ;  Persons ;</t>
  </si>
  <si>
    <t>Australian Capital Territory ;  &gt;&gt; Own ill health or disability ;  &gt; 15-24 years ;  &gt; Males ;</t>
  </si>
  <si>
    <t>Australian Capital Territory ;  &gt;&gt; Own ill health or disability ;  &gt; 15-24 years ;  &gt; Females ;</t>
  </si>
  <si>
    <t>Australian Capital Territory ;  &gt;&gt; Own ill health or disability ;  &gt; 25-34 years ;  Persons ;</t>
  </si>
  <si>
    <t>Australian Capital Territory ;  &gt;&gt; Own ill health or disability ;  &gt; 25-34 years ;  &gt; Males ;</t>
  </si>
  <si>
    <t>Australian Capital Territory ;  &gt;&gt; Own ill health or disability ;  &gt; 25-34 years ;  &gt; Females ;</t>
  </si>
  <si>
    <t>Australian Capital Territory ;  &gt;&gt; Own ill health or disability ;  &gt; 35-44 years ;  Persons ;</t>
  </si>
  <si>
    <t>Australian Capital Territory ;  &gt;&gt; Own ill health or disability ;  &gt; 35-44 years ;  &gt; Males ;</t>
  </si>
  <si>
    <t>Australian Capital Territory ;  &gt;&gt; Own ill health or disability ;  &gt; 35-44 years ;  &gt; Females ;</t>
  </si>
  <si>
    <t>Australian Capital Territory ;  &gt;&gt; Own ill health or disability ;  &gt; 45-54 years ;  Persons ;</t>
  </si>
  <si>
    <t>Australian Capital Territory ;  &gt;&gt; Own ill health or disability ;  &gt; 45-54 years ;  &gt; Males ;</t>
  </si>
  <si>
    <t>Australian Capital Territory ;  &gt;&gt; Own ill health or disability ;  &gt; 45-54 years ;  &gt; Females ;</t>
  </si>
  <si>
    <t>Australian Capital Territory ;  &gt;&gt; Own ill health or disability ;  &gt; 55 years and over ;  Persons ;</t>
  </si>
  <si>
    <t>Australian Capital Territory ;  &gt;&gt; Own ill health or disability ;  &gt; 55 years and over ;  &gt; Males ;</t>
  </si>
  <si>
    <t>Australian Capital Territory ;  &gt;&gt; Own ill health or disability ;  &gt; 55 years and over ;  &gt; Females ;</t>
  </si>
  <si>
    <t>Australian Capital Territory ;  &gt;&gt; Own ill health or disability ;  &gt;&gt; 55-64 years ;  Persons ;</t>
  </si>
  <si>
    <t>Australian Capital Territory ;  &gt;&gt; Own ill health or disability ;  &gt;&gt; 55-64 years ;  &gt; Males ;</t>
  </si>
  <si>
    <t>Australian Capital Territory ;  &gt;&gt; Own ill health or disability ;  &gt;&gt; 55-64 years ;  &gt; Females ;</t>
  </si>
  <si>
    <t>Australian Capital Territory ;  &gt;&gt; Own ill health or disability ;  &gt;&gt; 65 years and over ;  Persons ;</t>
  </si>
  <si>
    <t>Australian Capital Territory ;  &gt;&gt; Own ill health or disability ;  &gt;&gt; 65 years and over ;  &gt; Males ;</t>
  </si>
  <si>
    <t>Australian Capital Territory ;  &gt;&gt; Own ill health or disability ;  &gt;&gt; 65 years and over ;  &gt; Females ;</t>
  </si>
  <si>
    <t>Australian Capital Territory ;  &gt;&gt; Language difficulties ;  Persons ;</t>
  </si>
  <si>
    <t>Australian Capital Territory ;  &gt;&gt; Language difficulties ;  &gt; Males ;</t>
  </si>
  <si>
    <t>Australian Capital Territory ;  &gt;&gt; Language difficulties ;  &gt; Females ;</t>
  </si>
  <si>
    <t>Australian Capital Territory ;  &gt;&gt; Language difficulties ;  15-64 years ;  Persons ;</t>
  </si>
  <si>
    <t>Australian Capital Territory ;  &gt;&gt; Language difficulties ;  15-64 years ;  &gt; Males ;</t>
  </si>
  <si>
    <t>Australian Capital Territory ;  &gt;&gt; Language difficulties ;  15-64 years ;  &gt; Females ;</t>
  </si>
  <si>
    <t>Australian Capital Territory ;  &gt;&gt; Language difficulties ;  &gt; 15-24 years ;  Persons ;</t>
  </si>
  <si>
    <t>Australian Capital Territory ;  &gt;&gt; Language difficulties ;  &gt; 15-24 years ;  &gt; Males ;</t>
  </si>
  <si>
    <t>Australian Capital Territory ;  &gt;&gt; Language difficulties ;  &gt; 15-24 years ;  &gt; Females ;</t>
  </si>
  <si>
    <t>Australian Capital Territory ;  &gt;&gt; Language difficulties ;  &gt; 25-34 years ;  Persons ;</t>
  </si>
  <si>
    <t>Australian Capital Territory ;  &gt;&gt; Language difficulties ;  &gt; 25-34 years ;  &gt; Males ;</t>
  </si>
  <si>
    <t>Australian Capital Territory ;  &gt;&gt; Language difficulties ;  &gt; 25-34 years ;  &gt; Females ;</t>
  </si>
  <si>
    <t>Australian Capital Territory ;  &gt;&gt; Language difficulties ;  &gt; 35-44 years ;  Persons ;</t>
  </si>
  <si>
    <t>Australian Capital Territory ;  &gt;&gt; Language difficulties ;  &gt; 35-44 years ;  &gt; Males ;</t>
  </si>
  <si>
    <t>Australian Capital Territory ;  &gt;&gt; Language difficulties ;  &gt; 35-44 years ;  &gt; Females ;</t>
  </si>
  <si>
    <t>Australian Capital Territory ;  &gt;&gt; Language difficulties ;  &gt; 45-54 years ;  Persons ;</t>
  </si>
  <si>
    <t>Australian Capital Territory ;  &gt;&gt; Language difficulties ;  &gt; 45-54 years ;  &gt; Males ;</t>
  </si>
  <si>
    <t>Australian Capital Territory ;  &gt;&gt; Language difficulties ;  &gt; 45-54 years ;  &gt; Females ;</t>
  </si>
  <si>
    <t>Australian Capital Territory ;  &gt;&gt; Language difficulties ;  &gt; 55 years and over ;  Persons ;</t>
  </si>
  <si>
    <t>Australian Capital Territory ;  &gt;&gt; Language difficulties ;  &gt; 55 years and over ;  &gt; Males ;</t>
  </si>
  <si>
    <t>Australian Capital Territory ;  &gt;&gt; Language difficulties ;  &gt; 55 years and over ;  &gt; Females ;</t>
  </si>
  <si>
    <t>Australian Capital Territory ;  &gt;&gt; Language difficulties ;  &gt;&gt; 55-64 years ;  Persons ;</t>
  </si>
  <si>
    <t>Australian Capital Territory ;  &gt;&gt; Language difficulties ;  &gt;&gt; 55-64 years ;  &gt; Males ;</t>
  </si>
  <si>
    <t>Australian Capital Territory ;  &gt;&gt; Language difficulties ;  &gt;&gt; 55-64 years ;  &gt; Females ;</t>
  </si>
  <si>
    <t>Australian Capital Territory ;  &gt;&gt; Language difficulties ;  &gt;&gt; 65 years and over ;  Persons ;</t>
  </si>
  <si>
    <t>Australian Capital Territory ;  &gt;&gt; Language difficulties ;  &gt;&gt; 65 years and over ;  &gt; Males ;</t>
  </si>
  <si>
    <t>Australian Capital Territory ;  &gt;&gt; Language difficulties ;  &gt;&gt; 65 years and over ;  &gt; Females ;</t>
  </si>
  <si>
    <t>Australian Capital Territory ;  &gt;&gt; No jobs with suitable hours ;  Persons ;</t>
  </si>
  <si>
    <t>Australian Capital Territory ;  &gt;&gt; No jobs with suitable hours ;  &gt; Males ;</t>
  </si>
  <si>
    <t>Australian Capital Territory ;  &gt;&gt; No jobs with suitable hours ;  &gt; Females ;</t>
  </si>
  <si>
    <t>Australian Capital Territory ;  &gt;&gt; No jobs with suitable hours ;  15-64 years ;  Persons ;</t>
  </si>
  <si>
    <t>Australian Capital Territory ;  &gt;&gt; No jobs with suitable hours ;  15-64 years ;  &gt; Males ;</t>
  </si>
  <si>
    <t>Australian Capital Territory ;  &gt;&gt; No jobs with suitable hours ;  15-64 years ;  &gt; Females ;</t>
  </si>
  <si>
    <t>Australian Capital Territory ;  &gt;&gt; No jobs with suitable hours ;  &gt; 15-24 years ;  Persons ;</t>
  </si>
  <si>
    <t>Australian Capital Territory ;  &gt;&gt; No jobs with suitable hours ;  &gt; 15-24 years ;  &gt; Males ;</t>
  </si>
  <si>
    <t>Australian Capital Territory ;  &gt;&gt; No jobs with suitable hours ;  &gt; 15-24 years ;  &gt; Females ;</t>
  </si>
  <si>
    <t>Australian Capital Territory ;  &gt;&gt; No jobs with suitable hours ;  &gt; 25-34 years ;  Persons ;</t>
  </si>
  <si>
    <t>Australian Capital Territory ;  &gt;&gt; No jobs with suitable hours ;  &gt; 25-34 years ;  &gt; Males ;</t>
  </si>
  <si>
    <t>A126245870X</t>
  </si>
  <si>
    <t>A126238742X</t>
  </si>
  <si>
    <t>A126231254K</t>
  </si>
  <si>
    <t>A126245510V</t>
  </si>
  <si>
    <t>A126238382F</t>
  </si>
  <si>
    <t>A126231758R</t>
  </si>
  <si>
    <t>A126246014A</t>
  </si>
  <si>
    <t>A126238886K</t>
  </si>
  <si>
    <t>A126231326K</t>
  </si>
  <si>
    <t>A126245582F</t>
  </si>
  <si>
    <t>A126238454F</t>
  </si>
  <si>
    <t>A126231470C</t>
  </si>
  <si>
    <t>A126245726F</t>
  </si>
  <si>
    <t>A126238598T</t>
  </si>
  <si>
    <t>A126231110X</t>
  </si>
  <si>
    <t>A126245366L</t>
  </si>
  <si>
    <t>A126238238L</t>
  </si>
  <si>
    <t>A126231830W</t>
  </si>
  <si>
    <t>A126246086L</t>
  </si>
  <si>
    <t>A126238958K</t>
  </si>
  <si>
    <t>A126231542C</t>
  </si>
  <si>
    <t>A126245798T</t>
  </si>
  <si>
    <t>A126238670X</t>
  </si>
  <si>
    <t>A126231146A</t>
  </si>
  <si>
    <t>A126245402K</t>
  </si>
  <si>
    <t>A126238274W</t>
  </si>
  <si>
    <t>A126231578F</t>
  </si>
  <si>
    <t>A126245834R</t>
  </si>
  <si>
    <t>A126238706R</t>
  </si>
  <si>
    <t>A126231218A</t>
  </si>
  <si>
    <t>A126245474W</t>
  </si>
  <si>
    <t>A126238346W</t>
  </si>
  <si>
    <t>A126231722L</t>
  </si>
  <si>
    <t>A126245978A</t>
  </si>
  <si>
    <t>A126238850J</t>
  </si>
  <si>
    <t>A126231290V</t>
  </si>
  <si>
    <t>A126245546W</t>
  </si>
  <si>
    <t>A126238418W</t>
  </si>
  <si>
    <t>A126231434V</t>
  </si>
  <si>
    <t>A126245690R</t>
  </si>
  <si>
    <t>A126238562R</t>
  </si>
  <si>
    <t>A126231074A</t>
  </si>
  <si>
    <t>A126245330K</t>
  </si>
  <si>
    <t>A126238202K</t>
  </si>
  <si>
    <t>A126231794X</t>
  </si>
  <si>
    <t>A126246050K</t>
  </si>
  <si>
    <t>A126238922J</t>
  </si>
  <si>
    <t>A126231506V</t>
  </si>
  <si>
    <t>A126245762R</t>
  </si>
  <si>
    <t>A126238634R</t>
  </si>
  <si>
    <t>A126231150T</t>
  </si>
  <si>
    <t>A126245406V</t>
  </si>
  <si>
    <t>A126238278F</t>
  </si>
  <si>
    <t>A126231582W</t>
  </si>
  <si>
    <t>A126245838X</t>
  </si>
  <si>
    <t>A126238710F</t>
  </si>
  <si>
    <t>A126231222T</t>
  </si>
  <si>
    <t>A126245478F</t>
  </si>
  <si>
    <t>A126238350L</t>
  </si>
  <si>
    <t>A126231726W</t>
  </si>
  <si>
    <t>A126245982T</t>
  </si>
  <si>
    <t>A126238854T</t>
  </si>
  <si>
    <t>A126231294C</t>
  </si>
  <si>
    <t>A126245550L</t>
  </si>
  <si>
    <t>A126238422L</t>
  </si>
  <si>
    <t>A126231438C</t>
  </si>
  <si>
    <t>A126245694X</t>
  </si>
  <si>
    <t>A126238566X</t>
  </si>
  <si>
    <t>A126231078K</t>
  </si>
  <si>
    <t>A126245334V</t>
  </si>
  <si>
    <t>A126238206V</t>
  </si>
  <si>
    <t>A126231798J</t>
  </si>
  <si>
    <t>A126246054V</t>
  </si>
  <si>
    <t>A126238926T</t>
  </si>
  <si>
    <t>A126231510K</t>
  </si>
  <si>
    <t>A126245766X</t>
  </si>
  <si>
    <t>A126238638X</t>
  </si>
  <si>
    <t>A126231166K</t>
  </si>
  <si>
    <t>A126245422V</t>
  </si>
  <si>
    <t>A126238294F</t>
  </si>
  <si>
    <t>A126231598R</t>
  </si>
  <si>
    <t>A126245854X</t>
  </si>
  <si>
    <t>A126238726X</t>
  </si>
  <si>
    <t>A126231238K</t>
  </si>
  <si>
    <t>A126245494F</t>
  </si>
  <si>
    <t>A126238366F</t>
  </si>
  <si>
    <t>A126231742W</t>
  </si>
  <si>
    <t>A126245998K</t>
  </si>
  <si>
    <t>A126238870T</t>
  </si>
  <si>
    <t>A126231310T</t>
  </si>
  <si>
    <t>A126245566F</t>
  </si>
  <si>
    <t>A126238438F</t>
  </si>
  <si>
    <t>A126231454C</t>
  </si>
  <si>
    <t>A126245710L</t>
  </si>
  <si>
    <t>A126238582X</t>
  </si>
  <si>
    <t>A126231094K</t>
  </si>
  <si>
    <t>A126245350V</t>
  </si>
  <si>
    <t>A126238222V</t>
  </si>
  <si>
    <t>A126231814W</t>
  </si>
  <si>
    <t>A126246070V</t>
  </si>
  <si>
    <t>A126238942T</t>
  </si>
  <si>
    <t>A126231526C</t>
  </si>
  <si>
    <t>A126245782X</t>
  </si>
  <si>
    <t>A126238654X</t>
  </si>
  <si>
    <t>A126231134T</t>
  </si>
  <si>
    <t>A126245390L</t>
  </si>
  <si>
    <t>A126238262L</t>
  </si>
  <si>
    <t>A126231566W</t>
  </si>
  <si>
    <t>A126245822F</t>
  </si>
  <si>
    <t>A126238694T</t>
  </si>
  <si>
    <t>A126231206T</t>
  </si>
  <si>
    <t>A126245462L</t>
  </si>
  <si>
    <t>A126238334L</t>
  </si>
  <si>
    <t>A126231710C</t>
  </si>
  <si>
    <t>A126245966T</t>
  </si>
  <si>
    <t>A126238838T</t>
  </si>
  <si>
    <t>A126231278C</t>
  </si>
  <si>
    <t>A126245534L</t>
  </si>
  <si>
    <t>A126238406L</t>
  </si>
  <si>
    <t>A126231422K</t>
  </si>
  <si>
    <t>A126245678X</t>
  </si>
  <si>
    <t>A126238550F</t>
  </si>
  <si>
    <t>A126231062T</t>
  </si>
  <si>
    <t>A126245318V</t>
  </si>
  <si>
    <t>A126238190L</t>
  </si>
  <si>
    <t>A126231782R</t>
  </si>
  <si>
    <t>A126246038V</t>
  </si>
  <si>
    <t>A126238910X</t>
  </si>
  <si>
    <t>A126231494W</t>
  </si>
  <si>
    <t>A126245750F</t>
  </si>
  <si>
    <t>A126238622F</t>
  </si>
  <si>
    <t>A126231186V</t>
  </si>
  <si>
    <t>A126245442C</t>
  </si>
  <si>
    <t>A126238314C</t>
  </si>
  <si>
    <t>A126231618L</t>
  </si>
  <si>
    <t>A126245874J</t>
  </si>
  <si>
    <t>A126238746J</t>
  </si>
  <si>
    <t>A126231258V</t>
  </si>
  <si>
    <t>A126245514C</t>
  </si>
  <si>
    <t>A126238386R</t>
  </si>
  <si>
    <t>A126231762F</t>
  </si>
  <si>
    <t>A126246018K</t>
  </si>
  <si>
    <t>A126238890A</t>
  </si>
  <si>
    <t>A126231330A</t>
  </si>
  <si>
    <t>A126245586R</t>
  </si>
  <si>
    <t>A126238458R</t>
  </si>
  <si>
    <t>A126231474L</t>
  </si>
  <si>
    <t>A126245730W</t>
  </si>
  <si>
    <t>A126238602W</t>
  </si>
  <si>
    <t>A126231114J</t>
  </si>
  <si>
    <t>A126245370C</t>
  </si>
  <si>
    <t>A126238242C</t>
  </si>
  <si>
    <t>A126231834F</t>
  </si>
  <si>
    <t>A126246090C</t>
  </si>
  <si>
    <t>A126238962A</t>
  </si>
  <si>
    <t>A126231546L</t>
  </si>
  <si>
    <t>A126245802W</t>
  </si>
  <si>
    <t>A126238674J</t>
  </si>
  <si>
    <t>A126231170A</t>
  </si>
  <si>
    <t>A126245426C</t>
  </si>
  <si>
    <t>A126238298R</t>
  </si>
  <si>
    <t>A126231602V</t>
  </si>
  <si>
    <t>A126245858J</t>
  </si>
  <si>
    <t>A126238730R</t>
  </si>
  <si>
    <t>A126231242A</t>
  </si>
  <si>
    <t>A126245498R</t>
  </si>
  <si>
    <t>A126238370W</t>
  </si>
  <si>
    <t>A126231746F</t>
  </si>
  <si>
    <t>A126246002T</t>
  </si>
  <si>
    <t>A126238874A</t>
  </si>
  <si>
    <t>A126231314A</t>
  </si>
  <si>
    <t>A126245570W</t>
  </si>
  <si>
    <t>A126238442W</t>
  </si>
  <si>
    <t>A126231458L</t>
  </si>
  <si>
    <t>A126245714W</t>
  </si>
  <si>
    <t>A126238586J</t>
  </si>
  <si>
    <t>A126231098V</t>
  </si>
  <si>
    <t>A126245354C</t>
  </si>
  <si>
    <t>A126238226C</t>
  </si>
  <si>
    <t>A126231818F</t>
  </si>
  <si>
    <t>A126246074C</t>
  </si>
  <si>
    <t>A126238946A</t>
  </si>
  <si>
    <t>A126231530V</t>
  </si>
  <si>
    <t>A126245786J</t>
  </si>
  <si>
    <t>A126238658J</t>
  </si>
  <si>
    <t>A126231190K</t>
  </si>
  <si>
    <t>A126245446L</t>
  </si>
  <si>
    <t>A126238318L</t>
  </si>
  <si>
    <t>A126231622C</t>
  </si>
  <si>
    <t>A126245878T</t>
  </si>
  <si>
    <t>A126238750X</t>
  </si>
  <si>
    <t>A126231262K</t>
  </si>
  <si>
    <t>A126245518L</t>
  </si>
  <si>
    <t>A126238390F</t>
  </si>
  <si>
    <t>A126231766R</t>
  </si>
  <si>
    <t>A126246022A</t>
  </si>
  <si>
    <t>A126238894K</t>
  </si>
  <si>
    <t>A126231334K</t>
  </si>
  <si>
    <t>A126245590F</t>
  </si>
  <si>
    <t>A126238462F</t>
  </si>
  <si>
    <t>A126231478W</t>
  </si>
  <si>
    <t>A126245734F</t>
  </si>
  <si>
    <t>A126238606F</t>
  </si>
  <si>
    <t>A126231118T</t>
  </si>
  <si>
    <t>A126245374L</t>
  </si>
  <si>
    <t>A126238246L</t>
  </si>
  <si>
    <t>A126231838R</t>
  </si>
  <si>
    <t>A126246094L</t>
  </si>
  <si>
    <t>A126238966K</t>
  </si>
  <si>
    <t>A126231550C</t>
  </si>
  <si>
    <t>A126245806F</t>
  </si>
  <si>
    <t>A126238678T</t>
  </si>
  <si>
    <t>A126231138A</t>
  </si>
  <si>
    <t>A126245394W</t>
  </si>
  <si>
    <t>A126238266W</t>
  </si>
  <si>
    <t>A126231570L</t>
  </si>
  <si>
    <t>A126245826R</t>
  </si>
  <si>
    <t>A126238698A</t>
  </si>
  <si>
    <t>A126231210J</t>
  </si>
  <si>
    <t>A126245466W</t>
  </si>
  <si>
    <t>A126238338W</t>
  </si>
  <si>
    <t>A126231714L</t>
  </si>
  <si>
    <t>A126245970J</t>
  </si>
  <si>
    <t>A126238842J</t>
  </si>
  <si>
    <t>A126231282V</t>
  </si>
  <si>
    <t>A126245538W</t>
  </si>
  <si>
    <t>A126238410C</t>
  </si>
  <si>
    <t>A126231426V</t>
  </si>
  <si>
    <t>A126245682R</t>
  </si>
  <si>
    <t>A126238554R</t>
  </si>
  <si>
    <t>A126231066A</t>
  </si>
  <si>
    <t>A126245322K</t>
  </si>
  <si>
    <t>A126238194W</t>
  </si>
  <si>
    <t>A126231786X</t>
  </si>
  <si>
    <t>A126246042K</t>
  </si>
  <si>
    <t>A126238914J</t>
  </si>
  <si>
    <t>A126231498F</t>
  </si>
  <si>
    <t>A126245754R</t>
  </si>
  <si>
    <t>A126238626R</t>
  </si>
  <si>
    <t>A126231122J</t>
  </si>
  <si>
    <t>A126245378W</t>
  </si>
  <si>
    <t>A126238250C</t>
  </si>
  <si>
    <t>A126231554L</t>
  </si>
  <si>
    <t>A126245810W</t>
  </si>
  <si>
    <t>A126238682J</t>
  </si>
  <si>
    <t>A126231194V</t>
  </si>
  <si>
    <t>A126245450C</t>
  </si>
  <si>
    <t>A126238322C</t>
  </si>
  <si>
    <t>A126231698X</t>
  </si>
  <si>
    <t>A126245954J</t>
  </si>
  <si>
    <t>Australian Capital Territory ;  &gt;&gt; No jobs with suitable hours ;  &gt; 25-34 years ;  &gt; Females ;</t>
  </si>
  <si>
    <t>Australian Capital Territory ;  &gt;&gt; No jobs with suitable hours ;  &gt; 35-44 years ;  Persons ;</t>
  </si>
  <si>
    <t>Australian Capital Territory ;  &gt;&gt; No jobs with suitable hours ;  &gt; 35-44 years ;  &gt; Males ;</t>
  </si>
  <si>
    <t>Australian Capital Territory ;  &gt;&gt; No jobs with suitable hours ;  &gt; 35-44 years ;  &gt; Females ;</t>
  </si>
  <si>
    <t>Australian Capital Territory ;  &gt;&gt; No jobs with suitable hours ;  &gt; 45-54 years ;  Persons ;</t>
  </si>
  <si>
    <t>Australian Capital Territory ;  &gt;&gt; No jobs with suitable hours ;  &gt; 45-54 years ;  &gt; Males ;</t>
  </si>
  <si>
    <t>Australian Capital Territory ;  &gt;&gt; No jobs with suitable hours ;  &gt; 45-54 years ;  &gt; Females ;</t>
  </si>
  <si>
    <t>Australian Capital Territory ;  &gt;&gt; No jobs with suitable hours ;  &gt; 55 years and over ;  Persons ;</t>
  </si>
  <si>
    <t>Australian Capital Territory ;  &gt;&gt; No jobs with suitable hours ;  &gt; 55 years and over ;  &gt; Males ;</t>
  </si>
  <si>
    <t>Australian Capital Territory ;  &gt;&gt; No jobs with suitable hours ;  &gt; 55 years and over ;  &gt; Females ;</t>
  </si>
  <si>
    <t>Australian Capital Territory ;  &gt;&gt; No jobs with suitable hours ;  &gt;&gt; 55-64 years ;  Persons ;</t>
  </si>
  <si>
    <t>Australian Capital Territory ;  &gt;&gt; No jobs with suitable hours ;  &gt;&gt; 55-64 years ;  &gt; Males ;</t>
  </si>
  <si>
    <t>Australian Capital Territory ;  &gt;&gt; No jobs with suitable hours ;  &gt;&gt; 55-64 years ;  &gt; Females ;</t>
  </si>
  <si>
    <t>Australian Capital Territory ;  &gt;&gt; No jobs with suitable hours ;  &gt;&gt; 65 years and over ;  Persons ;</t>
  </si>
  <si>
    <t>Australian Capital Territory ;  &gt;&gt; No jobs with suitable hours ;  &gt;&gt; 65 years and over ;  &gt; Males ;</t>
  </si>
  <si>
    <t>Australian Capital Territory ;  &gt;&gt; No jobs with suitable hours ;  &gt;&gt; 65 years and over ;  &gt; Females ;</t>
  </si>
  <si>
    <t>Australian Capital Territory ;  &gt;&gt; Child care or other family considerations ;  Persons ;</t>
  </si>
  <si>
    <t>Australian Capital Territory ;  &gt;&gt; Child care or other family considerations ;  &gt; Males ;</t>
  </si>
  <si>
    <t>Australian Capital Territory ;  &gt;&gt; Child care or other family considerations ;  &gt; Females ;</t>
  </si>
  <si>
    <t>Australian Capital Territory ;  &gt;&gt; Child care or other family considerations ;  15-64 years ;  Persons ;</t>
  </si>
  <si>
    <t>Australian Capital Territory ;  &gt;&gt; Child care or other family considerations ;  15-64 years ;  &gt; Males ;</t>
  </si>
  <si>
    <t>Australian Capital Territory ;  &gt;&gt; Child care or other family considerations ;  15-64 years ;  &gt; Females ;</t>
  </si>
  <si>
    <t>Australian Capital Territory ;  &gt;&gt; Child care or other family considerations ;  &gt; 15-24 years ;  Persons ;</t>
  </si>
  <si>
    <t>Australian Capital Territory ;  &gt;&gt; Child care or other family considerations ;  &gt; 15-24 years ;  &gt; Males ;</t>
  </si>
  <si>
    <t>Australian Capital Territory ;  &gt;&gt; Child care or other family considerations ;  &gt; 15-24 years ;  &gt; Females ;</t>
  </si>
  <si>
    <t>Australian Capital Territory ;  &gt;&gt; Child care or other family considerations ;  &gt; 25-34 years ;  Persons ;</t>
  </si>
  <si>
    <t>Australian Capital Territory ;  &gt;&gt; Child care or other family considerations ;  &gt; 25-34 years ;  &gt; Males ;</t>
  </si>
  <si>
    <t>Australian Capital Territory ;  &gt;&gt; Child care or other family considerations ;  &gt; 25-34 years ;  &gt; Females ;</t>
  </si>
  <si>
    <t>Australian Capital Territory ;  &gt;&gt; Child care or other family considerations ;  &gt; 35-44 years ;  Persons ;</t>
  </si>
  <si>
    <t>Australian Capital Territory ;  &gt;&gt; Child care or other family considerations ;  &gt; 35-44 years ;  &gt; Males ;</t>
  </si>
  <si>
    <t>Australian Capital Territory ;  &gt;&gt; Child care or other family considerations ;  &gt; 35-44 years ;  &gt; Females ;</t>
  </si>
  <si>
    <t>Australian Capital Territory ;  &gt;&gt; Child care or other family considerations ;  &gt; 45-54 years ;  Persons ;</t>
  </si>
  <si>
    <t>Australian Capital Territory ;  &gt;&gt; Child care or other family considerations ;  &gt; 45-54 years ;  &gt; Males ;</t>
  </si>
  <si>
    <t>Australian Capital Territory ;  &gt;&gt; Child care or other family considerations ;  &gt; 45-54 years ;  &gt; Females ;</t>
  </si>
  <si>
    <t>Australian Capital Territory ;  &gt;&gt; Child care or other family considerations ;  &gt; 55 years and over ;  Persons ;</t>
  </si>
  <si>
    <t>Australian Capital Territory ;  &gt;&gt; Child care or other family considerations ;  &gt; 55 years and over ;  &gt; Males ;</t>
  </si>
  <si>
    <t>Australian Capital Territory ;  &gt;&gt; Child care or other family considerations ;  &gt; 55 years and over ;  &gt; Females ;</t>
  </si>
  <si>
    <t>Australian Capital Territory ;  &gt;&gt; Child care or other family considerations ;  &gt;&gt; 55-64 years ;  Persons ;</t>
  </si>
  <si>
    <t>Australian Capital Territory ;  &gt;&gt; Child care or other family considerations ;  &gt;&gt; 55-64 years ;  &gt; Males ;</t>
  </si>
  <si>
    <t>Australian Capital Territory ;  &gt;&gt; Child care or other family considerations ;  &gt;&gt; 55-64 years ;  &gt; Females ;</t>
  </si>
  <si>
    <t>Australian Capital Territory ;  &gt;&gt; Child care or other family considerations ;  &gt;&gt; 65 years and over ;  Persons ;</t>
  </si>
  <si>
    <t>Australian Capital Territory ;  &gt;&gt; Child care or other family considerations ;  &gt;&gt; 65 years and over ;  &gt; Males ;</t>
  </si>
  <si>
    <t>Australian Capital Territory ;  &gt;&gt; Child care or other family considerations ;  &gt;&gt; 65 years and over ;  &gt; Females ;</t>
  </si>
  <si>
    <t>Australian Capital Territory ;  &gt;&gt; No feedback from employers ;  Persons ;</t>
  </si>
  <si>
    <t>Australian Capital Territory ;  &gt;&gt; No feedback from employers ;  &gt; Males ;</t>
  </si>
  <si>
    <t>Australian Capital Territory ;  &gt;&gt; No feedback from employers ;  &gt; Females ;</t>
  </si>
  <si>
    <t>Australian Capital Territory ;  &gt;&gt; No feedback from employers ;  15-64 years ;  Persons ;</t>
  </si>
  <si>
    <t>Australian Capital Territory ;  &gt;&gt; No feedback from employers ;  15-64 years ;  &gt; Males ;</t>
  </si>
  <si>
    <t>Australian Capital Territory ;  &gt;&gt; No feedback from employers ;  15-64 years ;  &gt; Females ;</t>
  </si>
  <si>
    <t>Australian Capital Territory ;  &gt;&gt; No feedback from employers ;  &gt; 15-24 years ;  Persons ;</t>
  </si>
  <si>
    <t>Australian Capital Territory ;  &gt;&gt; No feedback from employers ;  &gt; 15-24 years ;  &gt; Males ;</t>
  </si>
  <si>
    <t>Australian Capital Territory ;  &gt;&gt; No feedback from employers ;  &gt; 15-24 years ;  &gt; Females ;</t>
  </si>
  <si>
    <t>Australian Capital Territory ;  &gt;&gt; No feedback from employers ;  &gt; 25-34 years ;  Persons ;</t>
  </si>
  <si>
    <t>Australian Capital Territory ;  &gt;&gt; No feedback from employers ;  &gt; 25-34 years ;  &gt; Males ;</t>
  </si>
  <si>
    <t>Australian Capital Territory ;  &gt;&gt; No feedback from employers ;  &gt; 25-34 years ;  &gt; Females ;</t>
  </si>
  <si>
    <t>Australian Capital Territory ;  &gt;&gt; No feedback from employers ;  &gt; 35-44 years ;  Persons ;</t>
  </si>
  <si>
    <t>Australian Capital Territory ;  &gt;&gt; No feedback from employers ;  &gt; 35-44 years ;  &gt; Males ;</t>
  </si>
  <si>
    <t>Australian Capital Territory ;  &gt;&gt; No feedback from employers ;  &gt; 35-44 years ;  &gt; Females ;</t>
  </si>
  <si>
    <t>Australian Capital Territory ;  &gt;&gt; No feedback from employers ;  &gt; 45-54 years ;  Persons ;</t>
  </si>
  <si>
    <t>Australian Capital Territory ;  &gt;&gt; No feedback from employers ;  &gt; 45-54 years ;  &gt; Males ;</t>
  </si>
  <si>
    <t>Australian Capital Territory ;  &gt;&gt; No feedback from employers ;  &gt; 45-54 years ;  &gt; Females ;</t>
  </si>
  <si>
    <t>Australian Capital Territory ;  &gt;&gt; No feedback from employers ;  &gt; 55 years and over ;  Persons ;</t>
  </si>
  <si>
    <t>Australian Capital Territory ;  &gt;&gt; No feedback from employers ;  &gt; 55 years and over ;  &gt; Males ;</t>
  </si>
  <si>
    <t>Australian Capital Territory ;  &gt;&gt; No feedback from employers ;  &gt; 55 years and over ;  &gt; Females ;</t>
  </si>
  <si>
    <t>Australian Capital Territory ;  &gt;&gt; No feedback from employers ;  &gt;&gt; 55-64 years ;  Persons ;</t>
  </si>
  <si>
    <t>Australian Capital Territory ;  &gt;&gt; No feedback from employers ;  &gt;&gt; 55-64 years ;  &gt; Males ;</t>
  </si>
  <si>
    <t>Australian Capital Territory ;  &gt;&gt; No feedback from employers ;  &gt;&gt; 55-64 years ;  &gt; Females ;</t>
  </si>
  <si>
    <t>Australian Capital Territory ;  &gt;&gt; No feedback from employers ;  &gt;&gt; 65 years and over ;  Persons ;</t>
  </si>
  <si>
    <t>Australian Capital Territory ;  &gt;&gt; No feedback from employers ;  &gt;&gt; 65 years and over ;  &gt; Males ;</t>
  </si>
  <si>
    <t>Australian Capital Territory ;  &gt;&gt; No feedback from employers ;  &gt;&gt; 65 years and over ;  &gt; Females ;</t>
  </si>
  <si>
    <t>Australian Capital Territory ;  &gt;&gt; Other difficulties ;  Persons ;</t>
  </si>
  <si>
    <t>Australian Capital Territory ;  &gt;&gt; Other difficulties ;  &gt; Males ;</t>
  </si>
  <si>
    <t>Australian Capital Territory ;  &gt;&gt; Other difficulties ;  &gt; Females ;</t>
  </si>
  <si>
    <t>Australian Capital Territory ;  &gt;&gt; Other difficulties ;  15-64 years ;  Persons ;</t>
  </si>
  <si>
    <t>Australian Capital Territory ;  &gt;&gt; Other difficulties ;  15-64 years ;  &gt; Males ;</t>
  </si>
  <si>
    <t>Australian Capital Territory ;  &gt;&gt; Other difficulties ;  15-64 years ;  &gt; Females ;</t>
  </si>
  <si>
    <t>Australian Capital Territory ;  &gt;&gt; Other difficulties ;  &gt; 15-24 years ;  Persons ;</t>
  </si>
  <si>
    <t>Australian Capital Territory ;  &gt;&gt; Other difficulties ;  &gt; 15-24 years ;  &gt; Males ;</t>
  </si>
  <si>
    <t>Australian Capital Territory ;  &gt;&gt; Other difficulties ;  &gt; 15-24 years ;  &gt; Females ;</t>
  </si>
  <si>
    <t>Australian Capital Territory ;  &gt;&gt; Other difficulties ;  &gt; 25-34 years ;  Persons ;</t>
  </si>
  <si>
    <t>Australian Capital Territory ;  &gt;&gt; Other difficulties ;  &gt; 25-34 years ;  &gt; Males ;</t>
  </si>
  <si>
    <t>Australian Capital Territory ;  &gt;&gt; Other difficulties ;  &gt; 25-34 years ;  &gt; Females ;</t>
  </si>
  <si>
    <t>Australian Capital Territory ;  &gt;&gt; Other difficulties ;  &gt; 35-44 years ;  Persons ;</t>
  </si>
  <si>
    <t>Australian Capital Territory ;  &gt;&gt; Other difficulties ;  &gt; 35-44 years ;  &gt; Males ;</t>
  </si>
  <si>
    <t>Australian Capital Territory ;  &gt;&gt; Other difficulties ;  &gt; 35-44 years ;  &gt; Females ;</t>
  </si>
  <si>
    <t>Australian Capital Territory ;  &gt;&gt; Other difficulties ;  &gt; 45-54 years ;  Persons ;</t>
  </si>
  <si>
    <t>Australian Capital Territory ;  &gt;&gt; Other difficulties ;  &gt; 45-54 years ;  &gt; Males ;</t>
  </si>
  <si>
    <t>Australian Capital Territory ;  &gt;&gt; Other difficulties ;  &gt; 45-54 years ;  &gt; Females ;</t>
  </si>
  <si>
    <t>Australian Capital Territory ;  &gt;&gt; Other difficulties ;  &gt; 55 years and over ;  Persons ;</t>
  </si>
  <si>
    <t>Australian Capital Territory ;  &gt;&gt; Other difficulties ;  &gt; 55 years and over ;  &gt; Males ;</t>
  </si>
  <si>
    <t>Australian Capital Territory ;  &gt;&gt; Other difficulties ;  &gt; 55 years and over ;  &gt; Females ;</t>
  </si>
  <si>
    <t>Australian Capital Territory ;  &gt;&gt; Other difficulties ;  &gt;&gt; 55-64 years ;  Persons ;</t>
  </si>
  <si>
    <t>Australian Capital Territory ;  &gt;&gt; Other difficulties ;  &gt;&gt; 55-64 years ;  &gt; Males ;</t>
  </si>
  <si>
    <t>Australian Capital Territory ;  &gt;&gt; Other difficulties ;  &gt;&gt; 55-64 years ;  &gt; Females ;</t>
  </si>
  <si>
    <t>Australian Capital Territory ;  &gt;&gt; Other difficulties ;  &gt;&gt; 65 years and over ;  Persons ;</t>
  </si>
  <si>
    <t>Australian Capital Territory ;  &gt;&gt; Other difficulties ;  &gt;&gt; 65 years and over ;  &gt; Males ;</t>
  </si>
  <si>
    <t>Australian Capital Territory ;  &gt;&gt; Other difficulties ;  &gt;&gt; 65 years and over ;  &gt; Females ;</t>
  </si>
  <si>
    <t>Australian Capital Territory ;  &gt; Did not have difficulty finding work ;  Persons ;</t>
  </si>
  <si>
    <t>Australian Capital Territory ;  &gt; Did not have difficulty finding work ;  &gt; Males ;</t>
  </si>
  <si>
    <t>Australian Capital Territory ;  &gt; Did not have difficulty finding work ;  &gt; Females ;</t>
  </si>
  <si>
    <t>Australian Capital Territory ;  &gt; Did not have difficulty finding work ;  15-64 years ;  Persons ;</t>
  </si>
  <si>
    <t>Australian Capital Territory ;  &gt; Did not have difficulty finding work ;  15-64 years ;  &gt; Males ;</t>
  </si>
  <si>
    <t>Australian Capital Territory ;  &gt; Did not have difficulty finding work ;  15-64 years ;  &gt; Females ;</t>
  </si>
  <si>
    <t>Australian Capital Territory ;  &gt; Did not have difficulty finding work ;  &gt; 15-24 years ;  Persons ;</t>
  </si>
  <si>
    <t>Australian Capital Territory ;  &gt; Did not have difficulty finding work ;  &gt; 15-24 years ;  &gt; Males ;</t>
  </si>
  <si>
    <t>Australian Capital Territory ;  &gt; Did not have difficulty finding work ;  &gt; 15-24 years ;  &gt; Females ;</t>
  </si>
  <si>
    <t>Australian Capital Territory ;  &gt; Did not have difficulty finding work ;  &gt; 25-34 years ;  Persons ;</t>
  </si>
  <si>
    <t>Australian Capital Territory ;  &gt; Did not have difficulty finding work ;  &gt; 25-34 years ;  &gt; Males ;</t>
  </si>
  <si>
    <t>Australian Capital Territory ;  &gt; Did not have difficulty finding work ;  &gt; 25-34 years ;  &gt; Females ;</t>
  </si>
  <si>
    <t>Australian Capital Territory ;  &gt; Did not have difficulty finding work ;  &gt; 35-44 years ;  Persons ;</t>
  </si>
  <si>
    <t>Australian Capital Territory ;  &gt; Did not have difficulty finding work ;  &gt; 35-44 years ;  &gt; Males ;</t>
  </si>
  <si>
    <t>Australian Capital Territory ;  &gt; Did not have difficulty finding work ;  &gt; 35-44 years ;  &gt; Females ;</t>
  </si>
  <si>
    <t>Australian Capital Territory ;  &gt; Did not have difficulty finding work ;  &gt; 45-54 years ;  Persons ;</t>
  </si>
  <si>
    <t>Australian Capital Territory ;  &gt; Did not have difficulty finding work ;  &gt; 45-54 years ;  &gt; Males ;</t>
  </si>
  <si>
    <t>Australian Capital Territory ;  &gt; Did not have difficulty finding work ;  &gt; 45-54 years ;  &gt; Females ;</t>
  </si>
  <si>
    <t>Australian Capital Territory ;  &gt; Did not have difficulty finding work ;  &gt; 55 years and over ;  Persons ;</t>
  </si>
  <si>
    <t>Australian Capital Territory ;  &gt; Did not have difficulty finding work ;  &gt; 55 years and over ;  &gt; Males ;</t>
  </si>
  <si>
    <t>Australian Capital Territory ;  &gt; Did not have difficulty finding work ;  &gt; 55 years and over ;  &gt; Females ;</t>
  </si>
  <si>
    <t>Australian Capital Territory ;  &gt; Did not have difficulty finding work ;  &gt;&gt; 55-64 years ;  Persons ;</t>
  </si>
  <si>
    <t>Australian Capital Territory ;  &gt; Did not have difficulty finding work ;  &gt;&gt; 55-64 years ;  &gt; Males ;</t>
  </si>
  <si>
    <t>Australian Capital Territory ;  &gt; Did not have difficulty finding work ;  &gt;&gt; 55-64 years ;  &gt; Females ;</t>
  </si>
  <si>
    <t>Australian Capital Territory ;  &gt; Did not have difficulty finding work ;  &gt;&gt; 65 years and over ;  Persons ;</t>
  </si>
  <si>
    <t>Australian Capital Territory ;  &gt; Did not have difficulty finding work ;  &gt;&gt; 65 years and over ;  &gt; Males ;</t>
  </si>
  <si>
    <t>Australian Capital Territory ;  &gt; Did not have difficulty finding work ;  &gt;&gt; 65 years and over ;  &gt; Females ;</t>
  </si>
  <si>
    <t>A126238826J</t>
  </si>
  <si>
    <t>A126231266V</t>
  </si>
  <si>
    <t>A126245522C</t>
  </si>
  <si>
    <t>A126238394R</t>
  </si>
  <si>
    <t>A126231410A</t>
  </si>
  <si>
    <t>A126245666R</t>
  </si>
  <si>
    <t>A126238538R</t>
  </si>
  <si>
    <t>A126231050J</t>
  </si>
  <si>
    <t>A126245306K</t>
  </si>
  <si>
    <t>A126238178W</t>
  </si>
  <si>
    <t>A126231770F</t>
  </si>
  <si>
    <t>A126246026K</t>
  </si>
  <si>
    <t>A126238898V</t>
  </si>
  <si>
    <t>A126231482L</t>
  </si>
  <si>
    <t>A126245738R</t>
  </si>
  <si>
    <t>A126238610W</t>
  </si>
  <si>
    <t>A126231126T</t>
  </si>
  <si>
    <t>A126245382L</t>
  </si>
  <si>
    <t>A126238254L</t>
  </si>
  <si>
    <t>A126231558W</t>
  </si>
  <si>
    <t>A126245814F</t>
  </si>
  <si>
    <t>A126238686T</t>
  </si>
  <si>
    <t>A126231198C</t>
  </si>
  <si>
    <t>A126245454L</t>
  </si>
  <si>
    <t>A126238326L</t>
  </si>
  <si>
    <t>A126231702C</t>
  </si>
  <si>
    <t>A126245958T</t>
  </si>
  <si>
    <t>A126238830X</t>
  </si>
  <si>
    <t>A126231270K</t>
  </si>
  <si>
    <t>A126245526L</t>
  </si>
  <si>
    <t>A126238398X</t>
  </si>
  <si>
    <t>A126231414K</t>
  </si>
  <si>
    <t>A126245670F</t>
  </si>
  <si>
    <t>A126238542F</t>
  </si>
  <si>
    <t>A126231054T</t>
  </si>
  <si>
    <t>A126245310A</t>
  </si>
  <si>
    <t>A126238182L</t>
  </si>
  <si>
    <t>A126231774R</t>
  </si>
  <si>
    <t>A126246030A</t>
  </si>
  <si>
    <t>A126238902X</t>
  </si>
  <si>
    <t>A126231486W</t>
  </si>
  <si>
    <t>A126245742F</t>
  </si>
  <si>
    <t>A126238614F</t>
  </si>
  <si>
    <t>A126231154A</t>
  </si>
  <si>
    <t>A126245410K</t>
  </si>
  <si>
    <t>A126238282W</t>
  </si>
  <si>
    <t>A126231586F</t>
  </si>
  <si>
    <t>A126245842R</t>
  </si>
  <si>
    <t>A126238714R</t>
  </si>
  <si>
    <t>A126231226A</t>
  </si>
  <si>
    <t>A126245482W</t>
  </si>
  <si>
    <t>A126238354W</t>
  </si>
  <si>
    <t>A126231730L</t>
  </si>
  <si>
    <t>A126245986A</t>
  </si>
  <si>
    <t>A126238858A</t>
  </si>
  <si>
    <t>A126231298L</t>
  </si>
  <si>
    <t>A126245554W</t>
  </si>
  <si>
    <t>A126238426W</t>
  </si>
  <si>
    <t>A126231442V</t>
  </si>
  <si>
    <t>A126245698J</t>
  </si>
  <si>
    <t>A126238570R</t>
  </si>
  <si>
    <t>A126231082A</t>
  </si>
  <si>
    <t>A126245338C</t>
  </si>
  <si>
    <t>A126238210K</t>
  </si>
  <si>
    <t>A126231802L</t>
  </si>
  <si>
    <t>A126246058C</t>
  </si>
  <si>
    <t>A126238930J</t>
  </si>
  <si>
    <t>A126231514V</t>
  </si>
  <si>
    <t>A126245770R</t>
  </si>
  <si>
    <t>A126238642R</t>
  </si>
  <si>
    <t>A126231130J</t>
  </si>
  <si>
    <t>A126245386W</t>
  </si>
  <si>
    <t>A126238258W</t>
  </si>
  <si>
    <t>A126231562L</t>
  </si>
  <si>
    <t>A126245818R</t>
  </si>
  <si>
    <t>A126238690J</t>
  </si>
  <si>
    <t>A126231202J</t>
  </si>
  <si>
    <t>A126245458W</t>
  </si>
  <si>
    <t>A126238330C</t>
  </si>
  <si>
    <t>A126231706L</t>
  </si>
  <si>
    <t>A126245962J</t>
  </si>
  <si>
    <t>A126238834J</t>
  </si>
  <si>
    <t>A126231274V</t>
  </si>
  <si>
    <t>A126245530C</t>
  </si>
  <si>
    <t>A126238402C</t>
  </si>
  <si>
    <t>A126231418V</t>
  </si>
  <si>
    <t>A126245674R</t>
  </si>
  <si>
    <t>A126238546R</t>
  </si>
  <si>
    <t>A126231058A</t>
  </si>
  <si>
    <t>A126245314K</t>
  </si>
  <si>
    <t>A126238186W</t>
  </si>
  <si>
    <t>A126231778X</t>
  </si>
  <si>
    <t>A126246034K</t>
  </si>
  <si>
    <t>A126238906J</t>
  </si>
  <si>
    <t>A126231490L</t>
  </si>
  <si>
    <t>A126245746R</t>
  </si>
  <si>
    <t>A126238618R</t>
  </si>
  <si>
    <t>A126231158K</t>
  </si>
  <si>
    <t>A126245414V</t>
  </si>
  <si>
    <t>A126238286F</t>
  </si>
  <si>
    <t>A126231590W</t>
  </si>
  <si>
    <t>A126245846X</t>
  </si>
  <si>
    <t>A126238718X</t>
  </si>
  <si>
    <t>A126231230T</t>
  </si>
  <si>
    <t>A126245486F</t>
  </si>
  <si>
    <t>A126238358F</t>
  </si>
  <si>
    <t>A126231734W</t>
  </si>
  <si>
    <t>A126245990T</t>
  </si>
  <si>
    <t>A126238862T</t>
  </si>
  <si>
    <t>A126231302T</t>
  </si>
  <si>
    <t>A126245558F</t>
  </si>
  <si>
    <t>A126238430L</t>
  </si>
  <si>
    <t>A126231446C</t>
  </si>
  <si>
    <t>A126245702L</t>
  </si>
  <si>
    <t>A126238574X</t>
  </si>
  <si>
    <t>A126231086K</t>
  </si>
  <si>
    <t>A126245342V</t>
  </si>
  <si>
    <t>A126238214V</t>
  </si>
  <si>
    <t>A126231806W</t>
  </si>
  <si>
    <t>A126246062V</t>
  </si>
  <si>
    <t>A126238934T</t>
  </si>
  <si>
    <t>A126231518C</t>
  </si>
  <si>
    <t>A126245774X</t>
  </si>
  <si>
    <t>A126238646X</t>
  </si>
  <si>
    <t>Time Series Workbook</t>
  </si>
  <si>
    <t>6228.0 Potential workers</t>
  </si>
  <si>
    <t>Table 9. Main difficulty in finding work by age of unemployed persons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</si>
  <si>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</si>
  <si>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</si>
  <si>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</si>
  <si>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</si>
  <si>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</si>
  <si>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</si>
  <si>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</si>
  <si>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</si>
  <si>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</si>
  <si>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Released at 11:30 am (Canberra time) Fri 30 June 2023</t>
  </si>
  <si>
    <t>Contents</t>
  </si>
  <si>
    <t>Tables</t>
  </si>
  <si>
    <t>Table 9.1 - Main difficulty in finding work by age of unemployed persons by state and territory,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</si>
  <si>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</si>
  <si>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</si>
  <si>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</si>
  <si>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2023</t>
  </si>
  <si>
    <t>Summary</t>
  </si>
  <si>
    <t>Methodology</t>
  </si>
  <si>
    <t>Select a state or territory:</t>
  </si>
  <si>
    <t>Australia</t>
  </si>
  <si>
    <t>Time Series IDs</t>
  </si>
  <si>
    <t>15 years and over</t>
  </si>
  <si>
    <t>15-64 years</t>
  </si>
  <si>
    <t>15-24 years</t>
  </si>
  <si>
    <t>25-34 years</t>
  </si>
  <si>
    <t>35-44 years</t>
  </si>
  <si>
    <t>45-54 years</t>
  </si>
  <si>
    <t>55 years and over</t>
  </si>
  <si>
    <t>55-64 years</t>
  </si>
  <si>
    <t>65 years and over</t>
  </si>
  <si>
    <t>'000</t>
  </si>
  <si>
    <t>Persons</t>
  </si>
  <si>
    <t>Main difficulty in finding work over the last 12 months</t>
  </si>
  <si>
    <t>Had difficulty finding work</t>
  </si>
  <si>
    <t>Too many applicants for available jobs</t>
  </si>
  <si>
    <t>Lacked necessary skills or education</t>
  </si>
  <si>
    <t>Considered too young or too old by employers</t>
  </si>
  <si>
    <t>Considered too young by employers</t>
  </si>
  <si>
    <t>Considered too old by employers</t>
  </si>
  <si>
    <t>Insufficient work experience</t>
  </si>
  <si>
    <t>No vacancies at all</t>
  </si>
  <si>
    <t>No vacancies in line of work</t>
  </si>
  <si>
    <t>Too far to travel or transport problems</t>
  </si>
  <si>
    <t>Own ill health or disability</t>
  </si>
  <si>
    <t>Language difficulties</t>
  </si>
  <si>
    <t>No jobs with suitable hours</t>
  </si>
  <si>
    <t>Difficulties with child care or other family considerations</t>
  </si>
  <si>
    <t>No feedback from employers</t>
  </si>
  <si>
    <t>Other difficulties</t>
  </si>
  <si>
    <t>Did not have difficulty finding work</t>
  </si>
  <si>
    <t>Total</t>
  </si>
  <si>
    <t>Males</t>
  </si>
  <si>
    <t>Females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</si>
  <si>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</si>
  <si>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</si>
  <si>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</si>
  <si>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</si>
  <si>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</si>
  <si>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</si>
  <si>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</si>
  <si>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</si>
  <si>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NSW</t>
  </si>
  <si>
    <t>Vic</t>
  </si>
  <si>
    <t>Qld</t>
  </si>
  <si>
    <t>SA</t>
  </si>
  <si>
    <t>WA</t>
  </si>
  <si>
    <t>Tas</t>
  </si>
  <si>
    <t>NT</t>
  </si>
  <si>
    <t>ACT</t>
  </si>
  <si>
    <t>weeks</t>
  </si>
  <si>
    <t>Looked for full-time work</t>
  </si>
  <si>
    <t>Looked for part-time work</t>
  </si>
  <si>
    <t>Unemployed total</t>
  </si>
  <si>
    <t>Looked for both full-time and part-time work</t>
  </si>
  <si>
    <t>Looked for only full-time work</t>
  </si>
  <si>
    <t>Waiting to start a full-time job</t>
  </si>
  <si>
    <t>Looked for only part-time work</t>
  </si>
  <si>
    <t>Waiting to start a part-time job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</si>
</sst>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  <xf numFmtId="0" fontId="28" fillId="0" borderId="0"/>
  </cellStyleXfs>
  <cellXfs count="10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0" fontId="29" fillId="0" borderId="0" xfId="7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1" applyFont="1" applyFill="1" applyBorder="1" applyAlignment="1">
      <alignment horizontal="left" vertical="center"/>
    </xf>
    <xf numFmtId="0" fontId="29" fillId="3" borderId="5" xfId="11" applyFont="1" applyFill="1" applyBorder="1" applyAlignment="1">
      <alignment vertical="center"/>
    </xf>
    <xf numFmtId="0" fontId="29" fillId="0" borderId="0" xfId="11" applyFont="1" applyAlignment="1">
      <alignment vertical="center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31" fillId="0" borderId="0" xfId="1" applyFont="1" applyAlignment="1">
      <alignment horizontal="left"/>
    </xf>
    <xf numFmtId="0" fontId="1" fillId="0" borderId="0" xfId="10" applyFont="1" applyAlignment="1">
      <alignment horizontal="left" indent="3"/>
    </xf>
    <xf numFmtId="0" fontId="1" fillId="0" borderId="0" xfId="10" applyFont="1" applyAlignment="1">
      <alignment horizontal="left" indent="4"/>
    </xf>
    <xf numFmtId="0" fontId="1" fillId="0" borderId="0" xfId="10" applyFont="1" applyAlignment="1">
      <alignment horizontal="left" wrapText="1" indent="3"/>
    </xf>
    <xf numFmtId="0" fontId="29" fillId="0" borderId="0" xfId="7" applyFont="1" applyAlignment="1">
      <alignment horizontal="left" indent="1"/>
    </xf>
    <xf numFmtId="0" fontId="2" fillId="0" borderId="0" xfId="10" applyFont="1" applyAlignment="1">
      <alignment horizontal="left" indent="5"/>
    </xf>
    <xf numFmtId="166" fontId="18" fillId="0" borderId="0" xfId="7" applyNumberFormat="1" applyFont="1" applyAlignment="1">
      <alignment horizontal="right"/>
    </xf>
    <xf numFmtId="166" fontId="29" fillId="0" borderId="0" xfId="11" applyNumberFormat="1" applyFont="1" applyAlignment="1">
      <alignment horizontal="left" vertical="center"/>
    </xf>
    <xf numFmtId="0" fontId="32" fillId="0" borderId="0" xfId="7" applyFont="1"/>
    <xf numFmtId="0" fontId="33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4" fillId="0" borderId="0" xfId="7" applyNumberFormat="1" applyFont="1" applyAlignment="1">
      <alignment horizontal="right"/>
    </xf>
    <xf numFmtId="166" fontId="34" fillId="0" borderId="0" xfId="7" applyNumberFormat="1" applyFont="1" applyAlignment="1">
      <alignment horizontal="right"/>
    </xf>
    <xf numFmtId="17" fontId="29" fillId="0" borderId="7" xfId="9" quotePrefix="1" applyNumberFormat="1" applyFont="1" applyBorder="1" applyAlignment="1">
      <alignment wrapText="1"/>
    </xf>
    <xf numFmtId="0" fontId="29" fillId="0" borderId="0" xfId="12" applyFont="1" applyAlignment="1">
      <alignment vertical="center" wrapText="1"/>
    </xf>
    <xf numFmtId="0" fontId="29" fillId="0" borderId="0" xfId="9" applyFont="1" applyAlignment="1">
      <alignment vertical="center" wrapText="1"/>
    </xf>
    <xf numFmtId="0" fontId="29" fillId="0" borderId="0" xfId="9" quotePrefix="1" applyFont="1" applyAlignment="1">
      <alignment vertical="center" wrapText="1"/>
    </xf>
    <xf numFmtId="17" fontId="30" fillId="0" borderId="0" xfId="9" quotePrefix="1" applyNumberFormat="1" applyFont="1" applyAlignment="1">
      <alignment vertical="center" wrapText="1"/>
    </xf>
    <xf numFmtId="17" fontId="29" fillId="5" borderId="0" xfId="9" quotePrefix="1" applyNumberFormat="1" applyFont="1" applyFill="1">
      <alignment horizontal="center" vertical="center" wrapText="1"/>
    </xf>
    <xf numFmtId="17" fontId="29" fillId="0" borderId="0" xfId="9" quotePrefix="1" applyNumberFormat="1" applyFont="1" applyAlignment="1">
      <alignment vertical="center" wrapText="1"/>
    </xf>
    <xf numFmtId="0" fontId="13" fillId="5" borderId="0" xfId="3" applyFont="1" applyFill="1" applyAlignment="1">
      <alignment horizontal="right"/>
    </xf>
    <xf numFmtId="1" fontId="35" fillId="0" borderId="0" xfId="4" quotePrefix="1" applyNumberFormat="1" applyFont="1" applyAlignment="1">
      <alignment horizontal="center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2" fillId="5" borderId="0" xfId="0" applyFont="1" applyFill="1"/>
    <xf numFmtId="166" fontId="21" fillId="5" borderId="0" xfId="0" applyNumberFormat="1" applyFont="1" applyFill="1"/>
    <xf numFmtId="0" fontId="0" fillId="5" borderId="0" xfId="0" applyFill="1"/>
    <xf numFmtId="0" fontId="14" fillId="0" borderId="0" xfId="7" applyFont="1"/>
    <xf numFmtId="0" fontId="1" fillId="0" borderId="0" xfId="10" applyFont="1" applyAlignment="1">
      <alignment horizontal="left" indent="2"/>
    </xf>
    <xf numFmtId="0" fontId="31" fillId="5" borderId="0" xfId="1" applyFont="1" applyFill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9" fillId="0" borderId="0" xfId="9" quotePrefix="1" applyNumberFormat="1" applyFont="1">
      <alignment horizontal="center" vertical="center" wrapText="1"/>
    </xf>
    <xf numFmtId="0" fontId="29" fillId="0" borderId="0" xfId="12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17" fontId="30" fillId="0" borderId="0" xfId="9" quotePrefix="1" applyNumberFormat="1" applyFont="1">
      <alignment horizontal="center" vertical="center" wrapText="1"/>
    </xf>
    <xf numFmtId="17" fontId="29" fillId="0" borderId="7" xfId="9" quotePrefix="1" applyNumberFormat="1" applyFont="1" applyBorder="1">
      <alignment horizontal="center" vertical="center" wrapText="1"/>
    </xf>
    <xf numFmtId="0" fontId="29" fillId="0" borderId="0" xfId="9" quotePrefix="1" applyFont="1">
      <alignment horizontal="center" vertical="center" wrapText="1"/>
    </xf>
  </cellXfs>
  <cellStyles count="13">
    <cellStyle name="Hyperlink" xfId="1" builtinId="8"/>
    <cellStyle name="Hyperlink 2" xfId="5" xr:uid="{D1AF78BE-7E74-4F91-A344-43B3E1AEC714}"/>
    <cellStyle name="Normal" xfId="0" builtinId="0"/>
    <cellStyle name="Normal 10" xfId="3" xr:uid="{C4715441-3D08-4989-8443-078B9F7EA8C3}"/>
    <cellStyle name="Normal 2" xfId="7" xr:uid="{862DFF69-1D23-41FF-84E0-E960C573E79C}"/>
    <cellStyle name="Normal 2 2 2" xfId="10" xr:uid="{DAFE2BFB-14A5-4F7F-8271-03AC34FD8484}"/>
    <cellStyle name="Normal 2 4" xfId="4" xr:uid="{E69B08E9-3E45-44BA-89EC-8FD26407566B}"/>
    <cellStyle name="Normal 3 5 4" xfId="2" xr:uid="{D93E29AB-E1FD-482C-8062-E4849D1B27F6}"/>
    <cellStyle name="Style1" xfId="6" xr:uid="{25B65EF8-4878-424B-9ECE-CF1E32B22D6E}"/>
    <cellStyle name="Style4" xfId="8" xr:uid="{981BAD99-AF53-414F-9ACA-A3192214375D}"/>
    <cellStyle name="Style5" xfId="9" xr:uid="{E1BCA953-7A41-46F6-A77D-5DE0657DC963}"/>
    <cellStyle name="Style6" xfId="12" xr:uid="{8E992557-0FAE-454A-A9FF-4EE5512CDF09}"/>
    <cellStyle name="Style9" xfId="11" xr:uid="{F67E33C9-4AC3-4B4B-8959-88CB7D5AAA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F4DAEF-6912-40AD-BCE2-73795DB1F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B644AB-FB04-49F6-92B2-E423C8CA2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4257A-A476-4789-85B5-930626931C90}">
  <sheetPr codeName="Sheet21"/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8760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8761</v>
      </c>
      <c r="C5" s="11"/>
      <c r="D5" s="11"/>
      <c r="E5" s="11"/>
    </row>
    <row r="6" spans="1:5" ht="15.75" customHeight="1">
      <c r="A6" s="11"/>
      <c r="B6" s="86" t="s">
        <v>8762</v>
      </c>
      <c r="C6" s="86"/>
      <c r="D6" s="86"/>
      <c r="E6" s="86"/>
    </row>
    <row r="7" spans="1:5" ht="15.75" customHeight="1">
      <c r="A7" s="11"/>
      <c r="B7" s="21" t="s">
        <v>8772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8773</v>
      </c>
      <c r="C9" s="24"/>
      <c r="D9" s="11"/>
      <c r="E9" s="11"/>
    </row>
    <row r="10" spans="1:5">
      <c r="A10" s="23"/>
      <c r="B10" s="25" t="s">
        <v>8774</v>
      </c>
      <c r="C10" s="23"/>
      <c r="D10" s="11"/>
      <c r="E10" s="11"/>
    </row>
    <row r="11" spans="1:5">
      <c r="A11" s="23"/>
      <c r="B11" s="26">
        <v>9.1</v>
      </c>
      <c r="C11" s="27" t="s">
        <v>8775</v>
      </c>
      <c r="D11" s="11"/>
      <c r="E11" s="11"/>
    </row>
    <row r="12" spans="1:5">
      <c r="A12" s="23"/>
      <c r="B12" s="26" t="s">
        <v>8776</v>
      </c>
      <c r="C12" s="27" t="s">
        <v>8777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87"/>
      <c r="C14" s="87"/>
      <c r="D14" s="11"/>
      <c r="E14" s="11"/>
    </row>
    <row r="15" spans="1:5" ht="15.75">
      <c r="A15" s="23"/>
      <c r="B15" s="88" t="s">
        <v>8778</v>
      </c>
      <c r="C15" s="88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8779</v>
      </c>
      <c r="C17" s="23"/>
      <c r="D17" s="11"/>
      <c r="E17" s="11"/>
    </row>
    <row r="18" spans="1:5">
      <c r="A18" s="23"/>
      <c r="B18" s="89" t="s">
        <v>8780</v>
      </c>
      <c r="C18" s="89"/>
      <c r="D18" s="11"/>
      <c r="E18" s="11"/>
    </row>
    <row r="19" spans="1:5">
      <c r="A19" s="23"/>
      <c r="B19" s="89" t="s">
        <v>8781</v>
      </c>
      <c r="C19" s="89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8763</v>
      </c>
      <c r="C21" s="11"/>
      <c r="D21" s="11"/>
      <c r="E21" s="11"/>
    </row>
    <row r="22" spans="1:5">
      <c r="A22" s="22"/>
      <c r="B22" s="85" t="s">
        <v>8771</v>
      </c>
      <c r="C22" s="85"/>
      <c r="D22" s="85"/>
      <c r="E22" s="85"/>
    </row>
    <row r="23" spans="1:5">
      <c r="A23" s="22"/>
      <c r="B23" s="85" t="s">
        <v>8770</v>
      </c>
      <c r="C23" s="85"/>
      <c r="D23" s="85"/>
      <c r="E23" s="85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2023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7B5E177E-D6C2-4CBF-8588-8FE819DDD44F}"/>
    <hyperlink ref="B12" location="Index!A12" display="Index" xr:uid="{D6259237-09A2-4E30-98AB-A3E8B5384100}"/>
    <hyperlink ref="B26" r:id="rId2" display="© Commonwealth of Australia 2015" xr:uid="{CA0649BD-2162-4BFA-81C5-98700EA1A9CD}"/>
    <hyperlink ref="B23" r:id="rId3" display="or the Labour Surveys Branch at labour.statistics@abs.gov.au." xr:uid="{6A3C3B33-BD08-4564-BB0A-34D472C8706E}"/>
    <hyperlink ref="B22:E22" r:id="rId4" display="For further information about these and related statistics visit www.abs.gov.au/about/contact-us" xr:uid="{43A674DB-B630-4BF6-BA4F-328E329110F1}"/>
    <hyperlink ref="B11" location="'Table 9.1'!C10" display="'Table 9.1'!C10" xr:uid="{4444B1DF-E468-419E-8F65-D18AF28F6C8B}"/>
    <hyperlink ref="B19" r:id="rId5" display="Explanatory Notes" xr:uid="{B4F69845-038E-41A6-A8E5-751614FB8825}"/>
    <hyperlink ref="B18" r:id="rId6" xr:uid="{182E27F7-9AE0-430A-AC86-844CD08ED33E}"/>
    <hyperlink ref="B18:C18" r:id="rId7" display="Summary" xr:uid="{5E50779A-BF71-49CB-A325-873693513BDD}"/>
    <hyperlink ref="B19:C19" r:id="rId8" display="Methodology" xr:uid="{23444474-37F0-4A54-B6EE-AC2FDCF09EBF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19.120999999999999</v>
      </c>
      <c r="C11" s="9">
        <v>10.567</v>
      </c>
      <c r="D11" s="9">
        <v>8.5540000000000003</v>
      </c>
      <c r="E11" s="9">
        <v>17.773</v>
      </c>
      <c r="F11" s="9">
        <v>11.044</v>
      </c>
      <c r="G11" s="9">
        <v>6.7279999999999998</v>
      </c>
      <c r="H11" s="9">
        <v>16.742999999999999</v>
      </c>
      <c r="I11" s="9">
        <v>10.409000000000001</v>
      </c>
      <c r="J11" s="9">
        <v>6.3339999999999996</v>
      </c>
      <c r="K11" s="9">
        <v>1.03</v>
      </c>
      <c r="L11" s="9">
        <v>0.63500000000000001</v>
      </c>
      <c r="M11" s="9">
        <v>0.39500000000000002</v>
      </c>
      <c r="N11" s="9">
        <v>33.03</v>
      </c>
      <c r="O11" s="9">
        <v>18.018000000000001</v>
      </c>
      <c r="P11" s="9">
        <v>15.012</v>
      </c>
      <c r="Q11" s="9">
        <v>33.03</v>
      </c>
      <c r="R11" s="9">
        <v>18.018000000000001</v>
      </c>
      <c r="S11" s="9">
        <v>15.012</v>
      </c>
      <c r="T11" s="9">
        <v>14.363</v>
      </c>
      <c r="U11" s="9">
        <v>7.0069999999999997</v>
      </c>
      <c r="V11" s="9">
        <v>7.3559999999999999</v>
      </c>
      <c r="W11" s="9">
        <v>6.9649999999999999</v>
      </c>
      <c r="X11" s="9">
        <v>3.4860000000000002</v>
      </c>
      <c r="Y11" s="9">
        <v>3.4790000000000001</v>
      </c>
      <c r="Z11" s="9">
        <v>6.4560000000000004</v>
      </c>
      <c r="AA11" s="9">
        <v>3.86</v>
      </c>
      <c r="AB11" s="9">
        <v>2.5960000000000001</v>
      </c>
      <c r="AC11" s="9">
        <v>3.2170000000000001</v>
      </c>
      <c r="AD11" s="9">
        <v>2.125</v>
      </c>
      <c r="AE11" s="9">
        <v>1.091</v>
      </c>
      <c r="AF11" s="9">
        <v>2.0289999999999999</v>
      </c>
      <c r="AG11" s="9">
        <v>1.5389999999999999</v>
      </c>
      <c r="AH11" s="9">
        <v>0.49</v>
      </c>
      <c r="AI11" s="9">
        <v>2.0289999999999999</v>
      </c>
      <c r="AJ11" s="9">
        <v>1.5389999999999999</v>
      </c>
      <c r="AK11" s="9">
        <v>0.49</v>
      </c>
      <c r="AL11" s="9">
        <v>0</v>
      </c>
      <c r="AM11" s="9">
        <v>0</v>
      </c>
      <c r="AN11" s="9">
        <v>0</v>
      </c>
      <c r="AO11" s="9">
        <v>11.125999999999999</v>
      </c>
      <c r="AP11" s="9">
        <v>3.9430000000000001</v>
      </c>
      <c r="AQ11" s="9">
        <v>7.1840000000000002</v>
      </c>
      <c r="AR11" s="9">
        <v>11.125999999999999</v>
      </c>
      <c r="AS11" s="9">
        <v>3.9430000000000001</v>
      </c>
      <c r="AT11" s="9">
        <v>7.1840000000000002</v>
      </c>
      <c r="AU11" s="9">
        <v>3.8980000000000001</v>
      </c>
      <c r="AV11" s="9">
        <v>1.3440000000000001</v>
      </c>
      <c r="AW11" s="9">
        <v>2.5539999999999998</v>
      </c>
      <c r="AX11" s="9">
        <v>3.8140000000000001</v>
      </c>
      <c r="AY11" s="9">
        <v>0.92500000000000004</v>
      </c>
      <c r="AZ11" s="9">
        <v>2.89</v>
      </c>
      <c r="BA11" s="9">
        <v>2.1680000000000001</v>
      </c>
      <c r="BB11" s="9">
        <v>0.88700000000000001</v>
      </c>
      <c r="BC11" s="9">
        <v>1.2809999999999999</v>
      </c>
      <c r="BD11" s="9">
        <v>1.246</v>
      </c>
      <c r="BE11" s="9">
        <v>0.78600000000000003</v>
      </c>
      <c r="BF11" s="9">
        <v>0.46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14.476000000000001</v>
      </c>
      <c r="BQ11" s="9">
        <v>9.4320000000000004</v>
      </c>
      <c r="BR11" s="9">
        <v>5.0439999999999996</v>
      </c>
      <c r="BS11" s="9">
        <v>14.161</v>
      </c>
      <c r="BT11" s="9">
        <v>9.1170000000000009</v>
      </c>
      <c r="BU11" s="9">
        <v>5.0439999999999996</v>
      </c>
      <c r="BV11" s="9">
        <v>2.8679999999999999</v>
      </c>
      <c r="BW11" s="9">
        <v>2.0139999999999998</v>
      </c>
      <c r="BX11" s="9">
        <v>0.85499999999999998</v>
      </c>
      <c r="BY11" s="9">
        <v>1.0580000000000001</v>
      </c>
      <c r="BZ11" s="9">
        <v>1.0580000000000001</v>
      </c>
      <c r="CA11" s="9">
        <v>0</v>
      </c>
      <c r="CB11" s="9">
        <v>0.46300000000000002</v>
      </c>
      <c r="CC11" s="9">
        <v>0</v>
      </c>
      <c r="CD11" s="9">
        <v>0.46300000000000002</v>
      </c>
      <c r="CE11" s="9">
        <v>2.8370000000000002</v>
      </c>
      <c r="CF11" s="9">
        <v>1.635</v>
      </c>
      <c r="CG11" s="9">
        <v>1.2010000000000001</v>
      </c>
      <c r="CH11" s="9">
        <v>7.2489999999999997</v>
      </c>
      <c r="CI11" s="9">
        <v>4.7240000000000002</v>
      </c>
      <c r="CJ11" s="9">
        <v>2.5249999999999999</v>
      </c>
      <c r="CK11" s="9">
        <v>6.9340000000000002</v>
      </c>
      <c r="CL11" s="9">
        <v>4.4089999999999998</v>
      </c>
      <c r="CM11" s="9">
        <v>2.5249999999999999</v>
      </c>
      <c r="CN11" s="9">
        <v>0.315</v>
      </c>
      <c r="CO11" s="9">
        <v>0.315</v>
      </c>
      <c r="CP11" s="9">
        <v>0</v>
      </c>
      <c r="CQ11" s="9">
        <v>3.0720000000000001</v>
      </c>
      <c r="CR11" s="9">
        <v>3.0720000000000001</v>
      </c>
      <c r="CS11" s="9">
        <v>0</v>
      </c>
      <c r="CT11" s="9">
        <v>3.0720000000000001</v>
      </c>
      <c r="CU11" s="9">
        <v>3.0720000000000001</v>
      </c>
      <c r="CV11" s="9">
        <v>0</v>
      </c>
      <c r="CW11" s="9">
        <v>2.0139999999999998</v>
      </c>
      <c r="CX11" s="9">
        <v>2.0139999999999998</v>
      </c>
      <c r="CY11" s="9">
        <v>0</v>
      </c>
      <c r="CZ11" s="9">
        <v>1.0580000000000001</v>
      </c>
      <c r="DA11" s="9">
        <v>1.0580000000000001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11.404</v>
      </c>
      <c r="DS11" s="9">
        <v>6.36</v>
      </c>
      <c r="DT11" s="9">
        <v>5.0439999999999996</v>
      </c>
      <c r="DU11" s="9">
        <v>11.089</v>
      </c>
      <c r="DV11" s="9">
        <v>6.0449999999999999</v>
      </c>
      <c r="DW11" s="9">
        <v>5.0439999999999996</v>
      </c>
      <c r="DX11" s="9">
        <v>0.85499999999999998</v>
      </c>
      <c r="DY11" s="9">
        <v>0</v>
      </c>
      <c r="DZ11" s="9">
        <v>0.85499999999999998</v>
      </c>
      <c r="EA11" s="9">
        <v>0</v>
      </c>
      <c r="EB11" s="9">
        <v>0</v>
      </c>
      <c r="EC11" s="9">
        <v>0</v>
      </c>
      <c r="ED11" s="9">
        <v>0.46300000000000002</v>
      </c>
      <c r="EE11" s="9">
        <v>0</v>
      </c>
      <c r="EF11" s="9">
        <v>0.46300000000000002</v>
      </c>
      <c r="EG11" s="9">
        <v>2.8370000000000002</v>
      </c>
      <c r="EH11" s="9">
        <v>1.635</v>
      </c>
      <c r="EI11" s="9">
        <v>1.2010000000000001</v>
      </c>
      <c r="EJ11" s="9">
        <v>7.2489999999999997</v>
      </c>
      <c r="EK11" s="9">
        <v>4.7240000000000002</v>
      </c>
      <c r="EL11" s="9">
        <v>2.5249999999999999</v>
      </c>
      <c r="EM11" s="9">
        <v>6.9340000000000002</v>
      </c>
      <c r="EN11" s="9">
        <v>4.4089999999999998</v>
      </c>
      <c r="EO11" s="9">
        <v>2.5249999999999999</v>
      </c>
      <c r="EP11" s="9">
        <v>0.315</v>
      </c>
      <c r="EQ11" s="9">
        <v>0.315</v>
      </c>
      <c r="ER11" s="9">
        <v>0</v>
      </c>
      <c r="ES11" s="9">
        <v>10.843</v>
      </c>
      <c r="ET11" s="9">
        <v>4.5540000000000003</v>
      </c>
      <c r="EU11" s="9">
        <v>6.2889999999999997</v>
      </c>
      <c r="EV11" s="9">
        <v>10.843</v>
      </c>
      <c r="EW11" s="9">
        <v>4.5540000000000003</v>
      </c>
      <c r="EX11" s="9">
        <v>6.2889999999999997</v>
      </c>
      <c r="EY11" s="9">
        <v>6.1260000000000003</v>
      </c>
      <c r="EZ11" s="9">
        <v>2.8849999999999998</v>
      </c>
      <c r="FA11" s="9">
        <v>3.24</v>
      </c>
      <c r="FB11" s="9">
        <v>1.8620000000000001</v>
      </c>
      <c r="FC11" s="9">
        <v>0.81</v>
      </c>
      <c r="FD11" s="9">
        <v>1.052</v>
      </c>
      <c r="FE11" s="9">
        <v>1.502</v>
      </c>
      <c r="FF11" s="9">
        <v>0.436</v>
      </c>
      <c r="FG11" s="9">
        <v>1.0660000000000001</v>
      </c>
      <c r="FH11" s="9">
        <v>0.41899999999999998</v>
      </c>
      <c r="FI11" s="9">
        <v>0</v>
      </c>
      <c r="FJ11" s="9">
        <v>0.41899999999999998</v>
      </c>
      <c r="FK11" s="9">
        <v>0.93400000000000005</v>
      </c>
      <c r="FL11" s="9">
        <v>0.42199999999999999</v>
      </c>
      <c r="FM11" s="9">
        <v>0.51200000000000001</v>
      </c>
      <c r="FN11" s="9">
        <v>0.93400000000000005</v>
      </c>
      <c r="FO11" s="9">
        <v>0.42199999999999999</v>
      </c>
      <c r="FP11" s="9">
        <v>0.51200000000000001</v>
      </c>
      <c r="FQ11" s="9">
        <v>0</v>
      </c>
      <c r="FR11" s="9">
        <v>0</v>
      </c>
      <c r="FS11" s="9">
        <v>0</v>
      </c>
      <c r="FT11" s="9">
        <v>17.347000000000001</v>
      </c>
      <c r="FU11" s="9">
        <v>10.879</v>
      </c>
      <c r="FV11" s="9">
        <v>6.4669999999999996</v>
      </c>
      <c r="FW11" s="9">
        <v>17.347000000000001</v>
      </c>
      <c r="FX11" s="9">
        <v>10.879</v>
      </c>
      <c r="FY11" s="9">
        <v>6.4669999999999996</v>
      </c>
      <c r="FZ11" s="9">
        <v>8.6809999999999992</v>
      </c>
      <c r="GA11" s="9">
        <v>7.0640000000000001</v>
      </c>
      <c r="GB11" s="9">
        <v>1.617</v>
      </c>
      <c r="GC11" s="9">
        <v>1.7430000000000001</v>
      </c>
      <c r="GD11" s="9">
        <v>1.7430000000000001</v>
      </c>
      <c r="GE11" s="9">
        <v>0</v>
      </c>
      <c r="GF11" s="9">
        <v>1.7649999999999999</v>
      </c>
      <c r="GG11" s="9">
        <v>0.40799999999999997</v>
      </c>
      <c r="GH11" s="9">
        <v>1.3580000000000001</v>
      </c>
      <c r="GI11" s="9">
        <v>1.9039999999999999</v>
      </c>
      <c r="GJ11" s="9">
        <v>0.33700000000000002</v>
      </c>
      <c r="GK11" s="9">
        <v>1.5669999999999999</v>
      </c>
      <c r="GL11" s="9">
        <v>3.2530000000000001</v>
      </c>
      <c r="GM11" s="9">
        <v>1.327</v>
      </c>
      <c r="GN11" s="9">
        <v>1.9259999999999999</v>
      </c>
      <c r="GO11" s="9">
        <v>3.2530000000000001</v>
      </c>
      <c r="GP11" s="9">
        <v>1.327</v>
      </c>
      <c r="GQ11" s="9">
        <v>1.9259999999999999</v>
      </c>
      <c r="GR11" s="9">
        <v>0</v>
      </c>
      <c r="GS11" s="9">
        <v>0</v>
      </c>
      <c r="GT11" s="9">
        <v>0</v>
      </c>
      <c r="GU11" s="9">
        <v>14.77</v>
      </c>
      <c r="GV11" s="9">
        <v>8.4700000000000006</v>
      </c>
      <c r="GW11" s="9">
        <v>6.3</v>
      </c>
      <c r="GX11" s="9">
        <v>14.77</v>
      </c>
      <c r="GY11" s="9">
        <v>8.4700000000000006</v>
      </c>
      <c r="GZ11" s="9">
        <v>6.3</v>
      </c>
      <c r="HA11" s="9">
        <v>2.6040000000000001</v>
      </c>
      <c r="HB11" s="9">
        <v>0.92300000000000004</v>
      </c>
      <c r="HC11" s="9">
        <v>1.681</v>
      </c>
      <c r="HD11" s="9">
        <v>2.226</v>
      </c>
      <c r="HE11" s="9">
        <v>2.226</v>
      </c>
      <c r="HF11" s="9">
        <v>0</v>
      </c>
      <c r="HG11" s="9">
        <v>5.8150000000000004</v>
      </c>
      <c r="HH11" s="9">
        <v>2.5099999999999998</v>
      </c>
      <c r="HI11" s="9">
        <v>3.306</v>
      </c>
      <c r="HJ11" s="9">
        <v>3.2429999999999999</v>
      </c>
      <c r="HK11" s="9">
        <v>2.3719999999999999</v>
      </c>
      <c r="HL11" s="9">
        <v>0.872</v>
      </c>
      <c r="HM11" s="9">
        <v>0.88</v>
      </c>
      <c r="HN11" s="9">
        <v>0.439</v>
      </c>
      <c r="HO11" s="9">
        <v>0.441</v>
      </c>
      <c r="HP11" s="9">
        <v>0.88</v>
      </c>
      <c r="HQ11" s="9">
        <v>0.439</v>
      </c>
      <c r="HR11" s="9">
        <v>0.441</v>
      </c>
      <c r="HS11" s="9">
        <v>0</v>
      </c>
      <c r="HT11" s="9">
        <v>0</v>
      </c>
      <c r="HU11" s="9">
        <v>0</v>
      </c>
      <c r="HV11" s="9">
        <v>6.5430000000000001</v>
      </c>
      <c r="HW11" s="9">
        <v>3.2440000000000002</v>
      </c>
      <c r="HX11" s="9">
        <v>3.298</v>
      </c>
      <c r="HY11" s="9">
        <v>6.5430000000000001</v>
      </c>
      <c r="HZ11" s="9">
        <v>3.2440000000000002</v>
      </c>
      <c r="IA11" s="9">
        <v>3.298</v>
      </c>
      <c r="IB11" s="9">
        <v>2.7160000000000002</v>
      </c>
      <c r="IC11" s="9">
        <v>1.3520000000000001</v>
      </c>
      <c r="ID11" s="9">
        <v>1.365</v>
      </c>
      <c r="IE11" s="9">
        <v>1.536</v>
      </c>
      <c r="IF11" s="9">
        <v>0.35199999999999998</v>
      </c>
      <c r="IG11" s="9">
        <v>1.1839999999999999</v>
      </c>
      <c r="IH11" s="9">
        <v>1.5189999999999999</v>
      </c>
      <c r="II11" s="9">
        <v>1.141</v>
      </c>
      <c r="IJ11" s="9">
        <v>0.378</v>
      </c>
      <c r="IK11" s="9">
        <v>0.372</v>
      </c>
      <c r="IL11" s="9">
        <v>0</v>
      </c>
      <c r="IM11" s="9">
        <v>0.372</v>
      </c>
      <c r="IN11" s="9">
        <v>0.4</v>
      </c>
      <c r="IO11" s="9">
        <v>0.4</v>
      </c>
      <c r="IP11" s="9">
        <v>0</v>
      </c>
      <c r="IQ11" s="9">
        <v>0.4</v>
      </c>
    </row>
    <row r="12" spans="1:251">
      <c r="A12" s="10">
        <v>42401</v>
      </c>
      <c r="B12" s="9">
        <v>16.096</v>
      </c>
      <c r="C12" s="9">
        <v>8.8279999999999994</v>
      </c>
      <c r="D12" s="9">
        <v>7.2679999999999998</v>
      </c>
      <c r="E12" s="9">
        <v>15.83</v>
      </c>
      <c r="F12" s="9">
        <v>7.8680000000000003</v>
      </c>
      <c r="G12" s="9">
        <v>7.9619999999999997</v>
      </c>
      <c r="H12" s="9">
        <v>14.52</v>
      </c>
      <c r="I12" s="9">
        <v>7.5119999999999996</v>
      </c>
      <c r="J12" s="9">
        <v>7.008</v>
      </c>
      <c r="K12" s="9">
        <v>1.31</v>
      </c>
      <c r="L12" s="9">
        <v>0.35599999999999998</v>
      </c>
      <c r="M12" s="9">
        <v>0.95399999999999996</v>
      </c>
      <c r="N12" s="9">
        <v>35.606999999999999</v>
      </c>
      <c r="O12" s="9">
        <v>19.369</v>
      </c>
      <c r="P12" s="9">
        <v>16.238</v>
      </c>
      <c r="Q12" s="9">
        <v>35.250999999999998</v>
      </c>
      <c r="R12" s="9">
        <v>19.013000000000002</v>
      </c>
      <c r="S12" s="9">
        <v>16.238</v>
      </c>
      <c r="T12" s="9">
        <v>12.116</v>
      </c>
      <c r="U12" s="9">
        <v>7.694</v>
      </c>
      <c r="V12" s="9">
        <v>4.4219999999999997</v>
      </c>
      <c r="W12" s="9">
        <v>5.0709999999999997</v>
      </c>
      <c r="X12" s="9">
        <v>2.6320000000000001</v>
      </c>
      <c r="Y12" s="9">
        <v>2.4390000000000001</v>
      </c>
      <c r="Z12" s="9">
        <v>8.2539999999999996</v>
      </c>
      <c r="AA12" s="9">
        <v>4.0149999999999997</v>
      </c>
      <c r="AB12" s="9">
        <v>4.2389999999999999</v>
      </c>
      <c r="AC12" s="9">
        <v>6.093</v>
      </c>
      <c r="AD12" s="9">
        <v>3.6819999999999999</v>
      </c>
      <c r="AE12" s="9">
        <v>2.411</v>
      </c>
      <c r="AF12" s="9">
        <v>4.0730000000000004</v>
      </c>
      <c r="AG12" s="9">
        <v>1.345</v>
      </c>
      <c r="AH12" s="9">
        <v>2.7280000000000002</v>
      </c>
      <c r="AI12" s="9">
        <v>3.7170000000000001</v>
      </c>
      <c r="AJ12" s="9">
        <v>0.98899999999999999</v>
      </c>
      <c r="AK12" s="9">
        <v>2.7280000000000002</v>
      </c>
      <c r="AL12" s="9">
        <v>0.35599999999999998</v>
      </c>
      <c r="AM12" s="9">
        <v>0.35599999999999998</v>
      </c>
      <c r="AN12" s="9">
        <v>0</v>
      </c>
      <c r="AO12" s="9">
        <v>17.606000000000002</v>
      </c>
      <c r="AP12" s="9">
        <v>12.32</v>
      </c>
      <c r="AQ12" s="9">
        <v>5.2869999999999999</v>
      </c>
      <c r="AR12" s="9">
        <v>17.606000000000002</v>
      </c>
      <c r="AS12" s="9">
        <v>12.32</v>
      </c>
      <c r="AT12" s="9">
        <v>5.2869999999999999</v>
      </c>
      <c r="AU12" s="9">
        <v>11.574999999999999</v>
      </c>
      <c r="AV12" s="9">
        <v>8.6639999999999997</v>
      </c>
      <c r="AW12" s="9">
        <v>2.911</v>
      </c>
      <c r="AX12" s="9">
        <v>3.9359999999999999</v>
      </c>
      <c r="AY12" s="9">
        <v>2.3940000000000001</v>
      </c>
      <c r="AZ12" s="9">
        <v>1.5429999999999999</v>
      </c>
      <c r="BA12" s="9">
        <v>0.98099999999999998</v>
      </c>
      <c r="BB12" s="9">
        <v>0.46300000000000002</v>
      </c>
      <c r="BC12" s="9">
        <v>0.51900000000000002</v>
      </c>
      <c r="BD12" s="9">
        <v>0.8</v>
      </c>
      <c r="BE12" s="9">
        <v>0.8</v>
      </c>
      <c r="BF12" s="9">
        <v>0</v>
      </c>
      <c r="BG12" s="9">
        <v>0.314</v>
      </c>
      <c r="BH12" s="9">
        <v>0</v>
      </c>
      <c r="BI12" s="9">
        <v>0.314</v>
      </c>
      <c r="BJ12" s="9">
        <v>0.314</v>
      </c>
      <c r="BK12" s="9">
        <v>0</v>
      </c>
      <c r="BL12" s="9">
        <v>0.314</v>
      </c>
      <c r="BM12" s="9">
        <v>0</v>
      </c>
      <c r="BN12" s="9">
        <v>0</v>
      </c>
      <c r="BO12" s="9">
        <v>0</v>
      </c>
      <c r="BP12" s="9">
        <v>9.3740000000000006</v>
      </c>
      <c r="BQ12" s="9">
        <v>3.3650000000000002</v>
      </c>
      <c r="BR12" s="9">
        <v>6.01</v>
      </c>
      <c r="BS12" s="9">
        <v>8.7379999999999995</v>
      </c>
      <c r="BT12" s="9">
        <v>3.3650000000000002</v>
      </c>
      <c r="BU12" s="9">
        <v>5.3730000000000002</v>
      </c>
      <c r="BV12" s="9">
        <v>2.6560000000000001</v>
      </c>
      <c r="BW12" s="9">
        <v>1.411</v>
      </c>
      <c r="BX12" s="9">
        <v>1.246</v>
      </c>
      <c r="BY12" s="9">
        <v>0.42399999999999999</v>
      </c>
      <c r="BZ12" s="9">
        <v>0</v>
      </c>
      <c r="CA12" s="9">
        <v>0.42399999999999999</v>
      </c>
      <c r="CB12" s="9">
        <v>1.756</v>
      </c>
      <c r="CC12" s="9">
        <v>0.47299999999999998</v>
      </c>
      <c r="CD12" s="9">
        <v>1.2829999999999999</v>
      </c>
      <c r="CE12" s="9">
        <v>0.46300000000000002</v>
      </c>
      <c r="CF12" s="9">
        <v>0</v>
      </c>
      <c r="CG12" s="9">
        <v>0.46300000000000002</v>
      </c>
      <c r="CH12" s="9">
        <v>4.0759999999999996</v>
      </c>
      <c r="CI12" s="9">
        <v>1.4810000000000001</v>
      </c>
      <c r="CJ12" s="9">
        <v>2.5939999999999999</v>
      </c>
      <c r="CK12" s="9">
        <v>3.4390000000000001</v>
      </c>
      <c r="CL12" s="9">
        <v>1.4810000000000001</v>
      </c>
      <c r="CM12" s="9">
        <v>1.9570000000000001</v>
      </c>
      <c r="CN12" s="9">
        <v>0.63700000000000001</v>
      </c>
      <c r="CO12" s="9">
        <v>0</v>
      </c>
      <c r="CP12" s="9">
        <v>0.63700000000000001</v>
      </c>
      <c r="CQ12" s="9">
        <v>1.58</v>
      </c>
      <c r="CR12" s="9">
        <v>0.97299999999999998</v>
      </c>
      <c r="CS12" s="9">
        <v>0.60799999999999998</v>
      </c>
      <c r="CT12" s="9">
        <v>1.58</v>
      </c>
      <c r="CU12" s="9">
        <v>0.97299999999999998</v>
      </c>
      <c r="CV12" s="9">
        <v>0.60799999999999998</v>
      </c>
      <c r="CW12" s="9">
        <v>1.58</v>
      </c>
      <c r="CX12" s="9">
        <v>0.97299999999999998</v>
      </c>
      <c r="CY12" s="9">
        <v>0.60799999999999998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7.7939999999999996</v>
      </c>
      <c r="DS12" s="9">
        <v>2.3919999999999999</v>
      </c>
      <c r="DT12" s="9">
        <v>5.4020000000000001</v>
      </c>
      <c r="DU12" s="9">
        <v>7.157</v>
      </c>
      <c r="DV12" s="9">
        <v>2.3919999999999999</v>
      </c>
      <c r="DW12" s="9">
        <v>4.7649999999999997</v>
      </c>
      <c r="DX12" s="9">
        <v>1.0760000000000001</v>
      </c>
      <c r="DY12" s="9">
        <v>0.438</v>
      </c>
      <c r="DZ12" s="9">
        <v>0.63800000000000001</v>
      </c>
      <c r="EA12" s="9">
        <v>0.42399999999999999</v>
      </c>
      <c r="EB12" s="9">
        <v>0</v>
      </c>
      <c r="EC12" s="9">
        <v>0.42399999999999999</v>
      </c>
      <c r="ED12" s="9">
        <v>1.756</v>
      </c>
      <c r="EE12" s="9">
        <v>0.47299999999999998</v>
      </c>
      <c r="EF12" s="9">
        <v>1.2829999999999999</v>
      </c>
      <c r="EG12" s="9">
        <v>0.46300000000000002</v>
      </c>
      <c r="EH12" s="9">
        <v>0</v>
      </c>
      <c r="EI12" s="9">
        <v>0.46300000000000002</v>
      </c>
      <c r="EJ12" s="9">
        <v>4.0759999999999996</v>
      </c>
      <c r="EK12" s="9">
        <v>1.4810000000000001</v>
      </c>
      <c r="EL12" s="9">
        <v>2.5939999999999999</v>
      </c>
      <c r="EM12" s="9">
        <v>3.4390000000000001</v>
      </c>
      <c r="EN12" s="9">
        <v>1.4810000000000001</v>
      </c>
      <c r="EO12" s="9">
        <v>1.9570000000000001</v>
      </c>
      <c r="EP12" s="9">
        <v>0.63700000000000001</v>
      </c>
      <c r="EQ12" s="9">
        <v>0</v>
      </c>
      <c r="ER12" s="9">
        <v>0.63700000000000001</v>
      </c>
      <c r="ES12" s="9">
        <v>12.385</v>
      </c>
      <c r="ET12" s="9">
        <v>7.492</v>
      </c>
      <c r="EU12" s="9">
        <v>4.8929999999999998</v>
      </c>
      <c r="EV12" s="9">
        <v>12.385</v>
      </c>
      <c r="EW12" s="9">
        <v>7.492</v>
      </c>
      <c r="EX12" s="9">
        <v>4.8929999999999998</v>
      </c>
      <c r="EY12" s="9">
        <v>5.7809999999999997</v>
      </c>
      <c r="EZ12" s="9">
        <v>4.3760000000000003</v>
      </c>
      <c r="FA12" s="9">
        <v>1.405</v>
      </c>
      <c r="FB12" s="9">
        <v>1.224</v>
      </c>
      <c r="FC12" s="9">
        <v>1.224</v>
      </c>
      <c r="FD12" s="9">
        <v>0</v>
      </c>
      <c r="FE12" s="9">
        <v>3.798</v>
      </c>
      <c r="FF12" s="9">
        <v>1.53</v>
      </c>
      <c r="FG12" s="9">
        <v>2.2690000000000001</v>
      </c>
      <c r="FH12" s="9">
        <v>0.95099999999999996</v>
      </c>
      <c r="FI12" s="9">
        <v>0.36199999999999999</v>
      </c>
      <c r="FJ12" s="9">
        <v>0.58899999999999997</v>
      </c>
      <c r="FK12" s="9">
        <v>0.63100000000000001</v>
      </c>
      <c r="FL12" s="9">
        <v>0</v>
      </c>
      <c r="FM12" s="9">
        <v>0.63100000000000001</v>
      </c>
      <c r="FN12" s="9">
        <v>0.63100000000000001</v>
      </c>
      <c r="FO12" s="9">
        <v>0</v>
      </c>
      <c r="FP12" s="9">
        <v>0.63100000000000001</v>
      </c>
      <c r="FQ12" s="9">
        <v>0</v>
      </c>
      <c r="FR12" s="9">
        <v>0</v>
      </c>
      <c r="FS12" s="9">
        <v>0</v>
      </c>
      <c r="FT12" s="9">
        <v>11.667</v>
      </c>
      <c r="FU12" s="9">
        <v>5.9039999999999999</v>
      </c>
      <c r="FV12" s="9">
        <v>5.7629999999999999</v>
      </c>
      <c r="FW12" s="9">
        <v>11.667</v>
      </c>
      <c r="FX12" s="9">
        <v>5.9039999999999999</v>
      </c>
      <c r="FY12" s="9">
        <v>5.7629999999999999</v>
      </c>
      <c r="FZ12" s="9">
        <v>4.58</v>
      </c>
      <c r="GA12" s="9">
        <v>1.4550000000000001</v>
      </c>
      <c r="GB12" s="9">
        <v>3.125</v>
      </c>
      <c r="GC12" s="9">
        <v>1.7170000000000001</v>
      </c>
      <c r="GD12" s="9">
        <v>1.2529999999999999</v>
      </c>
      <c r="GE12" s="9">
        <v>0.46400000000000002</v>
      </c>
      <c r="GF12" s="9">
        <v>4.157</v>
      </c>
      <c r="GG12" s="9">
        <v>2.37</v>
      </c>
      <c r="GH12" s="9">
        <v>1.7869999999999999</v>
      </c>
      <c r="GI12" s="9">
        <v>0.79900000000000004</v>
      </c>
      <c r="GJ12" s="9">
        <v>0.41199999999999998</v>
      </c>
      <c r="GK12" s="9">
        <v>0.38700000000000001</v>
      </c>
      <c r="GL12" s="9">
        <v>0.41399999999999998</v>
      </c>
      <c r="GM12" s="9">
        <v>0.41399999999999998</v>
      </c>
      <c r="GN12" s="9">
        <v>0</v>
      </c>
      <c r="GO12" s="9">
        <v>0.41399999999999998</v>
      </c>
      <c r="GP12" s="9">
        <v>0.41399999999999998</v>
      </c>
      <c r="GQ12" s="9">
        <v>0</v>
      </c>
      <c r="GR12" s="9">
        <v>0</v>
      </c>
      <c r="GS12" s="9">
        <v>0</v>
      </c>
      <c r="GT12" s="9">
        <v>0</v>
      </c>
      <c r="GU12" s="9">
        <v>11.526999999999999</v>
      </c>
      <c r="GV12" s="9">
        <v>8.4819999999999993</v>
      </c>
      <c r="GW12" s="9">
        <v>3.0459999999999998</v>
      </c>
      <c r="GX12" s="9">
        <v>11.526999999999999</v>
      </c>
      <c r="GY12" s="9">
        <v>8.4819999999999993</v>
      </c>
      <c r="GZ12" s="9">
        <v>3.0459999999999998</v>
      </c>
      <c r="HA12" s="9">
        <v>1.92</v>
      </c>
      <c r="HB12" s="9">
        <v>0.53900000000000003</v>
      </c>
      <c r="HC12" s="9">
        <v>1.381</v>
      </c>
      <c r="HD12" s="9">
        <v>2.5750000000000002</v>
      </c>
      <c r="HE12" s="9">
        <v>1.72</v>
      </c>
      <c r="HF12" s="9">
        <v>0.85499999999999998</v>
      </c>
      <c r="HG12" s="9">
        <v>2.5630000000000002</v>
      </c>
      <c r="HH12" s="9">
        <v>2.141</v>
      </c>
      <c r="HI12" s="9">
        <v>0.42199999999999999</v>
      </c>
      <c r="HJ12" s="9">
        <v>2.556</v>
      </c>
      <c r="HK12" s="9">
        <v>2.17</v>
      </c>
      <c r="HL12" s="9">
        <v>0.38700000000000001</v>
      </c>
      <c r="HM12" s="9">
        <v>1.9119999999999999</v>
      </c>
      <c r="HN12" s="9">
        <v>1.9119999999999999</v>
      </c>
      <c r="HO12" s="9">
        <v>0</v>
      </c>
      <c r="HP12" s="9">
        <v>1.9119999999999999</v>
      </c>
      <c r="HQ12" s="9">
        <v>1.9119999999999999</v>
      </c>
      <c r="HR12" s="9">
        <v>0</v>
      </c>
      <c r="HS12" s="9">
        <v>0</v>
      </c>
      <c r="HT12" s="9">
        <v>0</v>
      </c>
      <c r="HU12" s="9">
        <v>0</v>
      </c>
      <c r="HV12" s="9">
        <v>4.9850000000000003</v>
      </c>
      <c r="HW12" s="9">
        <v>3.9740000000000002</v>
      </c>
      <c r="HX12" s="9">
        <v>1.0109999999999999</v>
      </c>
      <c r="HY12" s="9">
        <v>4.9850000000000003</v>
      </c>
      <c r="HZ12" s="9">
        <v>3.9740000000000002</v>
      </c>
      <c r="IA12" s="9">
        <v>1.0109999999999999</v>
      </c>
      <c r="IB12" s="9">
        <v>2.1080000000000001</v>
      </c>
      <c r="IC12" s="9">
        <v>2.1080000000000001</v>
      </c>
      <c r="ID12" s="9">
        <v>0</v>
      </c>
      <c r="IE12" s="9">
        <v>1.0109999999999999</v>
      </c>
      <c r="IF12" s="9">
        <v>0</v>
      </c>
      <c r="IG12" s="9">
        <v>1.0109999999999999</v>
      </c>
      <c r="IH12" s="9">
        <v>1.2250000000000001</v>
      </c>
      <c r="II12" s="9">
        <v>1.2250000000000001</v>
      </c>
      <c r="IJ12" s="9">
        <v>0</v>
      </c>
      <c r="IK12" s="9">
        <v>0</v>
      </c>
      <c r="IL12" s="9">
        <v>0</v>
      </c>
      <c r="IM12" s="9">
        <v>0</v>
      </c>
      <c r="IN12" s="9">
        <v>0.64100000000000001</v>
      </c>
      <c r="IO12" s="9">
        <v>0.64100000000000001</v>
      </c>
      <c r="IP12" s="9">
        <v>0</v>
      </c>
      <c r="IQ12" s="9">
        <v>0.64100000000000001</v>
      </c>
    </row>
    <row r="13" spans="1:251">
      <c r="A13" s="10">
        <v>42767</v>
      </c>
      <c r="B13" s="9">
        <v>26.140999999999998</v>
      </c>
      <c r="C13" s="9">
        <v>12.329000000000001</v>
      </c>
      <c r="D13" s="9">
        <v>13.811999999999999</v>
      </c>
      <c r="E13" s="9">
        <v>12.324</v>
      </c>
      <c r="F13" s="9">
        <v>5.43</v>
      </c>
      <c r="G13" s="9">
        <v>6.8929999999999998</v>
      </c>
      <c r="H13" s="9">
        <v>11.714</v>
      </c>
      <c r="I13" s="9">
        <v>5.1520000000000001</v>
      </c>
      <c r="J13" s="9">
        <v>6.5620000000000003</v>
      </c>
      <c r="K13" s="9">
        <v>0.61</v>
      </c>
      <c r="L13" s="9">
        <v>0.27900000000000003</v>
      </c>
      <c r="M13" s="9">
        <v>0.33100000000000002</v>
      </c>
      <c r="N13" s="9">
        <v>35.65</v>
      </c>
      <c r="O13" s="9">
        <v>19.327000000000002</v>
      </c>
      <c r="P13" s="9">
        <v>16.323</v>
      </c>
      <c r="Q13" s="9">
        <v>35.319000000000003</v>
      </c>
      <c r="R13" s="9">
        <v>19.327000000000002</v>
      </c>
      <c r="S13" s="9">
        <v>15.992000000000001</v>
      </c>
      <c r="T13" s="9">
        <v>12.246</v>
      </c>
      <c r="U13" s="9">
        <v>6.8879999999999999</v>
      </c>
      <c r="V13" s="9">
        <v>5.3579999999999997</v>
      </c>
      <c r="W13" s="9">
        <v>7.7850000000000001</v>
      </c>
      <c r="X13" s="9">
        <v>5.5220000000000002</v>
      </c>
      <c r="Y13" s="9">
        <v>2.2629999999999999</v>
      </c>
      <c r="Z13" s="9">
        <v>4.5510000000000002</v>
      </c>
      <c r="AA13" s="9">
        <v>1.9750000000000001</v>
      </c>
      <c r="AB13" s="9">
        <v>2.5760000000000001</v>
      </c>
      <c r="AC13" s="9">
        <v>6.327</v>
      </c>
      <c r="AD13" s="9">
        <v>3.12</v>
      </c>
      <c r="AE13" s="9">
        <v>3.2069999999999999</v>
      </c>
      <c r="AF13" s="9">
        <v>4.74</v>
      </c>
      <c r="AG13" s="9">
        <v>1.821</v>
      </c>
      <c r="AH13" s="9">
        <v>2.919</v>
      </c>
      <c r="AI13" s="9">
        <v>4.4089999999999998</v>
      </c>
      <c r="AJ13" s="9">
        <v>1.821</v>
      </c>
      <c r="AK13" s="9">
        <v>2.5880000000000001</v>
      </c>
      <c r="AL13" s="9">
        <v>0.33100000000000002</v>
      </c>
      <c r="AM13" s="9">
        <v>0</v>
      </c>
      <c r="AN13" s="9">
        <v>0.33100000000000002</v>
      </c>
      <c r="AO13" s="9">
        <v>13.49</v>
      </c>
      <c r="AP13" s="9">
        <v>6.4320000000000004</v>
      </c>
      <c r="AQ13" s="9">
        <v>7.0590000000000002</v>
      </c>
      <c r="AR13" s="9">
        <v>13.49</v>
      </c>
      <c r="AS13" s="9">
        <v>6.4320000000000004</v>
      </c>
      <c r="AT13" s="9">
        <v>7.0590000000000002</v>
      </c>
      <c r="AU13" s="9">
        <v>4.6689999999999996</v>
      </c>
      <c r="AV13" s="9">
        <v>3.15</v>
      </c>
      <c r="AW13" s="9">
        <v>1.52</v>
      </c>
      <c r="AX13" s="9">
        <v>3.8759999999999999</v>
      </c>
      <c r="AY13" s="9">
        <v>2.06</v>
      </c>
      <c r="AZ13" s="9">
        <v>1.8149999999999999</v>
      </c>
      <c r="BA13" s="9">
        <v>3.306</v>
      </c>
      <c r="BB13" s="9">
        <v>0.71699999999999997</v>
      </c>
      <c r="BC13" s="9">
        <v>2.5880000000000001</v>
      </c>
      <c r="BD13" s="9">
        <v>1.222</v>
      </c>
      <c r="BE13" s="9">
        <v>0.504</v>
      </c>
      <c r="BF13" s="9">
        <v>0.71799999999999997</v>
      </c>
      <c r="BG13" s="9">
        <v>0.41699999999999998</v>
      </c>
      <c r="BH13" s="9">
        <v>0</v>
      </c>
      <c r="BI13" s="9">
        <v>0.41699999999999998</v>
      </c>
      <c r="BJ13" s="9">
        <v>0.41699999999999998</v>
      </c>
      <c r="BK13" s="9">
        <v>0</v>
      </c>
      <c r="BL13" s="9">
        <v>0.41699999999999998</v>
      </c>
      <c r="BM13" s="9">
        <v>0</v>
      </c>
      <c r="BN13" s="9">
        <v>0</v>
      </c>
      <c r="BO13" s="9">
        <v>0</v>
      </c>
      <c r="BP13" s="9">
        <v>9.49</v>
      </c>
      <c r="BQ13" s="9">
        <v>5.859</v>
      </c>
      <c r="BR13" s="9">
        <v>3.6309999999999998</v>
      </c>
      <c r="BS13" s="9">
        <v>9.49</v>
      </c>
      <c r="BT13" s="9">
        <v>5.859</v>
      </c>
      <c r="BU13" s="9">
        <v>3.6309999999999998</v>
      </c>
      <c r="BV13" s="9">
        <v>1.532</v>
      </c>
      <c r="BW13" s="9">
        <v>1.532</v>
      </c>
      <c r="BX13" s="9">
        <v>0</v>
      </c>
      <c r="BY13" s="9">
        <v>1.179</v>
      </c>
      <c r="BZ13" s="9">
        <v>0.49199999999999999</v>
      </c>
      <c r="CA13" s="9">
        <v>0.68799999999999994</v>
      </c>
      <c r="CB13" s="9">
        <v>0</v>
      </c>
      <c r="CC13" s="9">
        <v>0</v>
      </c>
      <c r="CD13" s="9">
        <v>0</v>
      </c>
      <c r="CE13" s="9">
        <v>4.0049999999999999</v>
      </c>
      <c r="CF13" s="9">
        <v>1.43</v>
      </c>
      <c r="CG13" s="9">
        <v>2.5739999999999998</v>
      </c>
      <c r="CH13" s="9">
        <v>2.774</v>
      </c>
      <c r="CI13" s="9">
        <v>2.4049999999999998</v>
      </c>
      <c r="CJ13" s="9">
        <v>0.36899999999999999</v>
      </c>
      <c r="CK13" s="9">
        <v>2.774</v>
      </c>
      <c r="CL13" s="9">
        <v>2.4049999999999998</v>
      </c>
      <c r="CM13" s="9">
        <v>0.36899999999999999</v>
      </c>
      <c r="CN13" s="9">
        <v>0</v>
      </c>
      <c r="CO13" s="9">
        <v>0</v>
      </c>
      <c r="CP13" s="9">
        <v>0</v>
      </c>
      <c r="CQ13" s="9">
        <v>1.0449999999999999</v>
      </c>
      <c r="CR13" s="9">
        <v>1.0449999999999999</v>
      </c>
      <c r="CS13" s="9">
        <v>0</v>
      </c>
      <c r="CT13" s="9">
        <v>1.0449999999999999</v>
      </c>
      <c r="CU13" s="9">
        <v>1.0449999999999999</v>
      </c>
      <c r="CV13" s="9">
        <v>0</v>
      </c>
      <c r="CW13" s="9">
        <v>1.0449999999999999</v>
      </c>
      <c r="CX13" s="9">
        <v>1.0449999999999999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8.4459999999999997</v>
      </c>
      <c r="DS13" s="9">
        <v>4.8150000000000004</v>
      </c>
      <c r="DT13" s="9">
        <v>3.6309999999999998</v>
      </c>
      <c r="DU13" s="9">
        <v>8.4459999999999997</v>
      </c>
      <c r="DV13" s="9">
        <v>4.8150000000000004</v>
      </c>
      <c r="DW13" s="9">
        <v>3.6309999999999998</v>
      </c>
      <c r="DX13" s="9">
        <v>0.48699999999999999</v>
      </c>
      <c r="DY13" s="9">
        <v>0.48699999999999999</v>
      </c>
      <c r="DZ13" s="9">
        <v>0</v>
      </c>
      <c r="EA13" s="9">
        <v>1.179</v>
      </c>
      <c r="EB13" s="9">
        <v>0.49199999999999999</v>
      </c>
      <c r="EC13" s="9">
        <v>0.68799999999999994</v>
      </c>
      <c r="ED13" s="9">
        <v>0</v>
      </c>
      <c r="EE13" s="9">
        <v>0</v>
      </c>
      <c r="EF13" s="9">
        <v>0</v>
      </c>
      <c r="EG13" s="9">
        <v>4.0049999999999999</v>
      </c>
      <c r="EH13" s="9">
        <v>1.43</v>
      </c>
      <c r="EI13" s="9">
        <v>2.5739999999999998</v>
      </c>
      <c r="EJ13" s="9">
        <v>2.774</v>
      </c>
      <c r="EK13" s="9">
        <v>2.4049999999999998</v>
      </c>
      <c r="EL13" s="9">
        <v>0.36899999999999999</v>
      </c>
      <c r="EM13" s="9">
        <v>2.774</v>
      </c>
      <c r="EN13" s="9">
        <v>2.4049999999999998</v>
      </c>
      <c r="EO13" s="9">
        <v>0.36899999999999999</v>
      </c>
      <c r="EP13" s="9">
        <v>0</v>
      </c>
      <c r="EQ13" s="9">
        <v>0</v>
      </c>
      <c r="ER13" s="9">
        <v>0</v>
      </c>
      <c r="ES13" s="9">
        <v>17.041</v>
      </c>
      <c r="ET13" s="9">
        <v>8.5730000000000004</v>
      </c>
      <c r="EU13" s="9">
        <v>8.468</v>
      </c>
      <c r="EV13" s="9">
        <v>16.763000000000002</v>
      </c>
      <c r="EW13" s="9">
        <v>8.2940000000000005</v>
      </c>
      <c r="EX13" s="9">
        <v>8.468</v>
      </c>
      <c r="EY13" s="9">
        <v>10.422000000000001</v>
      </c>
      <c r="EZ13" s="9">
        <v>6.27</v>
      </c>
      <c r="FA13" s="9">
        <v>4.1520000000000001</v>
      </c>
      <c r="FB13" s="9">
        <v>1.607</v>
      </c>
      <c r="FC13" s="9">
        <v>1.242</v>
      </c>
      <c r="FD13" s="9">
        <v>0.36499999999999999</v>
      </c>
      <c r="FE13" s="9">
        <v>3.6320000000000001</v>
      </c>
      <c r="FF13" s="9">
        <v>0.78200000000000003</v>
      </c>
      <c r="FG13" s="9">
        <v>2.85</v>
      </c>
      <c r="FH13" s="9">
        <v>1.101</v>
      </c>
      <c r="FI13" s="9">
        <v>0</v>
      </c>
      <c r="FJ13" s="9">
        <v>1.101</v>
      </c>
      <c r="FK13" s="9">
        <v>0.27900000000000003</v>
      </c>
      <c r="FL13" s="9">
        <v>0.27900000000000003</v>
      </c>
      <c r="FM13" s="9">
        <v>0</v>
      </c>
      <c r="FN13" s="9">
        <v>0</v>
      </c>
      <c r="FO13" s="9">
        <v>0</v>
      </c>
      <c r="FP13" s="9">
        <v>0</v>
      </c>
      <c r="FQ13" s="9">
        <v>0.27900000000000003</v>
      </c>
      <c r="FR13" s="9">
        <v>0.27900000000000003</v>
      </c>
      <c r="FS13" s="9">
        <v>0</v>
      </c>
      <c r="FT13" s="9">
        <v>5.3440000000000003</v>
      </c>
      <c r="FU13" s="9">
        <v>3.1230000000000002</v>
      </c>
      <c r="FV13" s="9">
        <v>2.222</v>
      </c>
      <c r="FW13" s="9">
        <v>5.3440000000000003</v>
      </c>
      <c r="FX13" s="9">
        <v>3.1230000000000002</v>
      </c>
      <c r="FY13" s="9">
        <v>2.222</v>
      </c>
      <c r="FZ13" s="9">
        <v>2.516</v>
      </c>
      <c r="GA13" s="9">
        <v>1.4470000000000001</v>
      </c>
      <c r="GB13" s="9">
        <v>1.069</v>
      </c>
      <c r="GC13" s="9">
        <v>0.373</v>
      </c>
      <c r="GD13" s="9">
        <v>0</v>
      </c>
      <c r="GE13" s="9">
        <v>0.373</v>
      </c>
      <c r="GF13" s="9">
        <v>1.335</v>
      </c>
      <c r="GG13" s="9">
        <v>1.335</v>
      </c>
      <c r="GH13" s="9">
        <v>0</v>
      </c>
      <c r="GI13" s="9">
        <v>0.625</v>
      </c>
      <c r="GJ13" s="9">
        <v>0.34100000000000003</v>
      </c>
      <c r="GK13" s="9">
        <v>0.28399999999999997</v>
      </c>
      <c r="GL13" s="9">
        <v>0.495</v>
      </c>
      <c r="GM13" s="9">
        <v>0</v>
      </c>
      <c r="GN13" s="9">
        <v>0.495</v>
      </c>
      <c r="GO13" s="9">
        <v>0.495</v>
      </c>
      <c r="GP13" s="9">
        <v>0</v>
      </c>
      <c r="GQ13" s="9">
        <v>0.495</v>
      </c>
      <c r="GR13" s="9">
        <v>0</v>
      </c>
      <c r="GS13" s="9">
        <v>0</v>
      </c>
      <c r="GT13" s="9">
        <v>0</v>
      </c>
      <c r="GU13" s="9">
        <v>12.962999999999999</v>
      </c>
      <c r="GV13" s="9">
        <v>7.5449999999999999</v>
      </c>
      <c r="GW13" s="9">
        <v>5.4180000000000001</v>
      </c>
      <c r="GX13" s="9">
        <v>12.962999999999999</v>
      </c>
      <c r="GY13" s="9">
        <v>7.5449999999999999</v>
      </c>
      <c r="GZ13" s="9">
        <v>5.4180000000000001</v>
      </c>
      <c r="HA13" s="9">
        <v>2.887</v>
      </c>
      <c r="HB13" s="9">
        <v>1.65</v>
      </c>
      <c r="HC13" s="9">
        <v>1.236</v>
      </c>
      <c r="HD13" s="9">
        <v>2.282</v>
      </c>
      <c r="HE13" s="9">
        <v>1.3140000000000001</v>
      </c>
      <c r="HF13" s="9">
        <v>0.96799999999999997</v>
      </c>
      <c r="HG13" s="9">
        <v>2.2970000000000002</v>
      </c>
      <c r="HH13" s="9">
        <v>1.5229999999999999</v>
      </c>
      <c r="HI13" s="9">
        <v>0.77500000000000002</v>
      </c>
      <c r="HJ13" s="9">
        <v>4.165</v>
      </c>
      <c r="HK13" s="9">
        <v>2.5760000000000001</v>
      </c>
      <c r="HL13" s="9">
        <v>1.589</v>
      </c>
      <c r="HM13" s="9">
        <v>1.333</v>
      </c>
      <c r="HN13" s="9">
        <v>0.48299999999999998</v>
      </c>
      <c r="HO13" s="9">
        <v>0.85</v>
      </c>
      <c r="HP13" s="9">
        <v>1.333</v>
      </c>
      <c r="HQ13" s="9">
        <v>0.48299999999999998</v>
      </c>
      <c r="HR13" s="9">
        <v>0.85</v>
      </c>
      <c r="HS13" s="9">
        <v>0</v>
      </c>
      <c r="HT13" s="9">
        <v>0</v>
      </c>
      <c r="HU13" s="9">
        <v>0</v>
      </c>
      <c r="HV13" s="9">
        <v>3.9820000000000002</v>
      </c>
      <c r="HW13" s="9">
        <v>0.84699999999999998</v>
      </c>
      <c r="HX13" s="9">
        <v>3.1349999999999998</v>
      </c>
      <c r="HY13" s="9">
        <v>3.9820000000000002</v>
      </c>
      <c r="HZ13" s="9">
        <v>0.84699999999999998</v>
      </c>
      <c r="IA13" s="9">
        <v>3.1349999999999998</v>
      </c>
      <c r="IB13" s="9">
        <v>1.913</v>
      </c>
      <c r="IC13" s="9">
        <v>0.43</v>
      </c>
      <c r="ID13" s="9">
        <v>1.482</v>
      </c>
      <c r="IE13" s="9">
        <v>1.242</v>
      </c>
      <c r="IF13" s="9">
        <v>0.41699999999999998</v>
      </c>
      <c r="IG13" s="9">
        <v>0.82499999999999996</v>
      </c>
      <c r="IH13" s="9">
        <v>0.46600000000000003</v>
      </c>
      <c r="II13" s="9">
        <v>0</v>
      </c>
      <c r="IJ13" s="9">
        <v>0.46600000000000003</v>
      </c>
      <c r="IK13" s="9">
        <v>0</v>
      </c>
      <c r="IL13" s="9">
        <v>0</v>
      </c>
      <c r="IM13" s="9">
        <v>0</v>
      </c>
      <c r="IN13" s="9">
        <v>0.36199999999999999</v>
      </c>
      <c r="IO13" s="9">
        <v>0</v>
      </c>
      <c r="IP13" s="9">
        <v>0.36199999999999999</v>
      </c>
      <c r="IQ13" s="9">
        <v>0.36199999999999999</v>
      </c>
    </row>
    <row r="14" spans="1:251">
      <c r="A14" s="10">
        <v>43132</v>
      </c>
      <c r="B14" s="9">
        <v>17.055</v>
      </c>
      <c r="C14" s="9">
        <v>7.875</v>
      </c>
      <c r="D14" s="9">
        <v>9.18</v>
      </c>
      <c r="E14" s="9">
        <v>15.198</v>
      </c>
      <c r="F14" s="9">
        <v>9.9920000000000009</v>
      </c>
      <c r="G14" s="9">
        <v>5.2050000000000001</v>
      </c>
      <c r="H14" s="9">
        <v>12.456</v>
      </c>
      <c r="I14" s="9">
        <v>8.1430000000000007</v>
      </c>
      <c r="J14" s="9">
        <v>4.3129999999999997</v>
      </c>
      <c r="K14" s="9">
        <v>2.742</v>
      </c>
      <c r="L14" s="9">
        <v>1.849</v>
      </c>
      <c r="M14" s="9">
        <v>0.89300000000000002</v>
      </c>
      <c r="N14" s="9">
        <v>31.248999999999999</v>
      </c>
      <c r="O14" s="9">
        <v>14.677</v>
      </c>
      <c r="P14" s="9">
        <v>16.573</v>
      </c>
      <c r="Q14" s="9">
        <v>31.248999999999999</v>
      </c>
      <c r="R14" s="9">
        <v>14.677</v>
      </c>
      <c r="S14" s="9">
        <v>16.573</v>
      </c>
      <c r="T14" s="9">
        <v>17.47</v>
      </c>
      <c r="U14" s="9">
        <v>9.3550000000000004</v>
      </c>
      <c r="V14" s="9">
        <v>8.1150000000000002</v>
      </c>
      <c r="W14" s="9">
        <v>4.2729999999999997</v>
      </c>
      <c r="X14" s="9">
        <v>1.794</v>
      </c>
      <c r="Y14" s="9">
        <v>2.48</v>
      </c>
      <c r="Z14" s="9">
        <v>5.0869999999999997</v>
      </c>
      <c r="AA14" s="9">
        <v>1.3129999999999999</v>
      </c>
      <c r="AB14" s="9">
        <v>3.774</v>
      </c>
      <c r="AC14" s="9">
        <v>2.931</v>
      </c>
      <c r="AD14" s="9">
        <v>2.2149999999999999</v>
      </c>
      <c r="AE14" s="9">
        <v>0.71599999999999997</v>
      </c>
      <c r="AF14" s="9">
        <v>1.4870000000000001</v>
      </c>
      <c r="AG14" s="9">
        <v>0</v>
      </c>
      <c r="AH14" s="9">
        <v>1.4870000000000001</v>
      </c>
      <c r="AI14" s="9">
        <v>1.4870000000000001</v>
      </c>
      <c r="AJ14" s="9">
        <v>0</v>
      </c>
      <c r="AK14" s="9">
        <v>1.4870000000000001</v>
      </c>
      <c r="AL14" s="9">
        <v>0</v>
      </c>
      <c r="AM14" s="9">
        <v>0</v>
      </c>
      <c r="AN14" s="9">
        <v>0</v>
      </c>
      <c r="AO14" s="9">
        <v>12.741</v>
      </c>
      <c r="AP14" s="9">
        <v>8.3789999999999996</v>
      </c>
      <c r="AQ14" s="9">
        <v>4.3620000000000001</v>
      </c>
      <c r="AR14" s="9">
        <v>12.741</v>
      </c>
      <c r="AS14" s="9">
        <v>8.3789999999999996</v>
      </c>
      <c r="AT14" s="9">
        <v>4.3620000000000001</v>
      </c>
      <c r="AU14" s="9">
        <v>5.4450000000000003</v>
      </c>
      <c r="AV14" s="9">
        <v>4.0960000000000001</v>
      </c>
      <c r="AW14" s="9">
        <v>1.349</v>
      </c>
      <c r="AX14" s="9">
        <v>3.8069999999999999</v>
      </c>
      <c r="AY14" s="9">
        <v>2.4980000000000002</v>
      </c>
      <c r="AZ14" s="9">
        <v>1.3089999999999999</v>
      </c>
      <c r="BA14" s="9">
        <v>1.579</v>
      </c>
      <c r="BB14" s="9">
        <v>0.92300000000000004</v>
      </c>
      <c r="BC14" s="9">
        <v>0.65600000000000003</v>
      </c>
      <c r="BD14" s="9">
        <v>0.64100000000000001</v>
      </c>
      <c r="BE14" s="9">
        <v>0</v>
      </c>
      <c r="BF14" s="9">
        <v>0.64100000000000001</v>
      </c>
      <c r="BG14" s="9">
        <v>1.2689999999999999</v>
      </c>
      <c r="BH14" s="9">
        <v>0.86199999999999999</v>
      </c>
      <c r="BI14" s="9">
        <v>0.40699999999999997</v>
      </c>
      <c r="BJ14" s="9">
        <v>1.2689999999999999</v>
      </c>
      <c r="BK14" s="9">
        <v>0.86199999999999999</v>
      </c>
      <c r="BL14" s="9">
        <v>0.40699999999999997</v>
      </c>
      <c r="BM14" s="9">
        <v>0</v>
      </c>
      <c r="BN14" s="9">
        <v>0</v>
      </c>
      <c r="BO14" s="9">
        <v>0</v>
      </c>
      <c r="BP14" s="9">
        <v>10.625999999999999</v>
      </c>
      <c r="BQ14" s="9">
        <v>7.351</v>
      </c>
      <c r="BR14" s="9">
        <v>3.2749999999999999</v>
      </c>
      <c r="BS14" s="9">
        <v>9.6419999999999995</v>
      </c>
      <c r="BT14" s="9">
        <v>6.367</v>
      </c>
      <c r="BU14" s="9">
        <v>3.2749999999999999</v>
      </c>
      <c r="BV14" s="9">
        <v>1.8879999999999999</v>
      </c>
      <c r="BW14" s="9">
        <v>0.93600000000000005</v>
      </c>
      <c r="BX14" s="9">
        <v>0.95199999999999996</v>
      </c>
      <c r="BY14" s="9">
        <v>0.42699999999999999</v>
      </c>
      <c r="BZ14" s="9">
        <v>0.42699999999999999</v>
      </c>
      <c r="CA14" s="9">
        <v>0</v>
      </c>
      <c r="CB14" s="9">
        <v>1.0029999999999999</v>
      </c>
      <c r="CC14" s="9">
        <v>0.71399999999999997</v>
      </c>
      <c r="CD14" s="9">
        <v>0.28899999999999998</v>
      </c>
      <c r="CE14" s="9">
        <v>2.3479999999999999</v>
      </c>
      <c r="CF14" s="9">
        <v>1.373</v>
      </c>
      <c r="CG14" s="9">
        <v>0.97499999999999998</v>
      </c>
      <c r="CH14" s="9">
        <v>4.9610000000000003</v>
      </c>
      <c r="CI14" s="9">
        <v>3.9</v>
      </c>
      <c r="CJ14" s="9">
        <v>1.0609999999999999</v>
      </c>
      <c r="CK14" s="9">
        <v>3.9769999999999999</v>
      </c>
      <c r="CL14" s="9">
        <v>2.9169999999999998</v>
      </c>
      <c r="CM14" s="9">
        <v>1.0609999999999999</v>
      </c>
      <c r="CN14" s="9">
        <v>0.98399999999999999</v>
      </c>
      <c r="CO14" s="9">
        <v>0.98399999999999999</v>
      </c>
      <c r="CP14" s="9">
        <v>0</v>
      </c>
      <c r="CQ14" s="9">
        <v>2.3140000000000001</v>
      </c>
      <c r="CR14" s="9">
        <v>1.363</v>
      </c>
      <c r="CS14" s="9">
        <v>0.95199999999999996</v>
      </c>
      <c r="CT14" s="9">
        <v>2.3140000000000001</v>
      </c>
      <c r="CU14" s="9">
        <v>1.363</v>
      </c>
      <c r="CV14" s="9">
        <v>0.95199999999999996</v>
      </c>
      <c r="CW14" s="9">
        <v>1.8879999999999999</v>
      </c>
      <c r="CX14" s="9">
        <v>0.93600000000000005</v>
      </c>
      <c r="CY14" s="9">
        <v>0.95199999999999996</v>
      </c>
      <c r="CZ14" s="9">
        <v>0.42699999999999999</v>
      </c>
      <c r="DA14" s="9">
        <v>0.42699999999999999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8.3119999999999994</v>
      </c>
      <c r="DS14" s="9">
        <v>5.9880000000000004</v>
      </c>
      <c r="DT14" s="9">
        <v>2.3239999999999998</v>
      </c>
      <c r="DU14" s="9">
        <v>7.3280000000000003</v>
      </c>
      <c r="DV14" s="9">
        <v>5.0039999999999996</v>
      </c>
      <c r="DW14" s="9">
        <v>2.3239999999999998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1.0029999999999999</v>
      </c>
      <c r="EE14" s="9">
        <v>0.71399999999999997</v>
      </c>
      <c r="EF14" s="9">
        <v>0.28899999999999998</v>
      </c>
      <c r="EG14" s="9">
        <v>2.3479999999999999</v>
      </c>
      <c r="EH14" s="9">
        <v>1.373</v>
      </c>
      <c r="EI14" s="9">
        <v>0.97499999999999998</v>
      </c>
      <c r="EJ14" s="9">
        <v>4.9610000000000003</v>
      </c>
      <c r="EK14" s="9">
        <v>3.9</v>
      </c>
      <c r="EL14" s="9">
        <v>1.0609999999999999</v>
      </c>
      <c r="EM14" s="9">
        <v>3.9769999999999999</v>
      </c>
      <c r="EN14" s="9">
        <v>2.9169999999999998</v>
      </c>
      <c r="EO14" s="9">
        <v>1.0609999999999999</v>
      </c>
      <c r="EP14" s="9">
        <v>0.98399999999999999</v>
      </c>
      <c r="EQ14" s="9">
        <v>0.98399999999999999</v>
      </c>
      <c r="ER14" s="9">
        <v>0</v>
      </c>
      <c r="ES14" s="9">
        <v>17.645</v>
      </c>
      <c r="ET14" s="9">
        <v>8.1590000000000007</v>
      </c>
      <c r="EU14" s="9">
        <v>9.4860000000000007</v>
      </c>
      <c r="EV14" s="9">
        <v>17.645</v>
      </c>
      <c r="EW14" s="9">
        <v>8.1590000000000007</v>
      </c>
      <c r="EX14" s="9">
        <v>9.4860000000000007</v>
      </c>
      <c r="EY14" s="9">
        <v>9.9610000000000003</v>
      </c>
      <c r="EZ14" s="9">
        <v>5.484</v>
      </c>
      <c r="FA14" s="9">
        <v>4.4770000000000003</v>
      </c>
      <c r="FB14" s="9">
        <v>5.1509999999999998</v>
      </c>
      <c r="FC14" s="9">
        <v>2.2130000000000001</v>
      </c>
      <c r="FD14" s="9">
        <v>2.9380000000000002</v>
      </c>
      <c r="FE14" s="9">
        <v>1.171</v>
      </c>
      <c r="FF14" s="9">
        <v>0.46100000000000002</v>
      </c>
      <c r="FG14" s="9">
        <v>0.71</v>
      </c>
      <c r="FH14" s="9">
        <v>1.3620000000000001</v>
      </c>
      <c r="FI14" s="9">
        <v>0</v>
      </c>
      <c r="FJ14" s="9">
        <v>1.3620000000000001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6.548</v>
      </c>
      <c r="FU14" s="9">
        <v>3.56</v>
      </c>
      <c r="FV14" s="9">
        <v>2.988</v>
      </c>
      <c r="FW14" s="9">
        <v>5.4249999999999998</v>
      </c>
      <c r="FX14" s="9">
        <v>2.96</v>
      </c>
      <c r="FY14" s="9">
        <v>2.4649999999999999</v>
      </c>
      <c r="FZ14" s="9">
        <v>2.4540000000000002</v>
      </c>
      <c r="GA14" s="9">
        <v>0.82</v>
      </c>
      <c r="GB14" s="9">
        <v>1.635</v>
      </c>
      <c r="GC14" s="9">
        <v>1.367</v>
      </c>
      <c r="GD14" s="9">
        <v>0.98399999999999999</v>
      </c>
      <c r="GE14" s="9">
        <v>0.38300000000000001</v>
      </c>
      <c r="GF14" s="9">
        <v>0</v>
      </c>
      <c r="GG14" s="9">
        <v>0</v>
      </c>
      <c r="GH14" s="9">
        <v>0</v>
      </c>
      <c r="GI14" s="9">
        <v>1.234</v>
      </c>
      <c r="GJ14" s="9">
        <v>0.78800000000000003</v>
      </c>
      <c r="GK14" s="9">
        <v>0.44700000000000001</v>
      </c>
      <c r="GL14" s="9">
        <v>1.492</v>
      </c>
      <c r="GM14" s="9">
        <v>0.96899999999999997</v>
      </c>
      <c r="GN14" s="9">
        <v>0.52300000000000002</v>
      </c>
      <c r="GO14" s="9">
        <v>0.36899999999999999</v>
      </c>
      <c r="GP14" s="9">
        <v>0.36899999999999999</v>
      </c>
      <c r="GQ14" s="9">
        <v>0</v>
      </c>
      <c r="GR14" s="9">
        <v>1.123</v>
      </c>
      <c r="GS14" s="9">
        <v>0.6</v>
      </c>
      <c r="GT14" s="9">
        <v>0.52300000000000002</v>
      </c>
      <c r="GU14" s="9">
        <v>12.273999999999999</v>
      </c>
      <c r="GV14" s="9">
        <v>6.5819999999999999</v>
      </c>
      <c r="GW14" s="9">
        <v>5.6920000000000002</v>
      </c>
      <c r="GX14" s="9">
        <v>11.638999999999999</v>
      </c>
      <c r="GY14" s="9">
        <v>6.3159999999999998</v>
      </c>
      <c r="GZ14" s="9">
        <v>5.3230000000000004</v>
      </c>
      <c r="HA14" s="9">
        <v>3.3540000000000001</v>
      </c>
      <c r="HB14" s="9">
        <v>0.41199999999999998</v>
      </c>
      <c r="HC14" s="9">
        <v>2.9420000000000002</v>
      </c>
      <c r="HD14" s="9">
        <v>2.0960000000000001</v>
      </c>
      <c r="HE14" s="9">
        <v>1.5980000000000001</v>
      </c>
      <c r="HF14" s="9">
        <v>0.498</v>
      </c>
      <c r="HG14" s="9">
        <v>3.1640000000000001</v>
      </c>
      <c r="HH14" s="9">
        <v>2.0270000000000001</v>
      </c>
      <c r="HI14" s="9">
        <v>1.137</v>
      </c>
      <c r="HJ14" s="9">
        <v>2.12</v>
      </c>
      <c r="HK14" s="9">
        <v>1.3740000000000001</v>
      </c>
      <c r="HL14" s="9">
        <v>0.746</v>
      </c>
      <c r="HM14" s="9">
        <v>1.5409999999999999</v>
      </c>
      <c r="HN14" s="9">
        <v>1.171</v>
      </c>
      <c r="HO14" s="9">
        <v>0.37</v>
      </c>
      <c r="HP14" s="9">
        <v>0.90600000000000003</v>
      </c>
      <c r="HQ14" s="9">
        <v>0.90600000000000003</v>
      </c>
      <c r="HR14" s="9">
        <v>0</v>
      </c>
      <c r="HS14" s="9">
        <v>0.63500000000000001</v>
      </c>
      <c r="HT14" s="9">
        <v>0.26500000000000001</v>
      </c>
      <c r="HU14" s="9">
        <v>0.37</v>
      </c>
      <c r="HV14" s="9">
        <v>8.5950000000000006</v>
      </c>
      <c r="HW14" s="9">
        <v>4.4790000000000001</v>
      </c>
      <c r="HX14" s="9">
        <v>4.1150000000000002</v>
      </c>
      <c r="HY14" s="9">
        <v>8.5950000000000006</v>
      </c>
      <c r="HZ14" s="9">
        <v>4.4790000000000001</v>
      </c>
      <c r="IA14" s="9">
        <v>4.1150000000000002</v>
      </c>
      <c r="IB14" s="9">
        <v>3.2149999999999999</v>
      </c>
      <c r="IC14" s="9">
        <v>2.0329999999999999</v>
      </c>
      <c r="ID14" s="9">
        <v>1.1830000000000001</v>
      </c>
      <c r="IE14" s="9">
        <v>1.897</v>
      </c>
      <c r="IF14" s="9">
        <v>0.46300000000000002</v>
      </c>
      <c r="IG14" s="9">
        <v>1.4339999999999999</v>
      </c>
      <c r="IH14" s="9">
        <v>1.54</v>
      </c>
      <c r="II14" s="9">
        <v>1.2290000000000001</v>
      </c>
      <c r="IJ14" s="9">
        <v>0.311</v>
      </c>
      <c r="IK14" s="9">
        <v>1.516</v>
      </c>
      <c r="IL14" s="9">
        <v>0.32800000000000001</v>
      </c>
      <c r="IM14" s="9">
        <v>1.1870000000000001</v>
      </c>
      <c r="IN14" s="9">
        <v>0.42699999999999999</v>
      </c>
      <c r="IO14" s="9">
        <v>0.42699999999999999</v>
      </c>
      <c r="IP14" s="9">
        <v>0</v>
      </c>
      <c r="IQ14" s="9">
        <v>0.42699999999999999</v>
      </c>
    </row>
    <row r="15" spans="1:251">
      <c r="A15" s="10">
        <v>43497</v>
      </c>
      <c r="B15" s="9">
        <v>21.667999999999999</v>
      </c>
      <c r="C15" s="9">
        <v>9.0169999999999995</v>
      </c>
      <c r="D15" s="9">
        <v>12.651</v>
      </c>
      <c r="E15" s="9">
        <v>21.434000000000001</v>
      </c>
      <c r="F15" s="9">
        <v>10.186999999999999</v>
      </c>
      <c r="G15" s="9">
        <v>11.247</v>
      </c>
      <c r="H15" s="9">
        <v>19.463999999999999</v>
      </c>
      <c r="I15" s="9">
        <v>8.6210000000000004</v>
      </c>
      <c r="J15" s="9">
        <v>10.843</v>
      </c>
      <c r="K15" s="9">
        <v>1.97</v>
      </c>
      <c r="L15" s="9">
        <v>1.5660000000000001</v>
      </c>
      <c r="M15" s="9">
        <v>0.40400000000000003</v>
      </c>
      <c r="N15" s="9">
        <v>26.428000000000001</v>
      </c>
      <c r="O15" s="9">
        <v>13.192</v>
      </c>
      <c r="P15" s="9">
        <v>13.236000000000001</v>
      </c>
      <c r="Q15" s="9">
        <v>26.428000000000001</v>
      </c>
      <c r="R15" s="9">
        <v>13.192</v>
      </c>
      <c r="S15" s="9">
        <v>13.236000000000001</v>
      </c>
      <c r="T15" s="9">
        <v>8.3079999999999998</v>
      </c>
      <c r="U15" s="9">
        <v>6.194</v>
      </c>
      <c r="V15" s="9">
        <v>2.113</v>
      </c>
      <c r="W15" s="9">
        <v>7.5490000000000004</v>
      </c>
      <c r="X15" s="9">
        <v>2.9350000000000001</v>
      </c>
      <c r="Y15" s="9">
        <v>4.6139999999999999</v>
      </c>
      <c r="Z15" s="9">
        <v>3.7389999999999999</v>
      </c>
      <c r="AA15" s="9">
        <v>1.038</v>
      </c>
      <c r="AB15" s="9">
        <v>2.7010000000000001</v>
      </c>
      <c r="AC15" s="9">
        <v>3.4350000000000001</v>
      </c>
      <c r="AD15" s="9">
        <v>2.5009999999999999</v>
      </c>
      <c r="AE15" s="9">
        <v>0.93300000000000005</v>
      </c>
      <c r="AF15" s="9">
        <v>3.3969999999999998</v>
      </c>
      <c r="AG15" s="9">
        <v>0.52300000000000002</v>
      </c>
      <c r="AH15" s="9">
        <v>2.8740000000000001</v>
      </c>
      <c r="AI15" s="9">
        <v>3.3969999999999998</v>
      </c>
      <c r="AJ15" s="9">
        <v>0.52300000000000002</v>
      </c>
      <c r="AK15" s="9">
        <v>2.8740000000000001</v>
      </c>
      <c r="AL15" s="9">
        <v>0</v>
      </c>
      <c r="AM15" s="9">
        <v>0</v>
      </c>
      <c r="AN15" s="9">
        <v>0</v>
      </c>
      <c r="AO15" s="9">
        <v>12.593</v>
      </c>
      <c r="AP15" s="9">
        <v>8.0129999999999999</v>
      </c>
      <c r="AQ15" s="9">
        <v>4.58</v>
      </c>
      <c r="AR15" s="9">
        <v>12.593</v>
      </c>
      <c r="AS15" s="9">
        <v>8.0129999999999999</v>
      </c>
      <c r="AT15" s="9">
        <v>4.58</v>
      </c>
      <c r="AU15" s="9">
        <v>6.5060000000000002</v>
      </c>
      <c r="AV15" s="9">
        <v>3.8849999999999998</v>
      </c>
      <c r="AW15" s="9">
        <v>2.621</v>
      </c>
      <c r="AX15" s="9">
        <v>1.06</v>
      </c>
      <c r="AY15" s="9">
        <v>1.06</v>
      </c>
      <c r="AZ15" s="9">
        <v>0</v>
      </c>
      <c r="BA15" s="9">
        <v>3.2189999999999999</v>
      </c>
      <c r="BB15" s="9">
        <v>2.4209999999999998</v>
      </c>
      <c r="BC15" s="9">
        <v>0.79800000000000004</v>
      </c>
      <c r="BD15" s="9">
        <v>0.91300000000000003</v>
      </c>
      <c r="BE15" s="9">
        <v>0.51300000000000001</v>
      </c>
      <c r="BF15" s="9">
        <v>0.4</v>
      </c>
      <c r="BG15" s="9">
        <v>0.89500000000000002</v>
      </c>
      <c r="BH15" s="9">
        <v>0.13500000000000001</v>
      </c>
      <c r="BI15" s="9">
        <v>0.76100000000000001</v>
      </c>
      <c r="BJ15" s="9">
        <v>0.89500000000000002</v>
      </c>
      <c r="BK15" s="9">
        <v>0.13500000000000001</v>
      </c>
      <c r="BL15" s="9">
        <v>0.76100000000000001</v>
      </c>
      <c r="BM15" s="9">
        <v>0</v>
      </c>
      <c r="BN15" s="9">
        <v>0</v>
      </c>
      <c r="BO15" s="9">
        <v>0</v>
      </c>
      <c r="BP15" s="9">
        <v>12.988</v>
      </c>
      <c r="BQ15" s="9">
        <v>6.5049999999999999</v>
      </c>
      <c r="BR15" s="9">
        <v>6.4820000000000002</v>
      </c>
      <c r="BS15" s="9">
        <v>12.118</v>
      </c>
      <c r="BT15" s="9">
        <v>6.04</v>
      </c>
      <c r="BU15" s="9">
        <v>6.0789999999999997</v>
      </c>
      <c r="BV15" s="9">
        <v>3.6960000000000002</v>
      </c>
      <c r="BW15" s="9">
        <v>1.5920000000000001</v>
      </c>
      <c r="BX15" s="9">
        <v>2.1030000000000002</v>
      </c>
      <c r="BY15" s="9">
        <v>0</v>
      </c>
      <c r="BZ15" s="9">
        <v>0</v>
      </c>
      <c r="CA15" s="9">
        <v>0</v>
      </c>
      <c r="CB15" s="9">
        <v>0.97599999999999998</v>
      </c>
      <c r="CC15" s="9">
        <v>0</v>
      </c>
      <c r="CD15" s="9">
        <v>0.97599999999999998</v>
      </c>
      <c r="CE15" s="9">
        <v>1.288</v>
      </c>
      <c r="CF15" s="9">
        <v>0.69199999999999995</v>
      </c>
      <c r="CG15" s="9">
        <v>0.59599999999999997</v>
      </c>
      <c r="CH15" s="9">
        <v>7.0270000000000001</v>
      </c>
      <c r="CI15" s="9">
        <v>4.2210000000000001</v>
      </c>
      <c r="CJ15" s="9">
        <v>2.806</v>
      </c>
      <c r="CK15" s="9">
        <v>6.1580000000000004</v>
      </c>
      <c r="CL15" s="9">
        <v>3.7549999999999999</v>
      </c>
      <c r="CM15" s="9">
        <v>2.403</v>
      </c>
      <c r="CN15" s="9">
        <v>0.86899999999999999</v>
      </c>
      <c r="CO15" s="9">
        <v>0.46600000000000003</v>
      </c>
      <c r="CP15" s="9">
        <v>0.40400000000000003</v>
      </c>
      <c r="CQ15" s="9">
        <v>3.2610000000000001</v>
      </c>
      <c r="CR15" s="9">
        <v>1.157</v>
      </c>
      <c r="CS15" s="9">
        <v>2.1030000000000002</v>
      </c>
      <c r="CT15" s="9">
        <v>3.2610000000000001</v>
      </c>
      <c r="CU15" s="9">
        <v>1.157</v>
      </c>
      <c r="CV15" s="9">
        <v>2.1030000000000002</v>
      </c>
      <c r="CW15" s="9">
        <v>3.2610000000000001</v>
      </c>
      <c r="CX15" s="9">
        <v>1.157</v>
      </c>
      <c r="CY15" s="9">
        <v>2.1030000000000002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9.7270000000000003</v>
      </c>
      <c r="DS15" s="9">
        <v>5.3479999999999999</v>
      </c>
      <c r="DT15" s="9">
        <v>4.3789999999999996</v>
      </c>
      <c r="DU15" s="9">
        <v>8.8580000000000005</v>
      </c>
      <c r="DV15" s="9">
        <v>4.8819999999999997</v>
      </c>
      <c r="DW15" s="9">
        <v>3.9750000000000001</v>
      </c>
      <c r="DX15" s="9">
        <v>0.435</v>
      </c>
      <c r="DY15" s="9">
        <v>0.435</v>
      </c>
      <c r="DZ15" s="9">
        <v>0</v>
      </c>
      <c r="EA15" s="9">
        <v>0</v>
      </c>
      <c r="EB15" s="9">
        <v>0</v>
      </c>
      <c r="EC15" s="9">
        <v>0</v>
      </c>
      <c r="ED15" s="9">
        <v>0.97599999999999998</v>
      </c>
      <c r="EE15" s="9">
        <v>0</v>
      </c>
      <c r="EF15" s="9">
        <v>0.97599999999999998</v>
      </c>
      <c r="EG15" s="9">
        <v>1.288</v>
      </c>
      <c r="EH15" s="9">
        <v>0.69199999999999995</v>
      </c>
      <c r="EI15" s="9">
        <v>0.59599999999999997</v>
      </c>
      <c r="EJ15" s="9">
        <v>7.0270000000000001</v>
      </c>
      <c r="EK15" s="9">
        <v>4.2210000000000001</v>
      </c>
      <c r="EL15" s="9">
        <v>2.806</v>
      </c>
      <c r="EM15" s="9">
        <v>6.1580000000000004</v>
      </c>
      <c r="EN15" s="9">
        <v>3.7549999999999999</v>
      </c>
      <c r="EO15" s="9">
        <v>2.403</v>
      </c>
      <c r="EP15" s="9">
        <v>0.86899999999999999</v>
      </c>
      <c r="EQ15" s="9">
        <v>0.46600000000000003</v>
      </c>
      <c r="ER15" s="9">
        <v>0.40400000000000003</v>
      </c>
      <c r="ES15" s="9">
        <v>9.8049999999999997</v>
      </c>
      <c r="ET15" s="9">
        <v>5.8739999999999997</v>
      </c>
      <c r="EU15" s="9">
        <v>3.931</v>
      </c>
      <c r="EV15" s="9">
        <v>9.5340000000000007</v>
      </c>
      <c r="EW15" s="9">
        <v>5.6029999999999998</v>
      </c>
      <c r="EX15" s="9">
        <v>3.931</v>
      </c>
      <c r="EY15" s="9">
        <v>5.1890000000000001</v>
      </c>
      <c r="EZ15" s="9">
        <v>3.887</v>
      </c>
      <c r="FA15" s="9">
        <v>1.302</v>
      </c>
      <c r="FB15" s="9">
        <v>2.484</v>
      </c>
      <c r="FC15" s="9">
        <v>1.716</v>
      </c>
      <c r="FD15" s="9">
        <v>0.76800000000000002</v>
      </c>
      <c r="FE15" s="9">
        <v>0.438</v>
      </c>
      <c r="FF15" s="9">
        <v>0</v>
      </c>
      <c r="FG15" s="9">
        <v>0.438</v>
      </c>
      <c r="FH15" s="9">
        <v>1.004</v>
      </c>
      <c r="FI15" s="9">
        <v>0</v>
      </c>
      <c r="FJ15" s="9">
        <v>1.004</v>
      </c>
      <c r="FK15" s="9">
        <v>0.68899999999999995</v>
      </c>
      <c r="FL15" s="9">
        <v>0.27100000000000002</v>
      </c>
      <c r="FM15" s="9">
        <v>0.41799999999999998</v>
      </c>
      <c r="FN15" s="9">
        <v>0.41799999999999998</v>
      </c>
      <c r="FO15" s="9">
        <v>0</v>
      </c>
      <c r="FP15" s="9">
        <v>0.41799999999999998</v>
      </c>
      <c r="FQ15" s="9">
        <v>0.27100000000000002</v>
      </c>
      <c r="FR15" s="9">
        <v>0.27100000000000002</v>
      </c>
      <c r="FS15" s="9">
        <v>0</v>
      </c>
      <c r="FT15" s="9">
        <v>5.3609999999999998</v>
      </c>
      <c r="FU15" s="9">
        <v>3.3479999999999999</v>
      </c>
      <c r="FV15" s="9">
        <v>2.0129999999999999</v>
      </c>
      <c r="FW15" s="9">
        <v>5.3609999999999998</v>
      </c>
      <c r="FX15" s="9">
        <v>3.3479999999999999</v>
      </c>
      <c r="FY15" s="9">
        <v>2.0129999999999999</v>
      </c>
      <c r="FZ15" s="9">
        <v>1.0149999999999999</v>
      </c>
      <c r="GA15" s="9">
        <v>0.375</v>
      </c>
      <c r="GB15" s="9">
        <v>0.63900000000000001</v>
      </c>
      <c r="GC15" s="9">
        <v>2.9209999999999998</v>
      </c>
      <c r="GD15" s="9">
        <v>2.3639999999999999</v>
      </c>
      <c r="GE15" s="9">
        <v>0.55700000000000005</v>
      </c>
      <c r="GF15" s="9">
        <v>0.47199999999999998</v>
      </c>
      <c r="GG15" s="9">
        <v>0</v>
      </c>
      <c r="GH15" s="9">
        <v>0.47199999999999998</v>
      </c>
      <c r="GI15" s="9">
        <v>0.745</v>
      </c>
      <c r="GJ15" s="9">
        <v>0.60899999999999999</v>
      </c>
      <c r="GK15" s="9">
        <v>0.13600000000000001</v>
      </c>
      <c r="GL15" s="9">
        <v>0.20799999999999999</v>
      </c>
      <c r="GM15" s="9">
        <v>0</v>
      </c>
      <c r="GN15" s="9">
        <v>0.20799999999999999</v>
      </c>
      <c r="GO15" s="9">
        <v>0.20799999999999999</v>
      </c>
      <c r="GP15" s="9">
        <v>0</v>
      </c>
      <c r="GQ15" s="9">
        <v>0.20799999999999999</v>
      </c>
      <c r="GR15" s="9">
        <v>0</v>
      </c>
      <c r="GS15" s="9">
        <v>0</v>
      </c>
      <c r="GT15" s="9">
        <v>0</v>
      </c>
      <c r="GU15" s="9">
        <v>11.201000000000001</v>
      </c>
      <c r="GV15" s="9">
        <v>4.032</v>
      </c>
      <c r="GW15" s="9">
        <v>7.1689999999999996</v>
      </c>
      <c r="GX15" s="9">
        <v>11.201000000000001</v>
      </c>
      <c r="GY15" s="9">
        <v>4.032</v>
      </c>
      <c r="GZ15" s="9">
        <v>7.1689999999999996</v>
      </c>
      <c r="HA15" s="9">
        <v>1.7290000000000001</v>
      </c>
      <c r="HB15" s="9">
        <v>0</v>
      </c>
      <c r="HC15" s="9">
        <v>1.7290000000000001</v>
      </c>
      <c r="HD15" s="9">
        <v>1.6930000000000001</v>
      </c>
      <c r="HE15" s="9">
        <v>1.147</v>
      </c>
      <c r="HF15" s="9">
        <v>0.54600000000000004</v>
      </c>
      <c r="HG15" s="9">
        <v>1.44</v>
      </c>
      <c r="HH15" s="9">
        <v>0</v>
      </c>
      <c r="HI15" s="9">
        <v>1.44</v>
      </c>
      <c r="HJ15" s="9">
        <v>4.2670000000000003</v>
      </c>
      <c r="HK15" s="9">
        <v>2.327</v>
      </c>
      <c r="HL15" s="9">
        <v>1.9410000000000001</v>
      </c>
      <c r="HM15" s="9">
        <v>2.0699999999999998</v>
      </c>
      <c r="HN15" s="9">
        <v>0.55800000000000005</v>
      </c>
      <c r="HO15" s="9">
        <v>1.5129999999999999</v>
      </c>
      <c r="HP15" s="9">
        <v>2.0699999999999998</v>
      </c>
      <c r="HQ15" s="9">
        <v>0.55800000000000005</v>
      </c>
      <c r="HR15" s="9">
        <v>1.5129999999999999</v>
      </c>
      <c r="HS15" s="9">
        <v>0</v>
      </c>
      <c r="HT15" s="9">
        <v>0</v>
      </c>
      <c r="HU15" s="9">
        <v>0</v>
      </c>
      <c r="HV15" s="9">
        <v>7.9930000000000003</v>
      </c>
      <c r="HW15" s="9">
        <v>4.9589999999999996</v>
      </c>
      <c r="HX15" s="9">
        <v>3.0350000000000001</v>
      </c>
      <c r="HY15" s="9">
        <v>7.9930000000000003</v>
      </c>
      <c r="HZ15" s="9">
        <v>4.9589999999999996</v>
      </c>
      <c r="IA15" s="9">
        <v>3.0350000000000001</v>
      </c>
      <c r="IB15" s="9">
        <v>3.149</v>
      </c>
      <c r="IC15" s="9">
        <v>1.9059999999999999</v>
      </c>
      <c r="ID15" s="9">
        <v>1.2430000000000001</v>
      </c>
      <c r="IE15" s="9">
        <v>1.2370000000000001</v>
      </c>
      <c r="IF15" s="9">
        <v>1.2370000000000001</v>
      </c>
      <c r="IG15" s="9">
        <v>0</v>
      </c>
      <c r="IH15" s="9">
        <v>2.91</v>
      </c>
      <c r="II15" s="9">
        <v>1.8149999999999999</v>
      </c>
      <c r="IJ15" s="9">
        <v>1.095</v>
      </c>
      <c r="IK15" s="9">
        <v>0.69699999999999995</v>
      </c>
      <c r="IL15" s="9">
        <v>0</v>
      </c>
      <c r="IM15" s="9">
        <v>0.69699999999999995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14.054</v>
      </c>
      <c r="C16" s="9">
        <v>8.24</v>
      </c>
      <c r="D16" s="9">
        <v>5.8140000000000001</v>
      </c>
      <c r="E16" s="9">
        <v>16.411999999999999</v>
      </c>
      <c r="F16" s="9">
        <v>8.798</v>
      </c>
      <c r="G16" s="9">
        <v>7.6139999999999999</v>
      </c>
      <c r="H16" s="9">
        <v>16.411999999999999</v>
      </c>
      <c r="I16" s="9">
        <v>8.798</v>
      </c>
      <c r="J16" s="9">
        <v>7.6139999999999999</v>
      </c>
      <c r="K16" s="9">
        <v>0</v>
      </c>
      <c r="L16" s="9">
        <v>0</v>
      </c>
      <c r="M16" s="9">
        <v>0</v>
      </c>
      <c r="N16" s="9">
        <v>28.771999999999998</v>
      </c>
      <c r="O16" s="9">
        <v>17.513000000000002</v>
      </c>
      <c r="P16" s="9">
        <v>11.259</v>
      </c>
      <c r="Q16" s="9">
        <v>28.771999999999998</v>
      </c>
      <c r="R16" s="9">
        <v>17.513000000000002</v>
      </c>
      <c r="S16" s="9">
        <v>11.259</v>
      </c>
      <c r="T16" s="9">
        <v>13.57</v>
      </c>
      <c r="U16" s="9">
        <v>8.5519999999999996</v>
      </c>
      <c r="V16" s="9">
        <v>5.0190000000000001</v>
      </c>
      <c r="W16" s="9">
        <v>4.7030000000000003</v>
      </c>
      <c r="X16" s="9">
        <v>2.9580000000000002</v>
      </c>
      <c r="Y16" s="9">
        <v>1.7450000000000001</v>
      </c>
      <c r="Z16" s="9">
        <v>6.8479999999999999</v>
      </c>
      <c r="AA16" s="9">
        <v>3.8849999999999998</v>
      </c>
      <c r="AB16" s="9">
        <v>2.9630000000000001</v>
      </c>
      <c r="AC16" s="9">
        <v>2.1179999999999999</v>
      </c>
      <c r="AD16" s="9">
        <v>1.109</v>
      </c>
      <c r="AE16" s="9">
        <v>1.008</v>
      </c>
      <c r="AF16" s="9">
        <v>1.5329999999999999</v>
      </c>
      <c r="AG16" s="9">
        <v>1.01</v>
      </c>
      <c r="AH16" s="9">
        <v>0.52300000000000002</v>
      </c>
      <c r="AI16" s="9">
        <v>1.5329999999999999</v>
      </c>
      <c r="AJ16" s="9">
        <v>1.01</v>
      </c>
      <c r="AK16" s="9">
        <v>0.52300000000000002</v>
      </c>
      <c r="AL16" s="9">
        <v>0</v>
      </c>
      <c r="AM16" s="9">
        <v>0</v>
      </c>
      <c r="AN16" s="9">
        <v>0</v>
      </c>
      <c r="AO16" s="9">
        <v>12.851000000000001</v>
      </c>
      <c r="AP16" s="9">
        <v>7.8659999999999997</v>
      </c>
      <c r="AQ16" s="9">
        <v>4.9850000000000003</v>
      </c>
      <c r="AR16" s="9">
        <v>12.851000000000001</v>
      </c>
      <c r="AS16" s="9">
        <v>7.8659999999999997</v>
      </c>
      <c r="AT16" s="9">
        <v>4.9850000000000003</v>
      </c>
      <c r="AU16" s="9">
        <v>7.1269999999999998</v>
      </c>
      <c r="AV16" s="9">
        <v>4.266</v>
      </c>
      <c r="AW16" s="9">
        <v>2.8610000000000002</v>
      </c>
      <c r="AX16" s="9">
        <v>3.3079999999999998</v>
      </c>
      <c r="AY16" s="9">
        <v>2.3719999999999999</v>
      </c>
      <c r="AZ16" s="9">
        <v>0.93600000000000005</v>
      </c>
      <c r="BA16" s="9">
        <v>0.91300000000000003</v>
      </c>
      <c r="BB16" s="9">
        <v>0.58499999999999996</v>
      </c>
      <c r="BC16" s="9">
        <v>0.32800000000000001</v>
      </c>
      <c r="BD16" s="9">
        <v>0.86099999999999999</v>
      </c>
      <c r="BE16" s="9">
        <v>0</v>
      </c>
      <c r="BF16" s="9">
        <v>0.86099999999999999</v>
      </c>
      <c r="BG16" s="9">
        <v>0.64300000000000002</v>
      </c>
      <c r="BH16" s="9">
        <v>0.64300000000000002</v>
      </c>
      <c r="BI16" s="9">
        <v>0</v>
      </c>
      <c r="BJ16" s="9">
        <v>0.64300000000000002</v>
      </c>
      <c r="BK16" s="9">
        <v>0.64300000000000002</v>
      </c>
      <c r="BL16" s="9">
        <v>0</v>
      </c>
      <c r="BM16" s="9">
        <v>0</v>
      </c>
      <c r="BN16" s="9">
        <v>0</v>
      </c>
      <c r="BO16" s="9">
        <v>0</v>
      </c>
      <c r="BP16" s="9">
        <v>10.884</v>
      </c>
      <c r="BQ16" s="9">
        <v>5.8780000000000001</v>
      </c>
      <c r="BR16" s="9">
        <v>5.0060000000000002</v>
      </c>
      <c r="BS16" s="9">
        <v>10.884</v>
      </c>
      <c r="BT16" s="9">
        <v>5.8780000000000001</v>
      </c>
      <c r="BU16" s="9">
        <v>5.0060000000000002</v>
      </c>
      <c r="BV16" s="9">
        <v>3.0760000000000001</v>
      </c>
      <c r="BW16" s="9">
        <v>1.7809999999999999</v>
      </c>
      <c r="BX16" s="9">
        <v>1.2949999999999999</v>
      </c>
      <c r="BY16" s="9">
        <v>1.329</v>
      </c>
      <c r="BZ16" s="9">
        <v>0.69599999999999995</v>
      </c>
      <c r="CA16" s="9">
        <v>0.63300000000000001</v>
      </c>
      <c r="CB16" s="9">
        <v>0.311</v>
      </c>
      <c r="CC16" s="9">
        <v>0</v>
      </c>
      <c r="CD16" s="9">
        <v>0.311</v>
      </c>
      <c r="CE16" s="9">
        <v>1.64</v>
      </c>
      <c r="CF16" s="9">
        <v>1.1539999999999999</v>
      </c>
      <c r="CG16" s="9">
        <v>0.48599999999999999</v>
      </c>
      <c r="CH16" s="9">
        <v>4.5279999999999996</v>
      </c>
      <c r="CI16" s="9">
        <v>2.2469999999999999</v>
      </c>
      <c r="CJ16" s="9">
        <v>2.2810000000000001</v>
      </c>
      <c r="CK16" s="9">
        <v>4.5279999999999996</v>
      </c>
      <c r="CL16" s="9">
        <v>2.2469999999999999</v>
      </c>
      <c r="CM16" s="9">
        <v>2.2810000000000001</v>
      </c>
      <c r="CN16" s="9">
        <v>0</v>
      </c>
      <c r="CO16" s="9">
        <v>0</v>
      </c>
      <c r="CP16" s="9">
        <v>0</v>
      </c>
      <c r="CQ16" s="9">
        <v>2.6059999999999999</v>
      </c>
      <c r="CR16" s="9">
        <v>2.11</v>
      </c>
      <c r="CS16" s="9">
        <v>0.496</v>
      </c>
      <c r="CT16" s="9">
        <v>2.6059999999999999</v>
      </c>
      <c r="CU16" s="9">
        <v>2.11</v>
      </c>
      <c r="CV16" s="9">
        <v>0.496</v>
      </c>
      <c r="CW16" s="9">
        <v>1.909</v>
      </c>
      <c r="CX16" s="9">
        <v>1.4139999999999999</v>
      </c>
      <c r="CY16" s="9">
        <v>0.496</v>
      </c>
      <c r="CZ16" s="9">
        <v>0.69599999999999995</v>
      </c>
      <c r="DA16" s="9">
        <v>0.69599999999999995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8.2789999999999999</v>
      </c>
      <c r="DS16" s="9">
        <v>3.7679999999999998</v>
      </c>
      <c r="DT16" s="9">
        <v>4.51</v>
      </c>
      <c r="DU16" s="9">
        <v>8.2789999999999999</v>
      </c>
      <c r="DV16" s="9">
        <v>3.7679999999999998</v>
      </c>
      <c r="DW16" s="9">
        <v>4.51</v>
      </c>
      <c r="DX16" s="9">
        <v>1.167</v>
      </c>
      <c r="DY16" s="9">
        <v>0.36799999999999999</v>
      </c>
      <c r="DZ16" s="9">
        <v>0.79900000000000004</v>
      </c>
      <c r="EA16" s="9">
        <v>0.63300000000000001</v>
      </c>
      <c r="EB16" s="9">
        <v>0</v>
      </c>
      <c r="EC16" s="9">
        <v>0.63300000000000001</v>
      </c>
      <c r="ED16" s="9">
        <v>0.311</v>
      </c>
      <c r="EE16" s="9">
        <v>0</v>
      </c>
      <c r="EF16" s="9">
        <v>0.311</v>
      </c>
      <c r="EG16" s="9">
        <v>1.64</v>
      </c>
      <c r="EH16" s="9">
        <v>1.1539999999999999</v>
      </c>
      <c r="EI16" s="9">
        <v>0.48599999999999999</v>
      </c>
      <c r="EJ16" s="9">
        <v>4.5279999999999996</v>
      </c>
      <c r="EK16" s="9">
        <v>2.2469999999999999</v>
      </c>
      <c r="EL16" s="9">
        <v>2.2810000000000001</v>
      </c>
      <c r="EM16" s="9">
        <v>4.5279999999999996</v>
      </c>
      <c r="EN16" s="9">
        <v>2.2469999999999999</v>
      </c>
      <c r="EO16" s="9">
        <v>2.2810000000000001</v>
      </c>
      <c r="EP16" s="9">
        <v>0</v>
      </c>
      <c r="EQ16" s="9">
        <v>0</v>
      </c>
      <c r="ER16" s="9">
        <v>0</v>
      </c>
      <c r="ES16" s="9">
        <v>13.563000000000001</v>
      </c>
      <c r="ET16" s="9">
        <v>7.7060000000000004</v>
      </c>
      <c r="EU16" s="9">
        <v>5.8570000000000002</v>
      </c>
      <c r="EV16" s="9">
        <v>13.563000000000001</v>
      </c>
      <c r="EW16" s="9">
        <v>7.7060000000000004</v>
      </c>
      <c r="EX16" s="9">
        <v>5.8570000000000002</v>
      </c>
      <c r="EY16" s="9">
        <v>9.9260000000000002</v>
      </c>
      <c r="EZ16" s="9">
        <v>5.9729999999999999</v>
      </c>
      <c r="FA16" s="9">
        <v>3.952</v>
      </c>
      <c r="FB16" s="9">
        <v>2.3130000000000002</v>
      </c>
      <c r="FC16" s="9">
        <v>1.7330000000000001</v>
      </c>
      <c r="FD16" s="9">
        <v>0.57999999999999996</v>
      </c>
      <c r="FE16" s="9">
        <v>0.91500000000000004</v>
      </c>
      <c r="FF16" s="9">
        <v>0</v>
      </c>
      <c r="FG16" s="9">
        <v>0.91500000000000004</v>
      </c>
      <c r="FH16" s="9">
        <v>0.41</v>
      </c>
      <c r="FI16" s="9">
        <v>0</v>
      </c>
      <c r="FJ16" s="9">
        <v>0.41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6.1109999999999998</v>
      </c>
      <c r="FU16" s="9">
        <v>2.77</v>
      </c>
      <c r="FV16" s="9">
        <v>3.3420000000000001</v>
      </c>
      <c r="FW16" s="9">
        <v>6.1109999999999998</v>
      </c>
      <c r="FX16" s="9">
        <v>2.77</v>
      </c>
      <c r="FY16" s="9">
        <v>3.3420000000000001</v>
      </c>
      <c r="FZ16" s="9">
        <v>4.7709999999999999</v>
      </c>
      <c r="GA16" s="9">
        <v>1.867</v>
      </c>
      <c r="GB16" s="9">
        <v>2.9039999999999999</v>
      </c>
      <c r="GC16" s="9">
        <v>0</v>
      </c>
      <c r="GD16" s="9">
        <v>0</v>
      </c>
      <c r="GE16" s="9">
        <v>0</v>
      </c>
      <c r="GF16" s="9">
        <v>0.90300000000000002</v>
      </c>
      <c r="GG16" s="9">
        <v>0.90300000000000002</v>
      </c>
      <c r="GH16" s="9">
        <v>0</v>
      </c>
      <c r="GI16" s="9">
        <v>0.438</v>
      </c>
      <c r="GJ16" s="9">
        <v>0</v>
      </c>
      <c r="GK16" s="9">
        <v>0.438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8.5389999999999997</v>
      </c>
      <c r="GV16" s="9">
        <v>5.6879999999999997</v>
      </c>
      <c r="GW16" s="9">
        <v>2.851</v>
      </c>
      <c r="GX16" s="9">
        <v>8.5389999999999997</v>
      </c>
      <c r="GY16" s="9">
        <v>5.6879999999999997</v>
      </c>
      <c r="GZ16" s="9">
        <v>2.851</v>
      </c>
      <c r="HA16" s="9">
        <v>3.06</v>
      </c>
      <c r="HB16" s="9">
        <v>2.3170000000000002</v>
      </c>
      <c r="HC16" s="9">
        <v>0.74299999999999999</v>
      </c>
      <c r="HD16" s="9">
        <v>0</v>
      </c>
      <c r="HE16" s="9">
        <v>0</v>
      </c>
      <c r="HF16" s="9">
        <v>0</v>
      </c>
      <c r="HG16" s="9">
        <v>0.80400000000000005</v>
      </c>
      <c r="HH16" s="9">
        <v>0</v>
      </c>
      <c r="HI16" s="9">
        <v>0.80400000000000005</v>
      </c>
      <c r="HJ16" s="9">
        <v>1.6439999999999999</v>
      </c>
      <c r="HK16" s="9">
        <v>1.6439999999999999</v>
      </c>
      <c r="HL16" s="9">
        <v>0</v>
      </c>
      <c r="HM16" s="9">
        <v>3.0310000000000001</v>
      </c>
      <c r="HN16" s="9">
        <v>1.7270000000000001</v>
      </c>
      <c r="HO16" s="9">
        <v>1.304</v>
      </c>
      <c r="HP16" s="9">
        <v>3.0310000000000001</v>
      </c>
      <c r="HQ16" s="9">
        <v>1.7270000000000001</v>
      </c>
      <c r="HR16" s="9">
        <v>1.304</v>
      </c>
      <c r="HS16" s="9">
        <v>0</v>
      </c>
      <c r="HT16" s="9">
        <v>0</v>
      </c>
      <c r="HU16" s="9">
        <v>0</v>
      </c>
      <c r="HV16" s="9">
        <v>3.9529999999999998</v>
      </c>
      <c r="HW16" s="9">
        <v>3.5990000000000002</v>
      </c>
      <c r="HX16" s="9">
        <v>0.35399999999999998</v>
      </c>
      <c r="HY16" s="9">
        <v>3.9529999999999998</v>
      </c>
      <c r="HZ16" s="9">
        <v>3.5990000000000002</v>
      </c>
      <c r="IA16" s="9">
        <v>0.35399999999999998</v>
      </c>
      <c r="IB16" s="9">
        <v>1.8220000000000001</v>
      </c>
      <c r="IC16" s="9">
        <v>1.8220000000000001</v>
      </c>
      <c r="ID16" s="9">
        <v>0</v>
      </c>
      <c r="IE16" s="9">
        <v>1.196</v>
      </c>
      <c r="IF16" s="9">
        <v>1.196</v>
      </c>
      <c r="IG16" s="9">
        <v>0</v>
      </c>
      <c r="IH16" s="9">
        <v>0.35399999999999998</v>
      </c>
      <c r="II16" s="9">
        <v>0</v>
      </c>
      <c r="IJ16" s="9">
        <v>0.35399999999999998</v>
      </c>
      <c r="IK16" s="9">
        <v>0.58099999999999996</v>
      </c>
      <c r="IL16" s="9">
        <v>0.58099999999999996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20.821000000000002</v>
      </c>
      <c r="C17" s="9">
        <v>10.579000000000001</v>
      </c>
      <c r="D17" s="9">
        <v>10.242000000000001</v>
      </c>
      <c r="E17" s="9">
        <v>19.940000000000001</v>
      </c>
      <c r="F17" s="9">
        <v>12.182</v>
      </c>
      <c r="G17" s="9">
        <v>7.758</v>
      </c>
      <c r="H17" s="9">
        <v>17.523</v>
      </c>
      <c r="I17" s="9">
        <v>10.484999999999999</v>
      </c>
      <c r="J17" s="9">
        <v>7.0369999999999999</v>
      </c>
      <c r="K17" s="9">
        <v>2.4180000000000001</v>
      </c>
      <c r="L17" s="9">
        <v>1.6970000000000001</v>
      </c>
      <c r="M17" s="9">
        <v>0.72</v>
      </c>
      <c r="N17" s="9">
        <v>38.209000000000003</v>
      </c>
      <c r="O17" s="9">
        <v>23.643999999999998</v>
      </c>
      <c r="P17" s="9">
        <v>14.565</v>
      </c>
      <c r="Q17" s="9">
        <v>37.991999999999997</v>
      </c>
      <c r="R17" s="9">
        <v>23.643999999999998</v>
      </c>
      <c r="S17" s="9">
        <v>14.348000000000001</v>
      </c>
      <c r="T17" s="9">
        <v>16.111000000000001</v>
      </c>
      <c r="U17" s="9">
        <v>11.957000000000001</v>
      </c>
      <c r="V17" s="9">
        <v>4.1539999999999999</v>
      </c>
      <c r="W17" s="9">
        <v>7.3860000000000001</v>
      </c>
      <c r="X17" s="9">
        <v>2.8279999999999998</v>
      </c>
      <c r="Y17" s="9">
        <v>4.5579999999999998</v>
      </c>
      <c r="Z17" s="9">
        <v>5.0570000000000004</v>
      </c>
      <c r="AA17" s="9">
        <v>3.5449999999999999</v>
      </c>
      <c r="AB17" s="9">
        <v>1.512</v>
      </c>
      <c r="AC17" s="9">
        <v>4.5279999999999996</v>
      </c>
      <c r="AD17" s="9">
        <v>3.0720000000000001</v>
      </c>
      <c r="AE17" s="9">
        <v>1.456</v>
      </c>
      <c r="AF17" s="9">
        <v>5.1260000000000003</v>
      </c>
      <c r="AG17" s="9">
        <v>2.2410000000000001</v>
      </c>
      <c r="AH17" s="9">
        <v>2.8849999999999998</v>
      </c>
      <c r="AI17" s="9">
        <v>4.91</v>
      </c>
      <c r="AJ17" s="9">
        <v>2.2410000000000001</v>
      </c>
      <c r="AK17" s="9">
        <v>2.6680000000000001</v>
      </c>
      <c r="AL17" s="9">
        <v>0.217</v>
      </c>
      <c r="AM17" s="9">
        <v>0</v>
      </c>
      <c r="AN17" s="9">
        <v>0.217</v>
      </c>
      <c r="AO17" s="9">
        <v>9.1829999999999998</v>
      </c>
      <c r="AP17" s="9">
        <v>4.43</v>
      </c>
      <c r="AQ17" s="9">
        <v>4.7539999999999996</v>
      </c>
      <c r="AR17" s="9">
        <v>9.1829999999999998</v>
      </c>
      <c r="AS17" s="9">
        <v>4.43</v>
      </c>
      <c r="AT17" s="9">
        <v>4.7539999999999996</v>
      </c>
      <c r="AU17" s="9">
        <v>3.2669999999999999</v>
      </c>
      <c r="AV17" s="9">
        <v>1.214</v>
      </c>
      <c r="AW17" s="9">
        <v>2.0539999999999998</v>
      </c>
      <c r="AX17" s="9">
        <v>2.8260000000000001</v>
      </c>
      <c r="AY17" s="9">
        <v>1.857</v>
      </c>
      <c r="AZ17" s="9">
        <v>0.96899999999999997</v>
      </c>
      <c r="BA17" s="9">
        <v>0.38800000000000001</v>
      </c>
      <c r="BB17" s="9">
        <v>0</v>
      </c>
      <c r="BC17" s="9">
        <v>0.38800000000000001</v>
      </c>
      <c r="BD17" s="9">
        <v>2.3820000000000001</v>
      </c>
      <c r="BE17" s="9">
        <v>1.359</v>
      </c>
      <c r="BF17" s="9">
        <v>1.0229999999999999</v>
      </c>
      <c r="BG17" s="9">
        <v>0.32</v>
      </c>
      <c r="BH17" s="9">
        <v>0</v>
      </c>
      <c r="BI17" s="9">
        <v>0.32</v>
      </c>
      <c r="BJ17" s="9">
        <v>0.32</v>
      </c>
      <c r="BK17" s="9">
        <v>0</v>
      </c>
      <c r="BL17" s="9">
        <v>0.32</v>
      </c>
      <c r="BM17" s="9">
        <v>0</v>
      </c>
      <c r="BN17" s="9">
        <v>0</v>
      </c>
      <c r="BO17" s="9">
        <v>0</v>
      </c>
      <c r="BP17" s="9">
        <v>9.4369999999999994</v>
      </c>
      <c r="BQ17" s="9">
        <v>4.5739999999999998</v>
      </c>
      <c r="BR17" s="9">
        <v>4.8630000000000004</v>
      </c>
      <c r="BS17" s="9">
        <v>8.5009999999999994</v>
      </c>
      <c r="BT17" s="9">
        <v>3.637</v>
      </c>
      <c r="BU17" s="9">
        <v>4.8630000000000004</v>
      </c>
      <c r="BV17" s="9">
        <v>3.085</v>
      </c>
      <c r="BW17" s="9">
        <v>0.54400000000000004</v>
      </c>
      <c r="BX17" s="9">
        <v>2.54</v>
      </c>
      <c r="BY17" s="9">
        <v>0</v>
      </c>
      <c r="BZ17" s="9">
        <v>0</v>
      </c>
      <c r="CA17" s="9">
        <v>0</v>
      </c>
      <c r="CB17" s="9">
        <v>0.98699999999999999</v>
      </c>
      <c r="CC17" s="9">
        <v>0.63300000000000001</v>
      </c>
      <c r="CD17" s="9">
        <v>0.35499999999999998</v>
      </c>
      <c r="CE17" s="9">
        <v>0</v>
      </c>
      <c r="CF17" s="9">
        <v>0</v>
      </c>
      <c r="CG17" s="9">
        <v>0</v>
      </c>
      <c r="CH17" s="9">
        <v>5.3650000000000002</v>
      </c>
      <c r="CI17" s="9">
        <v>3.3969999999999998</v>
      </c>
      <c r="CJ17" s="9">
        <v>1.968</v>
      </c>
      <c r="CK17" s="9">
        <v>4.4290000000000003</v>
      </c>
      <c r="CL17" s="9">
        <v>2.4609999999999999</v>
      </c>
      <c r="CM17" s="9">
        <v>1.968</v>
      </c>
      <c r="CN17" s="9">
        <v>0.93700000000000006</v>
      </c>
      <c r="CO17" s="9">
        <v>0.93700000000000006</v>
      </c>
      <c r="CP17" s="9">
        <v>0</v>
      </c>
      <c r="CQ17" s="9">
        <v>3.085</v>
      </c>
      <c r="CR17" s="9">
        <v>0.54400000000000004</v>
      </c>
      <c r="CS17" s="9">
        <v>2.54</v>
      </c>
      <c r="CT17" s="9">
        <v>3.085</v>
      </c>
      <c r="CU17" s="9">
        <v>0.54400000000000004</v>
      </c>
      <c r="CV17" s="9">
        <v>2.54</v>
      </c>
      <c r="CW17" s="9">
        <v>3.085</v>
      </c>
      <c r="CX17" s="9">
        <v>0.54400000000000004</v>
      </c>
      <c r="CY17" s="9">
        <v>2.54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6.3529999999999998</v>
      </c>
      <c r="DS17" s="9">
        <v>4.03</v>
      </c>
      <c r="DT17" s="9">
        <v>2.323</v>
      </c>
      <c r="DU17" s="9">
        <v>5.4160000000000004</v>
      </c>
      <c r="DV17" s="9">
        <v>3.093</v>
      </c>
      <c r="DW17" s="9">
        <v>2.323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0.98699999999999999</v>
      </c>
      <c r="EE17" s="9">
        <v>0.63300000000000001</v>
      </c>
      <c r="EF17" s="9">
        <v>0.35499999999999998</v>
      </c>
      <c r="EG17" s="9">
        <v>0</v>
      </c>
      <c r="EH17" s="9">
        <v>0</v>
      </c>
      <c r="EI17" s="9">
        <v>0</v>
      </c>
      <c r="EJ17" s="9">
        <v>5.3650000000000002</v>
      </c>
      <c r="EK17" s="9">
        <v>3.3969999999999998</v>
      </c>
      <c r="EL17" s="9">
        <v>1.968</v>
      </c>
      <c r="EM17" s="9">
        <v>4.4290000000000003</v>
      </c>
      <c r="EN17" s="9">
        <v>2.4609999999999999</v>
      </c>
      <c r="EO17" s="9">
        <v>1.968</v>
      </c>
      <c r="EP17" s="9">
        <v>0.93700000000000006</v>
      </c>
      <c r="EQ17" s="9">
        <v>0.93700000000000006</v>
      </c>
      <c r="ER17" s="9">
        <v>0</v>
      </c>
      <c r="ES17" s="9">
        <v>18.574000000000002</v>
      </c>
      <c r="ET17" s="9">
        <v>11.590999999999999</v>
      </c>
      <c r="EU17" s="9">
        <v>6.9829999999999997</v>
      </c>
      <c r="EV17" s="9">
        <v>18.574000000000002</v>
      </c>
      <c r="EW17" s="9">
        <v>11.590999999999999</v>
      </c>
      <c r="EX17" s="9">
        <v>6.9829999999999997</v>
      </c>
      <c r="EY17" s="9">
        <v>9.3490000000000002</v>
      </c>
      <c r="EZ17" s="9">
        <v>6.1210000000000004</v>
      </c>
      <c r="FA17" s="9">
        <v>3.2280000000000002</v>
      </c>
      <c r="FB17" s="9">
        <v>5.2149999999999999</v>
      </c>
      <c r="FC17" s="9">
        <v>3.9660000000000002</v>
      </c>
      <c r="FD17" s="9">
        <v>1.2490000000000001</v>
      </c>
      <c r="FE17" s="9">
        <v>1.599</v>
      </c>
      <c r="FF17" s="9">
        <v>0</v>
      </c>
      <c r="FG17" s="9">
        <v>1.599</v>
      </c>
      <c r="FH17" s="9">
        <v>1.391</v>
      </c>
      <c r="FI17" s="9">
        <v>0.94799999999999995</v>
      </c>
      <c r="FJ17" s="9">
        <v>0.44400000000000001</v>
      </c>
      <c r="FK17" s="9">
        <v>1.0189999999999999</v>
      </c>
      <c r="FL17" s="9">
        <v>0.55600000000000005</v>
      </c>
      <c r="FM17" s="9">
        <v>0.46300000000000002</v>
      </c>
      <c r="FN17" s="9">
        <v>1.0189999999999999</v>
      </c>
      <c r="FO17" s="9">
        <v>0.55600000000000005</v>
      </c>
      <c r="FP17" s="9">
        <v>0.46300000000000002</v>
      </c>
      <c r="FQ17" s="9">
        <v>0</v>
      </c>
      <c r="FR17" s="9">
        <v>0</v>
      </c>
      <c r="FS17" s="9">
        <v>0</v>
      </c>
      <c r="FT17" s="9">
        <v>7.1849999999999996</v>
      </c>
      <c r="FU17" s="9">
        <v>4.59</v>
      </c>
      <c r="FV17" s="9">
        <v>2.5950000000000002</v>
      </c>
      <c r="FW17" s="9">
        <v>7.1849999999999996</v>
      </c>
      <c r="FX17" s="9">
        <v>4.59</v>
      </c>
      <c r="FY17" s="9">
        <v>2.5950000000000002</v>
      </c>
      <c r="FZ17" s="9">
        <v>3.133</v>
      </c>
      <c r="GA17" s="9">
        <v>2.5190000000000001</v>
      </c>
      <c r="GB17" s="9">
        <v>0.61399999999999999</v>
      </c>
      <c r="GC17" s="9">
        <v>1.123</v>
      </c>
      <c r="GD17" s="9">
        <v>0.35599999999999998</v>
      </c>
      <c r="GE17" s="9">
        <v>0.76700000000000002</v>
      </c>
      <c r="GF17" s="9">
        <v>2.4860000000000002</v>
      </c>
      <c r="GG17" s="9">
        <v>1.7150000000000001</v>
      </c>
      <c r="GH17" s="9">
        <v>0.77100000000000002</v>
      </c>
      <c r="GI17" s="9">
        <v>0.44400000000000001</v>
      </c>
      <c r="GJ17" s="9">
        <v>0</v>
      </c>
      <c r="GK17" s="9">
        <v>0.44400000000000001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12.955</v>
      </c>
      <c r="GV17" s="9">
        <v>9.1790000000000003</v>
      </c>
      <c r="GW17" s="9">
        <v>3.7759999999999998</v>
      </c>
      <c r="GX17" s="9">
        <v>12.069000000000001</v>
      </c>
      <c r="GY17" s="9">
        <v>8.7959999999999994</v>
      </c>
      <c r="GZ17" s="9">
        <v>3.2719999999999998</v>
      </c>
      <c r="HA17" s="9">
        <v>0.63700000000000001</v>
      </c>
      <c r="HB17" s="9">
        <v>0</v>
      </c>
      <c r="HC17" s="9">
        <v>0.63700000000000001</v>
      </c>
      <c r="HD17" s="9">
        <v>4.5629999999999997</v>
      </c>
      <c r="HE17" s="9">
        <v>4.0620000000000003</v>
      </c>
      <c r="HF17" s="9">
        <v>0.501</v>
      </c>
      <c r="HG17" s="9">
        <v>2.093</v>
      </c>
      <c r="HH17" s="9">
        <v>1.0760000000000001</v>
      </c>
      <c r="HI17" s="9">
        <v>1.0169999999999999</v>
      </c>
      <c r="HJ17" s="9">
        <v>3.4079999999999999</v>
      </c>
      <c r="HK17" s="9">
        <v>2.2909999999999999</v>
      </c>
      <c r="HL17" s="9">
        <v>1.117</v>
      </c>
      <c r="HM17" s="9">
        <v>2.254</v>
      </c>
      <c r="HN17" s="9">
        <v>1.75</v>
      </c>
      <c r="HO17" s="9">
        <v>0.504</v>
      </c>
      <c r="HP17" s="9">
        <v>1.3680000000000001</v>
      </c>
      <c r="HQ17" s="9">
        <v>1.3680000000000001</v>
      </c>
      <c r="HR17" s="9">
        <v>0</v>
      </c>
      <c r="HS17" s="9">
        <v>0.88600000000000001</v>
      </c>
      <c r="HT17" s="9">
        <v>0.38200000000000001</v>
      </c>
      <c r="HU17" s="9">
        <v>0.504</v>
      </c>
      <c r="HV17" s="9">
        <v>6.4690000000000003</v>
      </c>
      <c r="HW17" s="9">
        <v>3.9140000000000001</v>
      </c>
      <c r="HX17" s="9">
        <v>2.5550000000000002</v>
      </c>
      <c r="HY17" s="9">
        <v>6.4690000000000003</v>
      </c>
      <c r="HZ17" s="9">
        <v>3.9140000000000001</v>
      </c>
      <c r="IA17" s="9">
        <v>2.5550000000000002</v>
      </c>
      <c r="IB17" s="9">
        <v>4.2830000000000004</v>
      </c>
      <c r="IC17" s="9">
        <v>2.9020000000000001</v>
      </c>
      <c r="ID17" s="9">
        <v>1.381</v>
      </c>
      <c r="IE17" s="9">
        <v>1.27</v>
      </c>
      <c r="IF17" s="9">
        <v>0.497</v>
      </c>
      <c r="IG17" s="9">
        <v>0.77300000000000002</v>
      </c>
      <c r="IH17" s="9">
        <v>0.51500000000000001</v>
      </c>
      <c r="II17" s="9">
        <v>0.51500000000000001</v>
      </c>
      <c r="IJ17" s="9">
        <v>0</v>
      </c>
      <c r="IK17" s="9">
        <v>0</v>
      </c>
      <c r="IL17" s="9">
        <v>0</v>
      </c>
      <c r="IM17" s="9">
        <v>0</v>
      </c>
      <c r="IN17" s="9">
        <v>0.40100000000000002</v>
      </c>
      <c r="IO17" s="9">
        <v>0</v>
      </c>
      <c r="IP17" s="9">
        <v>0.40100000000000002</v>
      </c>
      <c r="IQ17" s="9">
        <v>0.40100000000000002</v>
      </c>
    </row>
    <row r="18" spans="1:251">
      <c r="A18" s="10">
        <v>44593</v>
      </c>
      <c r="B18" s="9">
        <v>15.414</v>
      </c>
      <c r="C18" s="9">
        <v>6.1849999999999996</v>
      </c>
      <c r="D18" s="9">
        <v>9.2289999999999992</v>
      </c>
      <c r="E18" s="9">
        <v>12.833</v>
      </c>
      <c r="F18" s="9">
        <v>7.8380000000000001</v>
      </c>
      <c r="G18" s="9">
        <v>4.9950000000000001</v>
      </c>
      <c r="H18" s="9">
        <v>9.4870000000000001</v>
      </c>
      <c r="I18" s="9">
        <v>6.7140000000000004</v>
      </c>
      <c r="J18" s="9">
        <v>2.7730000000000001</v>
      </c>
      <c r="K18" s="9">
        <v>3.3460000000000001</v>
      </c>
      <c r="L18" s="9">
        <v>1.1240000000000001</v>
      </c>
      <c r="M18" s="9">
        <v>2.222</v>
      </c>
      <c r="N18" s="9">
        <v>19.494</v>
      </c>
      <c r="O18" s="9">
        <v>8.2680000000000007</v>
      </c>
      <c r="P18" s="9">
        <v>11.226000000000001</v>
      </c>
      <c r="Q18" s="9">
        <v>19.494</v>
      </c>
      <c r="R18" s="9">
        <v>8.2680000000000007</v>
      </c>
      <c r="S18" s="9">
        <v>11.226000000000001</v>
      </c>
      <c r="T18" s="9">
        <v>9.5329999999999995</v>
      </c>
      <c r="U18" s="9">
        <v>4.2549999999999999</v>
      </c>
      <c r="V18" s="9">
        <v>5.2789999999999999</v>
      </c>
      <c r="W18" s="9">
        <v>3.1219999999999999</v>
      </c>
      <c r="X18" s="9">
        <v>1.665</v>
      </c>
      <c r="Y18" s="9">
        <v>1.458</v>
      </c>
      <c r="Z18" s="9">
        <v>2.5139999999999998</v>
      </c>
      <c r="AA18" s="9">
        <v>0</v>
      </c>
      <c r="AB18" s="9">
        <v>2.5139999999999998</v>
      </c>
      <c r="AC18" s="9">
        <v>2.6779999999999999</v>
      </c>
      <c r="AD18" s="9">
        <v>1.17</v>
      </c>
      <c r="AE18" s="9">
        <v>1.5069999999999999</v>
      </c>
      <c r="AF18" s="9">
        <v>1.647</v>
      </c>
      <c r="AG18" s="9">
        <v>1.179</v>
      </c>
      <c r="AH18" s="9">
        <v>0.46899999999999997</v>
      </c>
      <c r="AI18" s="9">
        <v>1.647</v>
      </c>
      <c r="AJ18" s="9">
        <v>1.179</v>
      </c>
      <c r="AK18" s="9">
        <v>0.46899999999999997</v>
      </c>
      <c r="AL18" s="9">
        <v>0</v>
      </c>
      <c r="AM18" s="9">
        <v>0</v>
      </c>
      <c r="AN18" s="9">
        <v>0</v>
      </c>
      <c r="AO18" s="9">
        <v>4.4240000000000004</v>
      </c>
      <c r="AP18" s="9">
        <v>2.4529999999999998</v>
      </c>
      <c r="AQ18" s="9">
        <v>1.9710000000000001</v>
      </c>
      <c r="AR18" s="9">
        <v>4.4240000000000004</v>
      </c>
      <c r="AS18" s="9">
        <v>2.4529999999999998</v>
      </c>
      <c r="AT18" s="9">
        <v>1.9710000000000001</v>
      </c>
      <c r="AU18" s="9">
        <v>0.61699999999999999</v>
      </c>
      <c r="AV18" s="9">
        <v>0.61699999999999999</v>
      </c>
      <c r="AW18" s="9">
        <v>0</v>
      </c>
      <c r="AX18" s="9">
        <v>0.874</v>
      </c>
      <c r="AY18" s="9">
        <v>0.874</v>
      </c>
      <c r="AZ18" s="9">
        <v>0</v>
      </c>
      <c r="BA18" s="9">
        <v>0.51100000000000001</v>
      </c>
      <c r="BB18" s="9">
        <v>0</v>
      </c>
      <c r="BC18" s="9">
        <v>0.51100000000000001</v>
      </c>
      <c r="BD18" s="9">
        <v>0.876</v>
      </c>
      <c r="BE18" s="9">
        <v>0.40799999999999997</v>
      </c>
      <c r="BF18" s="9">
        <v>0.46800000000000003</v>
      </c>
      <c r="BG18" s="9">
        <v>1.546</v>
      </c>
      <c r="BH18" s="9">
        <v>0.55400000000000005</v>
      </c>
      <c r="BI18" s="9">
        <v>0.99199999999999999</v>
      </c>
      <c r="BJ18" s="9">
        <v>1.546</v>
      </c>
      <c r="BK18" s="9">
        <v>0.55400000000000005</v>
      </c>
      <c r="BL18" s="9">
        <v>0.99199999999999999</v>
      </c>
      <c r="BM18" s="9">
        <v>0</v>
      </c>
      <c r="BN18" s="9">
        <v>0</v>
      </c>
      <c r="BO18" s="9">
        <v>0</v>
      </c>
      <c r="BP18" s="9">
        <v>5.9370000000000003</v>
      </c>
      <c r="BQ18" s="9">
        <v>3.024</v>
      </c>
      <c r="BR18" s="9">
        <v>2.9129999999999998</v>
      </c>
      <c r="BS18" s="9">
        <v>4.26</v>
      </c>
      <c r="BT18" s="9">
        <v>1.9</v>
      </c>
      <c r="BU18" s="9">
        <v>2.36</v>
      </c>
      <c r="BV18" s="9">
        <v>1.629</v>
      </c>
      <c r="BW18" s="9">
        <v>0.93500000000000005</v>
      </c>
      <c r="BX18" s="9">
        <v>0.69399999999999995</v>
      </c>
      <c r="BY18" s="9">
        <v>0</v>
      </c>
      <c r="BZ18" s="9">
        <v>0</v>
      </c>
      <c r="CA18" s="9">
        <v>0</v>
      </c>
      <c r="CB18" s="9">
        <v>0.70499999999999996</v>
      </c>
      <c r="CC18" s="9">
        <v>0</v>
      </c>
      <c r="CD18" s="9">
        <v>0.70499999999999996</v>
      </c>
      <c r="CE18" s="9">
        <v>1.5109999999999999</v>
      </c>
      <c r="CF18" s="9">
        <v>0.55000000000000004</v>
      </c>
      <c r="CG18" s="9">
        <v>0.96099999999999997</v>
      </c>
      <c r="CH18" s="9">
        <v>2.0920000000000001</v>
      </c>
      <c r="CI18" s="9">
        <v>1.5389999999999999</v>
      </c>
      <c r="CJ18" s="9">
        <v>0.55300000000000005</v>
      </c>
      <c r="CK18" s="9">
        <v>0.41499999999999998</v>
      </c>
      <c r="CL18" s="9">
        <v>0.41499999999999998</v>
      </c>
      <c r="CM18" s="9">
        <v>0</v>
      </c>
      <c r="CN18" s="9">
        <v>1.677</v>
      </c>
      <c r="CO18" s="9">
        <v>1.1240000000000001</v>
      </c>
      <c r="CP18" s="9">
        <v>0.55300000000000005</v>
      </c>
      <c r="CQ18" s="9">
        <v>1.629</v>
      </c>
      <c r="CR18" s="9">
        <v>0.93500000000000005</v>
      </c>
      <c r="CS18" s="9">
        <v>0.69399999999999995</v>
      </c>
      <c r="CT18" s="9">
        <v>1.629</v>
      </c>
      <c r="CU18" s="9">
        <v>0.93500000000000005</v>
      </c>
      <c r="CV18" s="9">
        <v>0.69399999999999995</v>
      </c>
      <c r="CW18" s="9">
        <v>1.629</v>
      </c>
      <c r="CX18" s="9">
        <v>0.93500000000000005</v>
      </c>
      <c r="CY18" s="9">
        <v>0.69399999999999995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4.3079999999999998</v>
      </c>
      <c r="DS18" s="9">
        <v>2.089</v>
      </c>
      <c r="DT18" s="9">
        <v>2.2189999999999999</v>
      </c>
      <c r="DU18" s="9">
        <v>2.6309999999999998</v>
      </c>
      <c r="DV18" s="9">
        <v>0.96499999999999997</v>
      </c>
      <c r="DW18" s="9">
        <v>1.6659999999999999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0.70499999999999996</v>
      </c>
      <c r="EE18" s="9">
        <v>0</v>
      </c>
      <c r="EF18" s="9">
        <v>0.70499999999999996</v>
      </c>
      <c r="EG18" s="9">
        <v>1.5109999999999999</v>
      </c>
      <c r="EH18" s="9">
        <v>0.55000000000000004</v>
      </c>
      <c r="EI18" s="9">
        <v>0.96099999999999997</v>
      </c>
      <c r="EJ18" s="9">
        <v>2.0920000000000001</v>
      </c>
      <c r="EK18" s="9">
        <v>1.5389999999999999</v>
      </c>
      <c r="EL18" s="9">
        <v>0.55300000000000005</v>
      </c>
      <c r="EM18" s="9">
        <v>0.41499999999999998</v>
      </c>
      <c r="EN18" s="9">
        <v>0.41499999999999998</v>
      </c>
      <c r="EO18" s="9">
        <v>0</v>
      </c>
      <c r="EP18" s="9">
        <v>1.677</v>
      </c>
      <c r="EQ18" s="9">
        <v>1.1240000000000001</v>
      </c>
      <c r="ER18" s="9">
        <v>0.55300000000000005</v>
      </c>
      <c r="ES18" s="9">
        <v>9.7959999999999994</v>
      </c>
      <c r="ET18" s="9">
        <v>5.6379999999999999</v>
      </c>
      <c r="EU18" s="9">
        <v>4.1580000000000004</v>
      </c>
      <c r="EV18" s="9">
        <v>9.7959999999999994</v>
      </c>
      <c r="EW18" s="9">
        <v>5.6379999999999999</v>
      </c>
      <c r="EX18" s="9">
        <v>4.1580000000000004</v>
      </c>
      <c r="EY18" s="9">
        <v>7.1079999999999997</v>
      </c>
      <c r="EZ18" s="9">
        <v>4.7960000000000003</v>
      </c>
      <c r="FA18" s="9">
        <v>2.3119999999999998</v>
      </c>
      <c r="FB18" s="9">
        <v>0.51900000000000002</v>
      </c>
      <c r="FC18" s="9">
        <v>0</v>
      </c>
      <c r="FD18" s="9">
        <v>0.51900000000000002</v>
      </c>
      <c r="FE18" s="9">
        <v>1.369</v>
      </c>
      <c r="FF18" s="9">
        <v>0.84299999999999997</v>
      </c>
      <c r="FG18" s="9">
        <v>0.52600000000000002</v>
      </c>
      <c r="FH18" s="9">
        <v>0.47199999999999998</v>
      </c>
      <c r="FI18" s="9">
        <v>0</v>
      </c>
      <c r="FJ18" s="9">
        <v>0.47199999999999998</v>
      </c>
      <c r="FK18" s="9">
        <v>0.32800000000000001</v>
      </c>
      <c r="FL18" s="9">
        <v>0</v>
      </c>
      <c r="FM18" s="9">
        <v>0.32800000000000001</v>
      </c>
      <c r="FN18" s="9">
        <v>0.32800000000000001</v>
      </c>
      <c r="FO18" s="9">
        <v>0</v>
      </c>
      <c r="FP18" s="9">
        <v>0.32800000000000001</v>
      </c>
      <c r="FQ18" s="9">
        <v>0</v>
      </c>
      <c r="FR18" s="9">
        <v>0</v>
      </c>
      <c r="FS18" s="9">
        <v>0</v>
      </c>
      <c r="FT18" s="9">
        <v>4.6980000000000004</v>
      </c>
      <c r="FU18" s="9">
        <v>0</v>
      </c>
      <c r="FV18" s="9">
        <v>4.6980000000000004</v>
      </c>
      <c r="FW18" s="9">
        <v>4.2220000000000004</v>
      </c>
      <c r="FX18" s="9">
        <v>0</v>
      </c>
      <c r="FY18" s="9">
        <v>4.2220000000000004</v>
      </c>
      <c r="FZ18" s="9">
        <v>0.84699999999999998</v>
      </c>
      <c r="GA18" s="9">
        <v>0</v>
      </c>
      <c r="GB18" s="9">
        <v>0.84699999999999998</v>
      </c>
      <c r="GC18" s="9">
        <v>1.9319999999999999</v>
      </c>
      <c r="GD18" s="9">
        <v>0</v>
      </c>
      <c r="GE18" s="9">
        <v>1.9319999999999999</v>
      </c>
      <c r="GF18" s="9">
        <v>0.54300000000000004</v>
      </c>
      <c r="GG18" s="9">
        <v>0</v>
      </c>
      <c r="GH18" s="9">
        <v>0.54300000000000004</v>
      </c>
      <c r="GI18" s="9">
        <v>0.36399999999999999</v>
      </c>
      <c r="GJ18" s="9">
        <v>0</v>
      </c>
      <c r="GK18" s="9">
        <v>0.36399999999999999</v>
      </c>
      <c r="GL18" s="9">
        <v>1.012</v>
      </c>
      <c r="GM18" s="9">
        <v>0</v>
      </c>
      <c r="GN18" s="9">
        <v>1.012</v>
      </c>
      <c r="GO18" s="9">
        <v>0.53700000000000003</v>
      </c>
      <c r="GP18" s="9">
        <v>0</v>
      </c>
      <c r="GQ18" s="9">
        <v>0.53700000000000003</v>
      </c>
      <c r="GR18" s="9">
        <v>0.47599999999999998</v>
      </c>
      <c r="GS18" s="9">
        <v>0</v>
      </c>
      <c r="GT18" s="9">
        <v>0.47599999999999998</v>
      </c>
      <c r="GU18" s="9">
        <v>3.4550000000000001</v>
      </c>
      <c r="GV18" s="9">
        <v>1.7030000000000001</v>
      </c>
      <c r="GW18" s="9">
        <v>1.7509999999999999</v>
      </c>
      <c r="GX18" s="9">
        <v>3.4550000000000001</v>
      </c>
      <c r="GY18" s="9">
        <v>1.7030000000000001</v>
      </c>
      <c r="GZ18" s="9">
        <v>1.7509999999999999</v>
      </c>
      <c r="HA18" s="9">
        <v>0</v>
      </c>
      <c r="HB18" s="9">
        <v>0</v>
      </c>
      <c r="HC18" s="9">
        <v>0</v>
      </c>
      <c r="HD18" s="9">
        <v>2.3940000000000001</v>
      </c>
      <c r="HE18" s="9">
        <v>1.7030000000000001</v>
      </c>
      <c r="HF18" s="9">
        <v>0.69</v>
      </c>
      <c r="HG18" s="9">
        <v>0</v>
      </c>
      <c r="HH18" s="9">
        <v>0</v>
      </c>
      <c r="HI18" s="9">
        <v>0</v>
      </c>
      <c r="HJ18" s="9">
        <v>0.61299999999999999</v>
      </c>
      <c r="HK18" s="9">
        <v>0</v>
      </c>
      <c r="HL18" s="9">
        <v>0.61299999999999999</v>
      </c>
      <c r="HM18" s="9">
        <v>0.44800000000000001</v>
      </c>
      <c r="HN18" s="9">
        <v>0</v>
      </c>
      <c r="HO18" s="9">
        <v>0.44800000000000001</v>
      </c>
      <c r="HP18" s="9">
        <v>0.44800000000000001</v>
      </c>
      <c r="HQ18" s="9">
        <v>0</v>
      </c>
      <c r="HR18" s="9">
        <v>0.44800000000000001</v>
      </c>
      <c r="HS18" s="9">
        <v>0</v>
      </c>
      <c r="HT18" s="9">
        <v>0</v>
      </c>
      <c r="HU18" s="9">
        <v>0</v>
      </c>
      <c r="HV18" s="9">
        <v>9.2720000000000002</v>
      </c>
      <c r="HW18" s="9">
        <v>7.806</v>
      </c>
      <c r="HX18" s="9">
        <v>1.4670000000000001</v>
      </c>
      <c r="HY18" s="9">
        <v>8.68</v>
      </c>
      <c r="HZ18" s="9">
        <v>7.806</v>
      </c>
      <c r="IA18" s="9">
        <v>0.874</v>
      </c>
      <c r="IB18" s="9">
        <v>2.73</v>
      </c>
      <c r="IC18" s="9">
        <v>2.73</v>
      </c>
      <c r="ID18" s="9">
        <v>0</v>
      </c>
      <c r="IE18" s="9">
        <v>3.3620000000000001</v>
      </c>
      <c r="IF18" s="9">
        <v>3.3620000000000001</v>
      </c>
      <c r="IG18" s="9">
        <v>0</v>
      </c>
      <c r="IH18" s="9">
        <v>0.874</v>
      </c>
      <c r="II18" s="9">
        <v>0</v>
      </c>
      <c r="IJ18" s="9">
        <v>0.874</v>
      </c>
      <c r="IK18" s="9">
        <v>0.51800000000000002</v>
      </c>
      <c r="IL18" s="9">
        <v>0.51800000000000002</v>
      </c>
      <c r="IM18" s="9">
        <v>0</v>
      </c>
      <c r="IN18" s="9">
        <v>1.788</v>
      </c>
      <c r="IO18" s="9">
        <v>1.196</v>
      </c>
      <c r="IP18" s="9">
        <v>0.59199999999999997</v>
      </c>
      <c r="IQ18" s="9">
        <v>1.196</v>
      </c>
    </row>
    <row r="19" spans="1:251">
      <c r="A19" s="10">
        <v>44958</v>
      </c>
      <c r="B19" s="9">
        <v>10.25</v>
      </c>
      <c r="C19" s="9">
        <v>3.9390000000000001</v>
      </c>
      <c r="D19" s="9">
        <v>6.3109999999999999</v>
      </c>
      <c r="E19" s="9">
        <v>10.827</v>
      </c>
      <c r="F19" s="9">
        <v>5.774</v>
      </c>
      <c r="G19" s="9">
        <v>5.0529999999999999</v>
      </c>
      <c r="H19" s="9">
        <v>9.6259999999999994</v>
      </c>
      <c r="I19" s="9">
        <v>4.9649999999999999</v>
      </c>
      <c r="J19" s="9">
        <v>4.6609999999999996</v>
      </c>
      <c r="K19" s="9">
        <v>1.2010000000000001</v>
      </c>
      <c r="L19" s="9">
        <v>0.80900000000000005</v>
      </c>
      <c r="M19" s="9">
        <v>0.39200000000000002</v>
      </c>
      <c r="N19" s="9">
        <v>11.146000000000001</v>
      </c>
      <c r="O19" s="9">
        <v>5.9409999999999998</v>
      </c>
      <c r="P19" s="9">
        <v>5.2039999999999997</v>
      </c>
      <c r="Q19" s="9">
        <v>11.146000000000001</v>
      </c>
      <c r="R19" s="9">
        <v>5.9409999999999998</v>
      </c>
      <c r="S19" s="9">
        <v>5.2039999999999997</v>
      </c>
      <c r="T19" s="9">
        <v>4.2190000000000003</v>
      </c>
      <c r="U19" s="9">
        <v>2.8759999999999999</v>
      </c>
      <c r="V19" s="9">
        <v>1.343</v>
      </c>
      <c r="W19" s="9">
        <v>2.7480000000000002</v>
      </c>
      <c r="X19" s="9">
        <v>1.552</v>
      </c>
      <c r="Y19" s="9">
        <v>1.196</v>
      </c>
      <c r="Z19" s="9">
        <v>1.44</v>
      </c>
      <c r="AA19" s="9">
        <v>0.48599999999999999</v>
      </c>
      <c r="AB19" s="9">
        <v>0.95399999999999996</v>
      </c>
      <c r="AC19" s="9">
        <v>1.6339999999999999</v>
      </c>
      <c r="AD19" s="9">
        <v>1.028</v>
      </c>
      <c r="AE19" s="9">
        <v>0.60599999999999998</v>
      </c>
      <c r="AF19" s="9">
        <v>1.105</v>
      </c>
      <c r="AG19" s="9">
        <v>0</v>
      </c>
      <c r="AH19" s="9">
        <v>1.105</v>
      </c>
      <c r="AI19" s="9">
        <v>1.105</v>
      </c>
      <c r="AJ19" s="9">
        <v>0</v>
      </c>
      <c r="AK19" s="9">
        <v>1.105</v>
      </c>
      <c r="AL19" s="9">
        <v>0</v>
      </c>
      <c r="AM19" s="9">
        <v>0</v>
      </c>
      <c r="AN19" s="9">
        <v>0</v>
      </c>
      <c r="AO19" s="9">
        <v>5.9320000000000004</v>
      </c>
      <c r="AP19" s="9">
        <v>2.6619999999999999</v>
      </c>
      <c r="AQ19" s="9">
        <v>3.27</v>
      </c>
      <c r="AR19" s="9">
        <v>5.9320000000000004</v>
      </c>
      <c r="AS19" s="9">
        <v>2.6619999999999999</v>
      </c>
      <c r="AT19" s="9">
        <v>3.27</v>
      </c>
      <c r="AU19" s="9">
        <v>3.444</v>
      </c>
      <c r="AV19" s="9">
        <v>2.3260000000000001</v>
      </c>
      <c r="AW19" s="9">
        <v>1.1180000000000001</v>
      </c>
      <c r="AX19" s="9">
        <v>0</v>
      </c>
      <c r="AY19" s="9">
        <v>0</v>
      </c>
      <c r="AZ19" s="9">
        <v>0</v>
      </c>
      <c r="BA19" s="9">
        <v>0.98599999999999999</v>
      </c>
      <c r="BB19" s="9">
        <v>0</v>
      </c>
      <c r="BC19" s="9">
        <v>0.98599999999999999</v>
      </c>
      <c r="BD19" s="9">
        <v>0</v>
      </c>
      <c r="BE19" s="9">
        <v>0</v>
      </c>
      <c r="BF19" s="9">
        <v>0</v>
      </c>
      <c r="BG19" s="9">
        <v>1.502</v>
      </c>
      <c r="BH19" s="9">
        <v>0.33600000000000002</v>
      </c>
      <c r="BI19" s="9">
        <v>1.1659999999999999</v>
      </c>
      <c r="BJ19" s="9">
        <v>1.502</v>
      </c>
      <c r="BK19" s="9">
        <v>0.33600000000000002</v>
      </c>
      <c r="BL19" s="9">
        <v>1.1659999999999999</v>
      </c>
      <c r="BM19" s="9">
        <v>0</v>
      </c>
      <c r="BN19" s="9">
        <v>0</v>
      </c>
      <c r="BO19" s="9">
        <v>0</v>
      </c>
      <c r="BP19" s="9">
        <v>5.5529999999999999</v>
      </c>
      <c r="BQ19" s="9">
        <v>3.113</v>
      </c>
      <c r="BR19" s="9">
        <v>2.44</v>
      </c>
      <c r="BS19" s="9">
        <v>4.6840000000000002</v>
      </c>
      <c r="BT19" s="9">
        <v>2.6360000000000001</v>
      </c>
      <c r="BU19" s="9">
        <v>2.048</v>
      </c>
      <c r="BV19" s="9">
        <v>0.88800000000000001</v>
      </c>
      <c r="BW19" s="9">
        <v>0.377</v>
      </c>
      <c r="BX19" s="9">
        <v>0.51100000000000001</v>
      </c>
      <c r="BY19" s="9">
        <v>0.79300000000000004</v>
      </c>
      <c r="BZ19" s="9">
        <v>0.79300000000000004</v>
      </c>
      <c r="CA19" s="9">
        <v>0</v>
      </c>
      <c r="CB19" s="9">
        <v>0</v>
      </c>
      <c r="CC19" s="9">
        <v>0</v>
      </c>
      <c r="CD19" s="9">
        <v>0</v>
      </c>
      <c r="CE19" s="9">
        <v>0.499</v>
      </c>
      <c r="CF19" s="9">
        <v>0</v>
      </c>
      <c r="CG19" s="9">
        <v>0.499</v>
      </c>
      <c r="CH19" s="9">
        <v>3.3730000000000002</v>
      </c>
      <c r="CI19" s="9">
        <v>1.9430000000000001</v>
      </c>
      <c r="CJ19" s="9">
        <v>1.43</v>
      </c>
      <c r="CK19" s="9">
        <v>2.504</v>
      </c>
      <c r="CL19" s="9">
        <v>1.466</v>
      </c>
      <c r="CM19" s="9">
        <v>1.038</v>
      </c>
      <c r="CN19" s="9">
        <v>0.86899999999999999</v>
      </c>
      <c r="CO19" s="9">
        <v>0.47699999999999998</v>
      </c>
      <c r="CP19" s="9">
        <v>0.39200000000000002</v>
      </c>
      <c r="CQ19" s="9">
        <v>0.377</v>
      </c>
      <c r="CR19" s="9">
        <v>0.377</v>
      </c>
      <c r="CS19" s="9">
        <v>0</v>
      </c>
      <c r="CT19" s="9">
        <v>0.377</v>
      </c>
      <c r="CU19" s="9">
        <v>0.377</v>
      </c>
      <c r="CV19" s="9">
        <v>0</v>
      </c>
      <c r="CW19" s="9">
        <v>0.377</v>
      </c>
      <c r="CX19" s="9">
        <v>0.377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5.1760000000000002</v>
      </c>
      <c r="DS19" s="9">
        <v>2.7360000000000002</v>
      </c>
      <c r="DT19" s="9">
        <v>2.44</v>
      </c>
      <c r="DU19" s="9">
        <v>4.3079999999999998</v>
      </c>
      <c r="DV19" s="9">
        <v>2.2589999999999999</v>
      </c>
      <c r="DW19" s="9">
        <v>2.048</v>
      </c>
      <c r="DX19" s="9">
        <v>0.51100000000000001</v>
      </c>
      <c r="DY19" s="9">
        <v>0</v>
      </c>
      <c r="DZ19" s="9">
        <v>0.51100000000000001</v>
      </c>
      <c r="EA19" s="9">
        <v>0.79300000000000004</v>
      </c>
      <c r="EB19" s="9">
        <v>0.79300000000000004</v>
      </c>
      <c r="EC19" s="9">
        <v>0</v>
      </c>
      <c r="ED19" s="9">
        <v>0</v>
      </c>
      <c r="EE19" s="9">
        <v>0</v>
      </c>
      <c r="EF19" s="9">
        <v>0</v>
      </c>
      <c r="EG19" s="9">
        <v>0.499</v>
      </c>
      <c r="EH19" s="9">
        <v>0</v>
      </c>
      <c r="EI19" s="9">
        <v>0.499</v>
      </c>
      <c r="EJ19" s="9">
        <v>3.3730000000000002</v>
      </c>
      <c r="EK19" s="9">
        <v>1.9430000000000001</v>
      </c>
      <c r="EL19" s="9">
        <v>1.43</v>
      </c>
      <c r="EM19" s="9">
        <v>2.504</v>
      </c>
      <c r="EN19" s="9">
        <v>1.466</v>
      </c>
      <c r="EO19" s="9">
        <v>1.038</v>
      </c>
      <c r="EP19" s="9">
        <v>0.86899999999999999</v>
      </c>
      <c r="EQ19" s="9">
        <v>0.47699999999999998</v>
      </c>
      <c r="ER19" s="9">
        <v>0.39200000000000002</v>
      </c>
      <c r="ES19" s="9">
        <v>9.3529999999999998</v>
      </c>
      <c r="ET19" s="9">
        <v>4.5789999999999997</v>
      </c>
      <c r="EU19" s="9">
        <v>4.774</v>
      </c>
      <c r="EV19" s="9">
        <v>9.3529999999999998</v>
      </c>
      <c r="EW19" s="9">
        <v>4.5789999999999997</v>
      </c>
      <c r="EX19" s="9">
        <v>4.774</v>
      </c>
      <c r="EY19" s="9">
        <v>6.3550000000000004</v>
      </c>
      <c r="EZ19" s="9">
        <v>3.7629999999999999</v>
      </c>
      <c r="FA19" s="9">
        <v>2.5920000000000001</v>
      </c>
      <c r="FB19" s="9">
        <v>2.6080000000000001</v>
      </c>
      <c r="FC19" s="9">
        <v>0.81599999999999995</v>
      </c>
      <c r="FD19" s="9">
        <v>1.792</v>
      </c>
      <c r="FE19" s="9">
        <v>0.39</v>
      </c>
      <c r="FF19" s="9">
        <v>0</v>
      </c>
      <c r="FG19" s="9">
        <v>0.39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2.7160000000000002</v>
      </c>
      <c r="FU19" s="9">
        <v>1.171</v>
      </c>
      <c r="FV19" s="9">
        <v>1.5449999999999999</v>
      </c>
      <c r="FW19" s="9">
        <v>2.7160000000000002</v>
      </c>
      <c r="FX19" s="9">
        <v>1.171</v>
      </c>
      <c r="FY19" s="9">
        <v>1.5449999999999999</v>
      </c>
      <c r="FZ19" s="9">
        <v>2.1669999999999998</v>
      </c>
      <c r="GA19" s="9">
        <v>0.622</v>
      </c>
      <c r="GB19" s="9">
        <v>1.5449999999999999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0.54900000000000004</v>
      </c>
      <c r="GM19" s="9">
        <v>0.54900000000000004</v>
      </c>
      <c r="GN19" s="9">
        <v>0</v>
      </c>
      <c r="GO19" s="9">
        <v>0.54900000000000004</v>
      </c>
      <c r="GP19" s="9">
        <v>0.54900000000000004</v>
      </c>
      <c r="GQ19" s="9">
        <v>0</v>
      </c>
      <c r="GR19" s="9">
        <v>0</v>
      </c>
      <c r="GS19" s="9">
        <v>0</v>
      </c>
      <c r="GT19" s="9">
        <v>0</v>
      </c>
      <c r="GU19" s="9">
        <v>4.55</v>
      </c>
      <c r="GV19" s="9">
        <v>2.359</v>
      </c>
      <c r="GW19" s="9">
        <v>2.19</v>
      </c>
      <c r="GX19" s="9">
        <v>4.55</v>
      </c>
      <c r="GY19" s="9">
        <v>2.359</v>
      </c>
      <c r="GZ19" s="9">
        <v>2.19</v>
      </c>
      <c r="HA19" s="9">
        <v>0</v>
      </c>
      <c r="HB19" s="9">
        <v>0</v>
      </c>
      <c r="HC19" s="9">
        <v>0</v>
      </c>
      <c r="HD19" s="9">
        <v>0.56999999999999995</v>
      </c>
      <c r="HE19" s="9">
        <v>0</v>
      </c>
      <c r="HF19" s="9">
        <v>0.56999999999999995</v>
      </c>
      <c r="HG19" s="9">
        <v>0.69799999999999995</v>
      </c>
      <c r="HH19" s="9">
        <v>0.69799999999999995</v>
      </c>
      <c r="HI19" s="9">
        <v>0</v>
      </c>
      <c r="HJ19" s="9">
        <v>1.536</v>
      </c>
      <c r="HK19" s="9">
        <v>0.42099999999999999</v>
      </c>
      <c r="HL19" s="9">
        <v>1.115</v>
      </c>
      <c r="HM19" s="9">
        <v>1.7450000000000001</v>
      </c>
      <c r="HN19" s="9">
        <v>1.24</v>
      </c>
      <c r="HO19" s="9">
        <v>0.50600000000000001</v>
      </c>
      <c r="HP19" s="9">
        <v>1.7450000000000001</v>
      </c>
      <c r="HQ19" s="9">
        <v>1.24</v>
      </c>
      <c r="HR19" s="9">
        <v>0.50600000000000001</v>
      </c>
      <c r="HS19" s="9">
        <v>0</v>
      </c>
      <c r="HT19" s="9">
        <v>0</v>
      </c>
      <c r="HU19" s="9">
        <v>0</v>
      </c>
      <c r="HV19" s="9">
        <v>9.5169999999999995</v>
      </c>
      <c r="HW19" s="9">
        <v>4.6890000000000001</v>
      </c>
      <c r="HX19" s="9">
        <v>4.8280000000000003</v>
      </c>
      <c r="HY19" s="9">
        <v>9.5169999999999995</v>
      </c>
      <c r="HZ19" s="9">
        <v>4.6890000000000001</v>
      </c>
      <c r="IA19" s="9">
        <v>4.8280000000000003</v>
      </c>
      <c r="IB19" s="9">
        <v>5.22</v>
      </c>
      <c r="IC19" s="9">
        <v>2.9710000000000001</v>
      </c>
      <c r="ID19" s="9">
        <v>2.2490000000000001</v>
      </c>
      <c r="IE19" s="9">
        <v>2.0470000000000002</v>
      </c>
      <c r="IF19" s="9">
        <v>0.57199999999999995</v>
      </c>
      <c r="IG19" s="9">
        <v>1.4750000000000001</v>
      </c>
      <c r="IH19" s="9">
        <v>1.6319999999999999</v>
      </c>
      <c r="II19" s="9">
        <v>0.52800000000000002</v>
      </c>
      <c r="IJ19" s="9">
        <v>1.1040000000000001</v>
      </c>
      <c r="IK19" s="9">
        <v>0.61799999999999999</v>
      </c>
      <c r="IL19" s="9">
        <v>0.61799999999999999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0.4</v>
      </c>
      <c r="C11" s="9">
        <v>0</v>
      </c>
      <c r="D11" s="9">
        <v>0</v>
      </c>
      <c r="E11" s="9">
        <v>0</v>
      </c>
      <c r="F11" s="9">
        <v>0</v>
      </c>
      <c r="G11" s="9">
        <v>15.484</v>
      </c>
      <c r="H11" s="9">
        <v>11.955</v>
      </c>
      <c r="I11" s="9">
        <v>3.528</v>
      </c>
      <c r="J11" s="9">
        <v>15.089</v>
      </c>
      <c r="K11" s="9">
        <v>11.955</v>
      </c>
      <c r="L11" s="9">
        <v>3.1339999999999999</v>
      </c>
      <c r="M11" s="9">
        <v>3.952</v>
      </c>
      <c r="N11" s="9">
        <v>2.7309999999999999</v>
      </c>
      <c r="O11" s="9">
        <v>1.2210000000000001</v>
      </c>
      <c r="P11" s="9">
        <v>3.5760000000000001</v>
      </c>
      <c r="Q11" s="9">
        <v>2.1320000000000001</v>
      </c>
      <c r="R11" s="9">
        <v>1.444</v>
      </c>
      <c r="S11" s="9">
        <v>2.5609999999999999</v>
      </c>
      <c r="T11" s="9">
        <v>2.5609999999999999</v>
      </c>
      <c r="U11" s="9">
        <v>0</v>
      </c>
      <c r="V11" s="9">
        <v>3.1269999999999998</v>
      </c>
      <c r="W11" s="9">
        <v>2.6589999999999998</v>
      </c>
      <c r="X11" s="9">
        <v>0.46800000000000003</v>
      </c>
      <c r="Y11" s="9">
        <v>2.2669999999999999</v>
      </c>
      <c r="Z11" s="9">
        <v>1.873</v>
      </c>
      <c r="AA11" s="9">
        <v>0.39500000000000002</v>
      </c>
      <c r="AB11" s="9">
        <v>1.873</v>
      </c>
      <c r="AC11" s="9">
        <v>1.873</v>
      </c>
      <c r="AD11" s="9">
        <v>0</v>
      </c>
      <c r="AE11" s="9">
        <v>0.39500000000000002</v>
      </c>
      <c r="AF11" s="9">
        <v>0</v>
      </c>
      <c r="AG11" s="9">
        <v>0.39500000000000002</v>
      </c>
      <c r="AH11" s="9">
        <v>0.873</v>
      </c>
      <c r="AI11" s="9">
        <v>0</v>
      </c>
      <c r="AJ11" s="9">
        <v>0.873</v>
      </c>
      <c r="AK11" s="9">
        <v>0.873</v>
      </c>
      <c r="AL11" s="9">
        <v>0</v>
      </c>
      <c r="AM11" s="9">
        <v>0.873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0.873</v>
      </c>
      <c r="AU11" s="9">
        <v>0</v>
      </c>
      <c r="AV11" s="9">
        <v>0.873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4.5060000000000002</v>
      </c>
      <c r="BJ11" s="9">
        <v>1.379</v>
      </c>
      <c r="BK11" s="9">
        <v>3.1269999999999998</v>
      </c>
      <c r="BL11" s="9">
        <v>4.5060000000000002</v>
      </c>
      <c r="BM11" s="9">
        <v>1.379</v>
      </c>
      <c r="BN11" s="9">
        <v>3.1269999999999998</v>
      </c>
      <c r="BO11" s="9">
        <v>1.6220000000000001</v>
      </c>
      <c r="BP11" s="9">
        <v>0.84799999999999998</v>
      </c>
      <c r="BQ11" s="9">
        <v>0.77400000000000002</v>
      </c>
      <c r="BR11" s="9">
        <v>1.613</v>
      </c>
      <c r="BS11" s="9">
        <v>0.53100000000000003</v>
      </c>
      <c r="BT11" s="9">
        <v>1.0820000000000001</v>
      </c>
      <c r="BU11" s="9">
        <v>0.82499999999999996</v>
      </c>
      <c r="BV11" s="9">
        <v>0</v>
      </c>
      <c r="BW11" s="9">
        <v>0.82499999999999996</v>
      </c>
      <c r="BX11" s="9">
        <v>0.44700000000000001</v>
      </c>
      <c r="BY11" s="9">
        <v>0</v>
      </c>
      <c r="BZ11" s="9">
        <v>0.44700000000000001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5.0650000000000004</v>
      </c>
      <c r="CK11" s="9">
        <v>2.121</v>
      </c>
      <c r="CL11" s="9">
        <v>2.944</v>
      </c>
      <c r="CM11" s="9">
        <v>5.0650000000000004</v>
      </c>
      <c r="CN11" s="9">
        <v>2.121</v>
      </c>
      <c r="CO11" s="9">
        <v>2.944</v>
      </c>
      <c r="CP11" s="9">
        <v>1.081</v>
      </c>
      <c r="CQ11" s="9">
        <v>0.51300000000000001</v>
      </c>
      <c r="CR11" s="9">
        <v>0.56799999999999995</v>
      </c>
      <c r="CS11" s="9">
        <v>1.359</v>
      </c>
      <c r="CT11" s="9">
        <v>0</v>
      </c>
      <c r="CU11" s="9">
        <v>1.359</v>
      </c>
      <c r="CV11" s="9">
        <v>2.2480000000000002</v>
      </c>
      <c r="CW11" s="9">
        <v>1.2310000000000001</v>
      </c>
      <c r="CX11" s="9">
        <v>1.0169999999999999</v>
      </c>
      <c r="CY11" s="9">
        <v>0.377</v>
      </c>
      <c r="CZ11" s="9">
        <v>0.377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6.7530000000000001</v>
      </c>
      <c r="DL11" s="9">
        <v>3.5209999999999999</v>
      </c>
      <c r="DM11" s="9">
        <v>3.2320000000000002</v>
      </c>
      <c r="DN11" s="9">
        <v>6.7530000000000001</v>
      </c>
      <c r="DO11" s="9">
        <v>3.5209999999999999</v>
      </c>
      <c r="DP11" s="9">
        <v>3.2320000000000002</v>
      </c>
      <c r="DQ11" s="9">
        <v>3.7080000000000002</v>
      </c>
      <c r="DR11" s="9">
        <v>2.1659999999999999</v>
      </c>
      <c r="DS11" s="9">
        <v>1.5409999999999999</v>
      </c>
      <c r="DT11" s="9">
        <v>1.383</v>
      </c>
      <c r="DU11" s="9">
        <v>0.94699999999999995</v>
      </c>
      <c r="DV11" s="9">
        <v>0.436</v>
      </c>
      <c r="DW11" s="9">
        <v>0.40799999999999997</v>
      </c>
      <c r="DX11" s="9">
        <v>0.40799999999999997</v>
      </c>
      <c r="DY11" s="9">
        <v>0</v>
      </c>
      <c r="DZ11" s="9">
        <v>1.2549999999999999</v>
      </c>
      <c r="EA11" s="9">
        <v>0</v>
      </c>
      <c r="EB11" s="9">
        <v>1.2549999999999999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5.8140000000000001</v>
      </c>
      <c r="EM11" s="9">
        <v>3.6760000000000002</v>
      </c>
      <c r="EN11" s="9">
        <v>2.1379999999999999</v>
      </c>
      <c r="EO11" s="9">
        <v>5.4939999999999998</v>
      </c>
      <c r="EP11" s="9">
        <v>3.3559999999999999</v>
      </c>
      <c r="EQ11" s="9">
        <v>2.1379999999999999</v>
      </c>
      <c r="ER11" s="9">
        <v>2.109</v>
      </c>
      <c r="ES11" s="9">
        <v>1.6339999999999999</v>
      </c>
      <c r="ET11" s="9">
        <v>0.47499999999999998</v>
      </c>
      <c r="EU11" s="9">
        <v>0.98899999999999999</v>
      </c>
      <c r="EV11" s="9">
        <v>0.98899999999999999</v>
      </c>
      <c r="EW11" s="9">
        <v>0</v>
      </c>
      <c r="EX11" s="9">
        <v>1.2789999999999999</v>
      </c>
      <c r="EY11" s="9">
        <v>0.45800000000000002</v>
      </c>
      <c r="EZ11" s="9">
        <v>0.82099999999999995</v>
      </c>
      <c r="FA11" s="9">
        <v>0.67700000000000005</v>
      </c>
      <c r="FB11" s="9">
        <v>0.27500000000000002</v>
      </c>
      <c r="FC11" s="9">
        <v>0.40100000000000002</v>
      </c>
      <c r="FD11" s="9">
        <v>0.76100000000000001</v>
      </c>
      <c r="FE11" s="9">
        <v>0.32</v>
      </c>
      <c r="FF11" s="9">
        <v>0.441</v>
      </c>
      <c r="FG11" s="9">
        <v>0.441</v>
      </c>
      <c r="FH11" s="9">
        <v>0</v>
      </c>
      <c r="FI11" s="9">
        <v>0.441</v>
      </c>
      <c r="FJ11" s="9">
        <v>0.32</v>
      </c>
      <c r="FK11" s="9">
        <v>0.32</v>
      </c>
      <c r="FL11" s="9">
        <v>0</v>
      </c>
      <c r="FM11" s="9">
        <v>15.260999999999999</v>
      </c>
      <c r="FN11" s="9">
        <v>9.4450000000000003</v>
      </c>
      <c r="FO11" s="9">
        <v>5.8159999999999998</v>
      </c>
      <c r="FP11" s="9">
        <v>14.435</v>
      </c>
      <c r="FQ11" s="9">
        <v>8.6189999999999998</v>
      </c>
      <c r="FR11" s="9">
        <v>5.8159999999999998</v>
      </c>
      <c r="FS11" s="9">
        <v>8.0389999999999997</v>
      </c>
      <c r="FT11" s="9">
        <v>4.4909999999999997</v>
      </c>
      <c r="FU11" s="9">
        <v>3.548</v>
      </c>
      <c r="FV11" s="9">
        <v>3.0779999999999998</v>
      </c>
      <c r="FW11" s="9">
        <v>2.08</v>
      </c>
      <c r="FX11" s="9">
        <v>0.999</v>
      </c>
      <c r="FY11" s="9">
        <v>0.91600000000000004</v>
      </c>
      <c r="FZ11" s="9">
        <v>0.91600000000000004</v>
      </c>
      <c r="GA11" s="9">
        <v>0</v>
      </c>
      <c r="GB11" s="9">
        <v>1.534</v>
      </c>
      <c r="GC11" s="9">
        <v>0.71399999999999997</v>
      </c>
      <c r="GD11" s="9">
        <v>0.82</v>
      </c>
      <c r="GE11" s="9">
        <v>1.6930000000000001</v>
      </c>
      <c r="GF11" s="9">
        <v>1.244</v>
      </c>
      <c r="GG11" s="9">
        <v>0.44900000000000001</v>
      </c>
      <c r="GH11" s="9">
        <v>0.86599999999999999</v>
      </c>
      <c r="GI11" s="9">
        <v>0.41799999999999998</v>
      </c>
      <c r="GJ11" s="9">
        <v>0.44900000000000001</v>
      </c>
      <c r="GK11" s="9">
        <v>0.82699999999999996</v>
      </c>
      <c r="GL11" s="9">
        <v>0.82699999999999996</v>
      </c>
      <c r="GM11" s="9">
        <v>0</v>
      </c>
      <c r="GN11" s="9">
        <v>58.895000000000003</v>
      </c>
      <c r="GO11" s="9">
        <v>31.234000000000002</v>
      </c>
      <c r="GP11" s="9">
        <v>27.661000000000001</v>
      </c>
      <c r="GQ11" s="9">
        <v>58.462000000000003</v>
      </c>
      <c r="GR11" s="9">
        <v>31.027000000000001</v>
      </c>
      <c r="GS11" s="9">
        <v>27.434000000000001</v>
      </c>
      <c r="GT11" s="9">
        <v>22.533000000000001</v>
      </c>
      <c r="GU11" s="9">
        <v>12.205</v>
      </c>
      <c r="GV11" s="9">
        <v>10.327</v>
      </c>
      <c r="GW11" s="9">
        <v>13.348000000000001</v>
      </c>
      <c r="GX11" s="9">
        <v>6.8419999999999996</v>
      </c>
      <c r="GY11" s="9">
        <v>6.5060000000000002</v>
      </c>
      <c r="GZ11" s="9">
        <v>8.4280000000000008</v>
      </c>
      <c r="HA11" s="9">
        <v>4.21</v>
      </c>
      <c r="HB11" s="9">
        <v>4.218</v>
      </c>
      <c r="HC11" s="9">
        <v>7.0330000000000004</v>
      </c>
      <c r="HD11" s="9">
        <v>3.4079999999999999</v>
      </c>
      <c r="HE11" s="9">
        <v>3.625</v>
      </c>
      <c r="HF11" s="9">
        <v>7.5540000000000003</v>
      </c>
      <c r="HG11" s="9">
        <v>4.569</v>
      </c>
      <c r="HH11" s="9">
        <v>2.9849999999999999</v>
      </c>
      <c r="HI11" s="9">
        <v>7.1210000000000004</v>
      </c>
      <c r="HJ11" s="9">
        <v>4.3630000000000004</v>
      </c>
      <c r="HK11" s="9">
        <v>2.758</v>
      </c>
      <c r="HL11" s="9">
        <v>0.434</v>
      </c>
      <c r="HM11" s="9">
        <v>0.20699999999999999</v>
      </c>
      <c r="HN11" s="9">
        <v>0.22700000000000001</v>
      </c>
      <c r="HO11" s="9">
        <v>52.750999999999998</v>
      </c>
      <c r="HP11" s="9">
        <v>28.318000000000001</v>
      </c>
      <c r="HQ11" s="9">
        <v>24.433</v>
      </c>
      <c r="HR11" s="9">
        <v>52.317999999999998</v>
      </c>
      <c r="HS11" s="9">
        <v>28.111000000000001</v>
      </c>
      <c r="HT11" s="9">
        <v>24.207000000000001</v>
      </c>
      <c r="HU11" s="9">
        <v>19.841000000000001</v>
      </c>
      <c r="HV11" s="9">
        <v>10.643000000000001</v>
      </c>
      <c r="HW11" s="9">
        <v>9.1989999999999998</v>
      </c>
      <c r="HX11" s="9">
        <v>12.866</v>
      </c>
      <c r="HY11" s="9">
        <v>6.6159999999999997</v>
      </c>
      <c r="HZ11" s="9">
        <v>6.25</v>
      </c>
      <c r="IA11" s="9">
        <v>6.9489999999999998</v>
      </c>
      <c r="IB11" s="9">
        <v>3.6</v>
      </c>
      <c r="IC11" s="9">
        <v>3.35</v>
      </c>
      <c r="ID11" s="9">
        <v>6.532</v>
      </c>
      <c r="IE11" s="9">
        <v>3.1360000000000001</v>
      </c>
      <c r="IF11" s="9">
        <v>3.3959999999999999</v>
      </c>
      <c r="IG11" s="9">
        <v>6.5629999999999997</v>
      </c>
      <c r="IH11" s="9">
        <v>4.3239999999999998</v>
      </c>
      <c r="II11" s="9">
        <v>2.2389999999999999</v>
      </c>
      <c r="IJ11" s="9">
        <v>6.1289999999999996</v>
      </c>
      <c r="IK11" s="9">
        <v>4.117</v>
      </c>
      <c r="IL11" s="9">
        <v>2.012</v>
      </c>
      <c r="IM11" s="9">
        <v>0.434</v>
      </c>
      <c r="IN11" s="9">
        <v>0.20699999999999999</v>
      </c>
      <c r="IO11" s="9">
        <v>0.22700000000000001</v>
      </c>
      <c r="IP11" s="9">
        <v>11.933999999999999</v>
      </c>
      <c r="IQ11" s="9">
        <v>5.8940000000000001</v>
      </c>
    </row>
    <row r="12" spans="1:251">
      <c r="A12" s="10">
        <v>42401</v>
      </c>
      <c r="B12" s="9">
        <v>0.64100000000000001</v>
      </c>
      <c r="C12" s="9">
        <v>0</v>
      </c>
      <c r="D12" s="9">
        <v>0</v>
      </c>
      <c r="E12" s="9">
        <v>0</v>
      </c>
      <c r="F12" s="9">
        <v>0</v>
      </c>
      <c r="G12" s="9">
        <v>10.522</v>
      </c>
      <c r="H12" s="9">
        <v>5.2990000000000004</v>
      </c>
      <c r="I12" s="9">
        <v>5.2240000000000002</v>
      </c>
      <c r="J12" s="9">
        <v>10.205</v>
      </c>
      <c r="K12" s="9">
        <v>5.2990000000000004</v>
      </c>
      <c r="L12" s="9">
        <v>4.9059999999999997</v>
      </c>
      <c r="M12" s="9">
        <v>2.165</v>
      </c>
      <c r="N12" s="9">
        <v>1.629</v>
      </c>
      <c r="O12" s="9">
        <v>0.53600000000000003</v>
      </c>
      <c r="P12" s="9">
        <v>1.669</v>
      </c>
      <c r="Q12" s="9">
        <v>1.2689999999999999</v>
      </c>
      <c r="R12" s="9">
        <v>0.39900000000000002</v>
      </c>
      <c r="S12" s="9">
        <v>2.81</v>
      </c>
      <c r="T12" s="9">
        <v>1.0209999999999999</v>
      </c>
      <c r="U12" s="9">
        <v>1.7889999999999999</v>
      </c>
      <c r="V12" s="9">
        <v>3.0339999999999998</v>
      </c>
      <c r="W12" s="9">
        <v>0.85199999999999998</v>
      </c>
      <c r="X12" s="9">
        <v>2.1829999999999998</v>
      </c>
      <c r="Y12" s="9">
        <v>0.84399999999999997</v>
      </c>
      <c r="Z12" s="9">
        <v>0.52700000000000002</v>
      </c>
      <c r="AA12" s="9">
        <v>0.317</v>
      </c>
      <c r="AB12" s="9">
        <v>0.52700000000000002</v>
      </c>
      <c r="AC12" s="9">
        <v>0.52700000000000002</v>
      </c>
      <c r="AD12" s="9">
        <v>0</v>
      </c>
      <c r="AE12" s="9">
        <v>0.317</v>
      </c>
      <c r="AF12" s="9">
        <v>0</v>
      </c>
      <c r="AG12" s="9">
        <v>0.317</v>
      </c>
      <c r="AH12" s="9">
        <v>0.41699999999999998</v>
      </c>
      <c r="AI12" s="9">
        <v>0</v>
      </c>
      <c r="AJ12" s="9">
        <v>0.41699999999999998</v>
      </c>
      <c r="AK12" s="9">
        <v>0.41699999999999998</v>
      </c>
      <c r="AL12" s="9">
        <v>0</v>
      </c>
      <c r="AM12" s="9">
        <v>0.41699999999999998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0.41699999999999998</v>
      </c>
      <c r="AU12" s="9">
        <v>0</v>
      </c>
      <c r="AV12" s="9">
        <v>0.41699999999999998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6.5949999999999998</v>
      </c>
      <c r="BJ12" s="9">
        <v>2.4870000000000001</v>
      </c>
      <c r="BK12" s="9">
        <v>4.1079999999999997</v>
      </c>
      <c r="BL12" s="9">
        <v>6.5949999999999998</v>
      </c>
      <c r="BM12" s="9">
        <v>2.4870000000000001</v>
      </c>
      <c r="BN12" s="9">
        <v>4.1079999999999997</v>
      </c>
      <c r="BO12" s="9">
        <v>3.093</v>
      </c>
      <c r="BP12" s="9">
        <v>1.35</v>
      </c>
      <c r="BQ12" s="9">
        <v>1.742</v>
      </c>
      <c r="BR12" s="9">
        <v>2.1059999999999999</v>
      </c>
      <c r="BS12" s="9">
        <v>1.137</v>
      </c>
      <c r="BT12" s="9">
        <v>0.96899999999999997</v>
      </c>
      <c r="BU12" s="9">
        <v>1.3959999999999999</v>
      </c>
      <c r="BV12" s="9">
        <v>0</v>
      </c>
      <c r="BW12" s="9">
        <v>1.3959999999999999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3.403</v>
      </c>
      <c r="CK12" s="9">
        <v>0</v>
      </c>
      <c r="CL12" s="9">
        <v>3.403</v>
      </c>
      <c r="CM12" s="9">
        <v>3.403</v>
      </c>
      <c r="CN12" s="9">
        <v>0</v>
      </c>
      <c r="CO12" s="9">
        <v>3.403</v>
      </c>
      <c r="CP12" s="9">
        <v>0.79100000000000004</v>
      </c>
      <c r="CQ12" s="9">
        <v>0</v>
      </c>
      <c r="CR12" s="9">
        <v>0.79100000000000004</v>
      </c>
      <c r="CS12" s="9">
        <v>1.4470000000000001</v>
      </c>
      <c r="CT12" s="9">
        <v>0</v>
      </c>
      <c r="CU12" s="9">
        <v>1.4470000000000001</v>
      </c>
      <c r="CV12" s="9">
        <v>0.46700000000000003</v>
      </c>
      <c r="CW12" s="9">
        <v>0</v>
      </c>
      <c r="CX12" s="9">
        <v>0.46700000000000003</v>
      </c>
      <c r="CY12" s="9">
        <v>0.46700000000000003</v>
      </c>
      <c r="CZ12" s="9">
        <v>0</v>
      </c>
      <c r="DA12" s="9">
        <v>0.46700000000000003</v>
      </c>
      <c r="DB12" s="9">
        <v>0.23</v>
      </c>
      <c r="DC12" s="9">
        <v>0</v>
      </c>
      <c r="DD12" s="9">
        <v>0.23</v>
      </c>
      <c r="DE12" s="9">
        <v>0.23</v>
      </c>
      <c r="DF12" s="9">
        <v>0</v>
      </c>
      <c r="DG12" s="9">
        <v>0.23</v>
      </c>
      <c r="DH12" s="9">
        <v>0</v>
      </c>
      <c r="DI12" s="9">
        <v>0</v>
      </c>
      <c r="DJ12" s="9">
        <v>0</v>
      </c>
      <c r="DK12" s="9">
        <v>1.395</v>
      </c>
      <c r="DL12" s="9">
        <v>0.96399999999999997</v>
      </c>
      <c r="DM12" s="9">
        <v>0.43099999999999999</v>
      </c>
      <c r="DN12" s="9">
        <v>1.395</v>
      </c>
      <c r="DO12" s="9">
        <v>0.96399999999999997</v>
      </c>
      <c r="DP12" s="9">
        <v>0.43099999999999999</v>
      </c>
      <c r="DQ12" s="9">
        <v>0.47</v>
      </c>
      <c r="DR12" s="9">
        <v>0.47</v>
      </c>
      <c r="DS12" s="9">
        <v>0</v>
      </c>
      <c r="DT12" s="9">
        <v>0</v>
      </c>
      <c r="DU12" s="9">
        <v>0</v>
      </c>
      <c r="DV12" s="9">
        <v>0</v>
      </c>
      <c r="DW12" s="9">
        <v>0.92500000000000004</v>
      </c>
      <c r="DX12" s="9">
        <v>0.49399999999999999</v>
      </c>
      <c r="DY12" s="9">
        <v>0.43099999999999999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14.786</v>
      </c>
      <c r="EM12" s="9">
        <v>8.3930000000000007</v>
      </c>
      <c r="EN12" s="9">
        <v>6.3929999999999998</v>
      </c>
      <c r="EO12" s="9">
        <v>14.786</v>
      </c>
      <c r="EP12" s="9">
        <v>8.3930000000000007</v>
      </c>
      <c r="EQ12" s="9">
        <v>6.3929999999999998</v>
      </c>
      <c r="ER12" s="9">
        <v>4.9219999999999997</v>
      </c>
      <c r="ES12" s="9">
        <v>2.9209999999999998</v>
      </c>
      <c r="ET12" s="9">
        <v>2.0009999999999999</v>
      </c>
      <c r="EU12" s="9">
        <v>2.8170000000000002</v>
      </c>
      <c r="EV12" s="9">
        <v>1.204</v>
      </c>
      <c r="EW12" s="9">
        <v>1.6120000000000001</v>
      </c>
      <c r="EX12" s="9">
        <v>3.4209999999999998</v>
      </c>
      <c r="EY12" s="9">
        <v>2.1709999999999998</v>
      </c>
      <c r="EZ12" s="9">
        <v>1.25</v>
      </c>
      <c r="FA12" s="9">
        <v>0.93300000000000005</v>
      </c>
      <c r="FB12" s="9">
        <v>0.55000000000000004</v>
      </c>
      <c r="FC12" s="9">
        <v>0.38300000000000001</v>
      </c>
      <c r="FD12" s="9">
        <v>2.694</v>
      </c>
      <c r="FE12" s="9">
        <v>1.5469999999999999</v>
      </c>
      <c r="FF12" s="9">
        <v>1.147</v>
      </c>
      <c r="FG12" s="9">
        <v>2.694</v>
      </c>
      <c r="FH12" s="9">
        <v>1.5469999999999999</v>
      </c>
      <c r="FI12" s="9">
        <v>1.147</v>
      </c>
      <c r="FJ12" s="9">
        <v>0</v>
      </c>
      <c r="FK12" s="9">
        <v>0</v>
      </c>
      <c r="FL12" s="9">
        <v>0</v>
      </c>
      <c r="FM12" s="9">
        <v>12.436</v>
      </c>
      <c r="FN12" s="9">
        <v>4.8940000000000001</v>
      </c>
      <c r="FO12" s="9">
        <v>7.5410000000000004</v>
      </c>
      <c r="FP12" s="9">
        <v>12.436</v>
      </c>
      <c r="FQ12" s="9">
        <v>4.8940000000000001</v>
      </c>
      <c r="FR12" s="9">
        <v>7.5410000000000004</v>
      </c>
      <c r="FS12" s="9">
        <v>4.5940000000000003</v>
      </c>
      <c r="FT12" s="9">
        <v>2.2519999999999998</v>
      </c>
      <c r="FU12" s="9">
        <v>2.3420000000000001</v>
      </c>
      <c r="FV12" s="9">
        <v>2.915</v>
      </c>
      <c r="FW12" s="9">
        <v>1.2490000000000001</v>
      </c>
      <c r="FX12" s="9">
        <v>1.6659999999999999</v>
      </c>
      <c r="FY12" s="9">
        <v>1.863</v>
      </c>
      <c r="FZ12" s="9">
        <v>0.501</v>
      </c>
      <c r="GA12" s="9">
        <v>1.361</v>
      </c>
      <c r="GB12" s="9">
        <v>2.593</v>
      </c>
      <c r="GC12" s="9">
        <v>0.42199999999999999</v>
      </c>
      <c r="GD12" s="9">
        <v>2.1720000000000002</v>
      </c>
      <c r="GE12" s="9">
        <v>0.47099999999999997</v>
      </c>
      <c r="GF12" s="9">
        <v>0.47099999999999997</v>
      </c>
      <c r="GG12" s="9">
        <v>0</v>
      </c>
      <c r="GH12" s="9">
        <v>0.47099999999999997</v>
      </c>
      <c r="GI12" s="9">
        <v>0.47099999999999997</v>
      </c>
      <c r="GJ12" s="9">
        <v>0</v>
      </c>
      <c r="GK12" s="9">
        <v>0</v>
      </c>
      <c r="GL12" s="9">
        <v>0</v>
      </c>
      <c r="GM12" s="9">
        <v>0</v>
      </c>
      <c r="GN12" s="9">
        <v>60.268999999999998</v>
      </c>
      <c r="GO12" s="9">
        <v>32.686</v>
      </c>
      <c r="GP12" s="9">
        <v>27.584</v>
      </c>
      <c r="GQ12" s="9">
        <v>59.689</v>
      </c>
      <c r="GR12" s="9">
        <v>32.456000000000003</v>
      </c>
      <c r="GS12" s="9">
        <v>27.233000000000001</v>
      </c>
      <c r="GT12" s="9">
        <v>18.498000000000001</v>
      </c>
      <c r="GU12" s="9">
        <v>9.0640000000000001</v>
      </c>
      <c r="GV12" s="9">
        <v>9.4339999999999993</v>
      </c>
      <c r="GW12" s="9">
        <v>14.412000000000001</v>
      </c>
      <c r="GX12" s="9">
        <v>8.2240000000000002</v>
      </c>
      <c r="GY12" s="9">
        <v>6.1879999999999997</v>
      </c>
      <c r="GZ12" s="9">
        <v>11.515000000000001</v>
      </c>
      <c r="HA12" s="9">
        <v>6.8529999999999998</v>
      </c>
      <c r="HB12" s="9">
        <v>4.6619999999999999</v>
      </c>
      <c r="HC12" s="9">
        <v>7.7210000000000001</v>
      </c>
      <c r="HD12" s="9">
        <v>3.7320000000000002</v>
      </c>
      <c r="HE12" s="9">
        <v>3.9889999999999999</v>
      </c>
      <c r="HF12" s="9">
        <v>8.1229999999999993</v>
      </c>
      <c r="HG12" s="9">
        <v>4.8120000000000003</v>
      </c>
      <c r="HH12" s="9">
        <v>3.3109999999999999</v>
      </c>
      <c r="HI12" s="9">
        <v>7.5430000000000001</v>
      </c>
      <c r="HJ12" s="9">
        <v>4.5819999999999999</v>
      </c>
      <c r="HK12" s="9">
        <v>2.9609999999999999</v>
      </c>
      <c r="HL12" s="9">
        <v>0.57999999999999996</v>
      </c>
      <c r="HM12" s="9">
        <v>0.23</v>
      </c>
      <c r="HN12" s="9">
        <v>0.35</v>
      </c>
      <c r="HO12" s="9">
        <v>57.145000000000003</v>
      </c>
      <c r="HP12" s="9">
        <v>31.655000000000001</v>
      </c>
      <c r="HQ12" s="9">
        <v>25.49</v>
      </c>
      <c r="HR12" s="9">
        <v>56.795000000000002</v>
      </c>
      <c r="HS12" s="9">
        <v>31.655000000000001</v>
      </c>
      <c r="HT12" s="9">
        <v>25.14</v>
      </c>
      <c r="HU12" s="9">
        <v>17.824000000000002</v>
      </c>
      <c r="HV12" s="9">
        <v>9.0640000000000001</v>
      </c>
      <c r="HW12" s="9">
        <v>8.76</v>
      </c>
      <c r="HX12" s="9">
        <v>13.385</v>
      </c>
      <c r="HY12" s="9">
        <v>7.9340000000000002</v>
      </c>
      <c r="HZ12" s="9">
        <v>5.4509999999999996</v>
      </c>
      <c r="IA12" s="9">
        <v>10.81</v>
      </c>
      <c r="IB12" s="9">
        <v>6.6059999999999999</v>
      </c>
      <c r="IC12" s="9">
        <v>4.2039999999999997</v>
      </c>
      <c r="ID12" s="9">
        <v>7.4569999999999999</v>
      </c>
      <c r="IE12" s="9">
        <v>3.468</v>
      </c>
      <c r="IF12" s="9">
        <v>3.9889999999999999</v>
      </c>
      <c r="IG12" s="9">
        <v>7.6689999999999996</v>
      </c>
      <c r="IH12" s="9">
        <v>4.5819999999999999</v>
      </c>
      <c r="II12" s="9">
        <v>3.0870000000000002</v>
      </c>
      <c r="IJ12" s="9">
        <v>7.319</v>
      </c>
      <c r="IK12" s="9">
        <v>4.5819999999999999</v>
      </c>
      <c r="IL12" s="9">
        <v>2.7370000000000001</v>
      </c>
      <c r="IM12" s="9">
        <v>0.35</v>
      </c>
      <c r="IN12" s="9">
        <v>0</v>
      </c>
      <c r="IO12" s="9">
        <v>0.35</v>
      </c>
      <c r="IP12" s="9">
        <v>10.916</v>
      </c>
      <c r="IQ12" s="9">
        <v>5.577</v>
      </c>
    </row>
    <row r="13" spans="1:251">
      <c r="A13" s="10">
        <v>42767</v>
      </c>
      <c r="B13" s="9">
        <v>0</v>
      </c>
      <c r="C13" s="9">
        <v>0.36199999999999999</v>
      </c>
      <c r="D13" s="9">
        <v>0</v>
      </c>
      <c r="E13" s="9">
        <v>0</v>
      </c>
      <c r="F13" s="9">
        <v>0</v>
      </c>
      <c r="G13" s="9">
        <v>13.042</v>
      </c>
      <c r="H13" s="9">
        <v>8.0530000000000008</v>
      </c>
      <c r="I13" s="9">
        <v>4.9889999999999999</v>
      </c>
      <c r="J13" s="9">
        <v>13.042</v>
      </c>
      <c r="K13" s="9">
        <v>8.0530000000000008</v>
      </c>
      <c r="L13" s="9">
        <v>4.9889999999999999</v>
      </c>
      <c r="M13" s="9">
        <v>2.0979999999999999</v>
      </c>
      <c r="N13" s="9">
        <v>1.659</v>
      </c>
      <c r="O13" s="9">
        <v>0.44</v>
      </c>
      <c r="P13" s="9">
        <v>2.843</v>
      </c>
      <c r="Q13" s="9">
        <v>2.843</v>
      </c>
      <c r="R13" s="9">
        <v>0</v>
      </c>
      <c r="S13" s="9">
        <v>3.7370000000000001</v>
      </c>
      <c r="T13" s="9">
        <v>1.8480000000000001</v>
      </c>
      <c r="U13" s="9">
        <v>1.889</v>
      </c>
      <c r="V13" s="9">
        <v>2.78</v>
      </c>
      <c r="W13" s="9">
        <v>1.26</v>
      </c>
      <c r="X13" s="9">
        <v>1.52</v>
      </c>
      <c r="Y13" s="9">
        <v>1.5840000000000001</v>
      </c>
      <c r="Z13" s="9">
        <v>0.443</v>
      </c>
      <c r="AA13" s="9">
        <v>1.141</v>
      </c>
      <c r="AB13" s="9">
        <v>1.5840000000000001</v>
      </c>
      <c r="AC13" s="9">
        <v>0.443</v>
      </c>
      <c r="AD13" s="9">
        <v>1.141</v>
      </c>
      <c r="AE13" s="9">
        <v>0</v>
      </c>
      <c r="AF13" s="9">
        <v>0</v>
      </c>
      <c r="AG13" s="9">
        <v>0</v>
      </c>
      <c r="AH13" s="9">
        <v>2.915</v>
      </c>
      <c r="AI13" s="9">
        <v>0.97599999999999998</v>
      </c>
      <c r="AJ13" s="9">
        <v>1.9379999999999999</v>
      </c>
      <c r="AK13" s="9">
        <v>2.915</v>
      </c>
      <c r="AL13" s="9">
        <v>0.97599999999999998</v>
      </c>
      <c r="AM13" s="9">
        <v>1.9379999999999999</v>
      </c>
      <c r="AN13" s="9">
        <v>0</v>
      </c>
      <c r="AO13" s="9">
        <v>0</v>
      </c>
      <c r="AP13" s="9">
        <v>0</v>
      </c>
      <c r="AQ13" s="9">
        <v>2.0579999999999998</v>
      </c>
      <c r="AR13" s="9">
        <v>0.51</v>
      </c>
      <c r="AS13" s="9">
        <v>1.548</v>
      </c>
      <c r="AT13" s="9">
        <v>0</v>
      </c>
      <c r="AU13" s="9">
        <v>0</v>
      </c>
      <c r="AV13" s="9">
        <v>0</v>
      </c>
      <c r="AW13" s="9">
        <v>0.85599999999999998</v>
      </c>
      <c r="AX13" s="9">
        <v>0.46600000000000003</v>
      </c>
      <c r="AY13" s="9">
        <v>0.39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6.36</v>
      </c>
      <c r="BJ13" s="9">
        <v>1.304</v>
      </c>
      <c r="BK13" s="9">
        <v>5.056</v>
      </c>
      <c r="BL13" s="9">
        <v>6.36</v>
      </c>
      <c r="BM13" s="9">
        <v>1.304</v>
      </c>
      <c r="BN13" s="9">
        <v>5.056</v>
      </c>
      <c r="BO13" s="9">
        <v>2.6309999999999998</v>
      </c>
      <c r="BP13" s="9">
        <v>0.9</v>
      </c>
      <c r="BQ13" s="9">
        <v>1.7310000000000001</v>
      </c>
      <c r="BR13" s="9">
        <v>1.6379999999999999</v>
      </c>
      <c r="BS13" s="9">
        <v>0</v>
      </c>
      <c r="BT13" s="9">
        <v>1.6379999999999999</v>
      </c>
      <c r="BU13" s="9">
        <v>2.0920000000000001</v>
      </c>
      <c r="BV13" s="9">
        <v>0.40500000000000003</v>
      </c>
      <c r="BW13" s="9">
        <v>1.6870000000000001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3.9239999999999999</v>
      </c>
      <c r="CK13" s="9">
        <v>2.3319999999999999</v>
      </c>
      <c r="CL13" s="9">
        <v>1.593</v>
      </c>
      <c r="CM13" s="9">
        <v>3.9239999999999999</v>
      </c>
      <c r="CN13" s="9">
        <v>2.3319999999999999</v>
      </c>
      <c r="CO13" s="9">
        <v>1.593</v>
      </c>
      <c r="CP13" s="9">
        <v>0</v>
      </c>
      <c r="CQ13" s="9">
        <v>0</v>
      </c>
      <c r="CR13" s="9">
        <v>0</v>
      </c>
      <c r="CS13" s="9">
        <v>1.655</v>
      </c>
      <c r="CT13" s="9">
        <v>0.83099999999999996</v>
      </c>
      <c r="CU13" s="9">
        <v>0.82399999999999995</v>
      </c>
      <c r="CV13" s="9">
        <v>1.385</v>
      </c>
      <c r="CW13" s="9">
        <v>0.98</v>
      </c>
      <c r="CX13" s="9">
        <v>0.40500000000000003</v>
      </c>
      <c r="CY13" s="9">
        <v>0.88500000000000001</v>
      </c>
      <c r="CZ13" s="9">
        <v>0.52100000000000002</v>
      </c>
      <c r="DA13" s="9">
        <v>0.36399999999999999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3.0019999999999998</v>
      </c>
      <c r="DL13" s="9">
        <v>1.823</v>
      </c>
      <c r="DM13" s="9">
        <v>1.179</v>
      </c>
      <c r="DN13" s="9">
        <v>3.0019999999999998</v>
      </c>
      <c r="DO13" s="9">
        <v>1.823</v>
      </c>
      <c r="DP13" s="9">
        <v>1.179</v>
      </c>
      <c r="DQ13" s="9">
        <v>0.36299999999999999</v>
      </c>
      <c r="DR13" s="9">
        <v>0.36299999999999999</v>
      </c>
      <c r="DS13" s="9">
        <v>0</v>
      </c>
      <c r="DT13" s="9">
        <v>0.42799999999999999</v>
      </c>
      <c r="DU13" s="9">
        <v>0.42799999999999999</v>
      </c>
      <c r="DV13" s="9">
        <v>0</v>
      </c>
      <c r="DW13" s="9">
        <v>0.39500000000000002</v>
      </c>
      <c r="DX13" s="9">
        <v>0</v>
      </c>
      <c r="DY13" s="9">
        <v>0.39500000000000002</v>
      </c>
      <c r="DZ13" s="9">
        <v>1.476</v>
      </c>
      <c r="EA13" s="9">
        <v>1.032</v>
      </c>
      <c r="EB13" s="9">
        <v>0.44400000000000001</v>
      </c>
      <c r="EC13" s="9">
        <v>0.34</v>
      </c>
      <c r="ED13" s="9">
        <v>0</v>
      </c>
      <c r="EE13" s="9">
        <v>0.34</v>
      </c>
      <c r="EF13" s="9">
        <v>0.34</v>
      </c>
      <c r="EG13" s="9">
        <v>0</v>
      </c>
      <c r="EH13" s="9">
        <v>0.34</v>
      </c>
      <c r="EI13" s="9">
        <v>0</v>
      </c>
      <c r="EJ13" s="9">
        <v>0</v>
      </c>
      <c r="EK13" s="9">
        <v>0</v>
      </c>
      <c r="EL13" s="9">
        <v>12.153</v>
      </c>
      <c r="EM13" s="9">
        <v>4.5650000000000004</v>
      </c>
      <c r="EN13" s="9">
        <v>7.5869999999999997</v>
      </c>
      <c r="EO13" s="9">
        <v>12.153</v>
      </c>
      <c r="EP13" s="9">
        <v>4.5650000000000004</v>
      </c>
      <c r="EQ13" s="9">
        <v>7.5869999999999997</v>
      </c>
      <c r="ER13" s="9">
        <v>6.024</v>
      </c>
      <c r="ES13" s="9">
        <v>2.79</v>
      </c>
      <c r="ET13" s="9">
        <v>3.234</v>
      </c>
      <c r="EU13" s="9">
        <v>1.0680000000000001</v>
      </c>
      <c r="EV13" s="9">
        <v>0</v>
      </c>
      <c r="EW13" s="9">
        <v>1.0680000000000001</v>
      </c>
      <c r="EX13" s="9">
        <v>2.3620000000000001</v>
      </c>
      <c r="EY13" s="9">
        <v>0.69699999999999995</v>
      </c>
      <c r="EZ13" s="9">
        <v>1.6659999999999999</v>
      </c>
      <c r="FA13" s="9">
        <v>2.6989999999999998</v>
      </c>
      <c r="FB13" s="9">
        <v>1.079</v>
      </c>
      <c r="FC13" s="9">
        <v>1.62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18.177</v>
      </c>
      <c r="FN13" s="9">
        <v>13.83</v>
      </c>
      <c r="FO13" s="9">
        <v>4.3470000000000004</v>
      </c>
      <c r="FP13" s="9">
        <v>17.826000000000001</v>
      </c>
      <c r="FQ13" s="9">
        <v>13.478999999999999</v>
      </c>
      <c r="FR13" s="9">
        <v>4.3470000000000004</v>
      </c>
      <c r="FS13" s="9">
        <v>7.65</v>
      </c>
      <c r="FT13" s="9">
        <v>5.6890000000000001</v>
      </c>
      <c r="FU13" s="9">
        <v>1.9610000000000001</v>
      </c>
      <c r="FV13" s="9">
        <v>5.1980000000000004</v>
      </c>
      <c r="FW13" s="9">
        <v>4.5880000000000001</v>
      </c>
      <c r="FX13" s="9">
        <v>0.60899999999999999</v>
      </c>
      <c r="FY13" s="9">
        <v>3.1120000000000001</v>
      </c>
      <c r="FZ13" s="9">
        <v>2.3940000000000001</v>
      </c>
      <c r="GA13" s="9">
        <v>0.71799999999999997</v>
      </c>
      <c r="GB13" s="9">
        <v>0.41799999999999998</v>
      </c>
      <c r="GC13" s="9">
        <v>0.41799999999999998</v>
      </c>
      <c r="GD13" s="9">
        <v>0</v>
      </c>
      <c r="GE13" s="9">
        <v>1.7989999999999999</v>
      </c>
      <c r="GF13" s="9">
        <v>0.74</v>
      </c>
      <c r="GG13" s="9">
        <v>1.0589999999999999</v>
      </c>
      <c r="GH13" s="9">
        <v>1.4490000000000001</v>
      </c>
      <c r="GI13" s="9">
        <v>0.39</v>
      </c>
      <c r="GJ13" s="9">
        <v>1.0589999999999999</v>
      </c>
      <c r="GK13" s="9">
        <v>0.35099999999999998</v>
      </c>
      <c r="GL13" s="9">
        <v>0.35099999999999998</v>
      </c>
      <c r="GM13" s="9">
        <v>0</v>
      </c>
      <c r="GN13" s="9">
        <v>58.970999999999997</v>
      </c>
      <c r="GO13" s="9">
        <v>31.86</v>
      </c>
      <c r="GP13" s="9">
        <v>27.111000000000001</v>
      </c>
      <c r="GQ13" s="9">
        <v>58.27</v>
      </c>
      <c r="GR13" s="9">
        <v>31.86</v>
      </c>
      <c r="GS13" s="9">
        <v>26.41</v>
      </c>
      <c r="GT13" s="9">
        <v>23.417999999999999</v>
      </c>
      <c r="GU13" s="9">
        <v>13.77</v>
      </c>
      <c r="GV13" s="9">
        <v>9.6479999999999997</v>
      </c>
      <c r="GW13" s="9">
        <v>7.4850000000000003</v>
      </c>
      <c r="GX13" s="9">
        <v>3.9060000000000001</v>
      </c>
      <c r="GY13" s="9">
        <v>3.58</v>
      </c>
      <c r="GZ13" s="9">
        <v>10.16</v>
      </c>
      <c r="HA13" s="9">
        <v>5.617</v>
      </c>
      <c r="HB13" s="9">
        <v>4.5430000000000001</v>
      </c>
      <c r="HC13" s="9">
        <v>10.868</v>
      </c>
      <c r="HD13" s="9">
        <v>4.827</v>
      </c>
      <c r="HE13" s="9">
        <v>6.04</v>
      </c>
      <c r="HF13" s="9">
        <v>7.04</v>
      </c>
      <c r="HG13" s="9">
        <v>3.7389999999999999</v>
      </c>
      <c r="HH13" s="9">
        <v>3.3010000000000002</v>
      </c>
      <c r="HI13" s="9">
        <v>6.3390000000000004</v>
      </c>
      <c r="HJ13" s="9">
        <v>3.7389999999999999</v>
      </c>
      <c r="HK13" s="9">
        <v>2.6</v>
      </c>
      <c r="HL13" s="9">
        <v>0.70099999999999996</v>
      </c>
      <c r="HM13" s="9">
        <v>0</v>
      </c>
      <c r="HN13" s="9">
        <v>0.70099999999999996</v>
      </c>
      <c r="HO13" s="9">
        <v>53.274000000000001</v>
      </c>
      <c r="HP13" s="9">
        <v>28.777000000000001</v>
      </c>
      <c r="HQ13" s="9">
        <v>24.497</v>
      </c>
      <c r="HR13" s="9">
        <v>52.932000000000002</v>
      </c>
      <c r="HS13" s="9">
        <v>28.777000000000001</v>
      </c>
      <c r="HT13" s="9">
        <v>24.155000000000001</v>
      </c>
      <c r="HU13" s="9">
        <v>20.728999999999999</v>
      </c>
      <c r="HV13" s="9">
        <v>12.250999999999999</v>
      </c>
      <c r="HW13" s="9">
        <v>8.4779999999999998</v>
      </c>
      <c r="HX13" s="9">
        <v>6.7279999999999998</v>
      </c>
      <c r="HY13" s="9">
        <v>3.6320000000000001</v>
      </c>
      <c r="HZ13" s="9">
        <v>3.0960000000000001</v>
      </c>
      <c r="IA13" s="9">
        <v>9.4039999999999999</v>
      </c>
      <c r="IB13" s="9">
        <v>4.8609999999999998</v>
      </c>
      <c r="IC13" s="9">
        <v>4.5430000000000001</v>
      </c>
      <c r="ID13" s="9">
        <v>10.329000000000001</v>
      </c>
      <c r="IE13" s="9">
        <v>4.556</v>
      </c>
      <c r="IF13" s="9">
        <v>5.7729999999999997</v>
      </c>
      <c r="IG13" s="9">
        <v>6.0830000000000002</v>
      </c>
      <c r="IH13" s="9">
        <v>3.476</v>
      </c>
      <c r="II13" s="9">
        <v>2.6070000000000002</v>
      </c>
      <c r="IJ13" s="9">
        <v>5.7409999999999997</v>
      </c>
      <c r="IK13" s="9">
        <v>3.476</v>
      </c>
      <c r="IL13" s="9">
        <v>2.2650000000000001</v>
      </c>
      <c r="IM13" s="9">
        <v>0.34200000000000003</v>
      </c>
      <c r="IN13" s="9">
        <v>0</v>
      </c>
      <c r="IO13" s="9">
        <v>0.34200000000000003</v>
      </c>
      <c r="IP13" s="9">
        <v>11.16</v>
      </c>
      <c r="IQ13" s="9">
        <v>5.6689999999999996</v>
      </c>
    </row>
    <row r="14" spans="1:251">
      <c r="A14" s="10">
        <v>43132</v>
      </c>
      <c r="B14" s="9">
        <v>0.42699999999999999</v>
      </c>
      <c r="C14" s="9">
        <v>0</v>
      </c>
      <c r="D14" s="9">
        <v>0</v>
      </c>
      <c r="E14" s="9">
        <v>0</v>
      </c>
      <c r="F14" s="9">
        <v>0</v>
      </c>
      <c r="G14" s="9">
        <v>15.209</v>
      </c>
      <c r="H14" s="9">
        <v>7.98</v>
      </c>
      <c r="I14" s="9">
        <v>7.2290000000000001</v>
      </c>
      <c r="J14" s="9">
        <v>15.209</v>
      </c>
      <c r="K14" s="9">
        <v>7.98</v>
      </c>
      <c r="L14" s="9">
        <v>7.2290000000000001</v>
      </c>
      <c r="M14" s="9">
        <v>4.5940000000000003</v>
      </c>
      <c r="N14" s="9">
        <v>2.44</v>
      </c>
      <c r="O14" s="9">
        <v>2.1549999999999998</v>
      </c>
      <c r="P14" s="9">
        <v>3.645</v>
      </c>
      <c r="Q14" s="9">
        <v>2.4660000000000002</v>
      </c>
      <c r="R14" s="9">
        <v>1.179</v>
      </c>
      <c r="S14" s="9">
        <v>2.7869999999999999</v>
      </c>
      <c r="T14" s="9">
        <v>2.004</v>
      </c>
      <c r="U14" s="9">
        <v>0.78300000000000003</v>
      </c>
      <c r="V14" s="9">
        <v>2.4380000000000002</v>
      </c>
      <c r="W14" s="9">
        <v>0.35799999999999998</v>
      </c>
      <c r="X14" s="9">
        <v>2.0790000000000002</v>
      </c>
      <c r="Y14" s="9">
        <v>1.7450000000000001</v>
      </c>
      <c r="Z14" s="9">
        <v>0.71199999999999997</v>
      </c>
      <c r="AA14" s="9">
        <v>1.032</v>
      </c>
      <c r="AB14" s="9">
        <v>1.7450000000000001</v>
      </c>
      <c r="AC14" s="9">
        <v>0.71199999999999997</v>
      </c>
      <c r="AD14" s="9">
        <v>1.032</v>
      </c>
      <c r="AE14" s="9">
        <v>0</v>
      </c>
      <c r="AF14" s="9">
        <v>0</v>
      </c>
      <c r="AG14" s="9">
        <v>0</v>
      </c>
      <c r="AH14" s="9">
        <v>1.976</v>
      </c>
      <c r="AI14" s="9">
        <v>0.83</v>
      </c>
      <c r="AJ14" s="9">
        <v>1.1459999999999999</v>
      </c>
      <c r="AK14" s="9">
        <v>1.976</v>
      </c>
      <c r="AL14" s="9">
        <v>0.83</v>
      </c>
      <c r="AM14" s="9">
        <v>1.1459999999999999</v>
      </c>
      <c r="AN14" s="9">
        <v>0</v>
      </c>
      <c r="AO14" s="9">
        <v>0</v>
      </c>
      <c r="AP14" s="9">
        <v>0</v>
      </c>
      <c r="AQ14" s="9">
        <v>0.44</v>
      </c>
      <c r="AR14" s="9">
        <v>0.44</v>
      </c>
      <c r="AS14" s="9">
        <v>0</v>
      </c>
      <c r="AT14" s="9">
        <v>1.1459999999999999</v>
      </c>
      <c r="AU14" s="9">
        <v>0</v>
      </c>
      <c r="AV14" s="9">
        <v>1.1459999999999999</v>
      </c>
      <c r="AW14" s="9">
        <v>0</v>
      </c>
      <c r="AX14" s="9">
        <v>0</v>
      </c>
      <c r="AY14" s="9">
        <v>0</v>
      </c>
      <c r="AZ14" s="9">
        <v>0.39</v>
      </c>
      <c r="BA14" s="9">
        <v>0.39</v>
      </c>
      <c r="BB14" s="9">
        <v>0</v>
      </c>
      <c r="BC14" s="9">
        <v>0.39</v>
      </c>
      <c r="BD14" s="9">
        <v>0.39</v>
      </c>
      <c r="BE14" s="9">
        <v>0</v>
      </c>
      <c r="BF14" s="9">
        <v>0</v>
      </c>
      <c r="BG14" s="9">
        <v>0</v>
      </c>
      <c r="BH14" s="9">
        <v>0</v>
      </c>
      <c r="BI14" s="9">
        <v>2.8239999999999998</v>
      </c>
      <c r="BJ14" s="9">
        <v>0.82</v>
      </c>
      <c r="BK14" s="9">
        <v>2.0030000000000001</v>
      </c>
      <c r="BL14" s="9">
        <v>2.8239999999999998</v>
      </c>
      <c r="BM14" s="9">
        <v>0.82</v>
      </c>
      <c r="BN14" s="9">
        <v>2.0030000000000001</v>
      </c>
      <c r="BO14" s="9">
        <v>0.27500000000000002</v>
      </c>
      <c r="BP14" s="9">
        <v>0</v>
      </c>
      <c r="BQ14" s="9">
        <v>0.27500000000000002</v>
      </c>
      <c r="BR14" s="9">
        <v>0.78600000000000003</v>
      </c>
      <c r="BS14" s="9">
        <v>0.42499999999999999</v>
      </c>
      <c r="BT14" s="9">
        <v>0.36099999999999999</v>
      </c>
      <c r="BU14" s="9">
        <v>1.7629999999999999</v>
      </c>
      <c r="BV14" s="9">
        <v>0.39500000000000002</v>
      </c>
      <c r="BW14" s="9">
        <v>1.367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2.4449999999999998</v>
      </c>
      <c r="CK14" s="9">
        <v>0.63400000000000001</v>
      </c>
      <c r="CL14" s="9">
        <v>1.8120000000000001</v>
      </c>
      <c r="CM14" s="9">
        <v>2.4449999999999998</v>
      </c>
      <c r="CN14" s="9">
        <v>0.63400000000000001</v>
      </c>
      <c r="CO14" s="9">
        <v>1.8120000000000001</v>
      </c>
      <c r="CP14" s="9">
        <v>0</v>
      </c>
      <c r="CQ14" s="9">
        <v>0</v>
      </c>
      <c r="CR14" s="9">
        <v>0</v>
      </c>
      <c r="CS14" s="9">
        <v>0.80500000000000005</v>
      </c>
      <c r="CT14" s="9">
        <v>0</v>
      </c>
      <c r="CU14" s="9">
        <v>0.80500000000000005</v>
      </c>
      <c r="CV14" s="9">
        <v>0.68100000000000005</v>
      </c>
      <c r="CW14" s="9">
        <v>0</v>
      </c>
      <c r="CX14" s="9">
        <v>0.68100000000000005</v>
      </c>
      <c r="CY14" s="9">
        <v>0.63400000000000001</v>
      </c>
      <c r="CZ14" s="9">
        <v>0.63400000000000001</v>
      </c>
      <c r="DA14" s="9">
        <v>0</v>
      </c>
      <c r="DB14" s="9">
        <v>0.32600000000000001</v>
      </c>
      <c r="DC14" s="9">
        <v>0</v>
      </c>
      <c r="DD14" s="9">
        <v>0.32600000000000001</v>
      </c>
      <c r="DE14" s="9">
        <v>0.32600000000000001</v>
      </c>
      <c r="DF14" s="9">
        <v>0</v>
      </c>
      <c r="DG14" s="9">
        <v>0.32600000000000001</v>
      </c>
      <c r="DH14" s="9">
        <v>0</v>
      </c>
      <c r="DI14" s="9">
        <v>0</v>
      </c>
      <c r="DJ14" s="9">
        <v>0</v>
      </c>
      <c r="DK14" s="9">
        <v>2.0870000000000002</v>
      </c>
      <c r="DL14" s="9">
        <v>0.92700000000000005</v>
      </c>
      <c r="DM14" s="9">
        <v>1.1599999999999999</v>
      </c>
      <c r="DN14" s="9">
        <v>2.0870000000000002</v>
      </c>
      <c r="DO14" s="9">
        <v>0.92700000000000005</v>
      </c>
      <c r="DP14" s="9">
        <v>1.1599999999999999</v>
      </c>
      <c r="DQ14" s="9">
        <v>0.80300000000000005</v>
      </c>
      <c r="DR14" s="9">
        <v>0.45300000000000001</v>
      </c>
      <c r="DS14" s="9">
        <v>0.35</v>
      </c>
      <c r="DT14" s="9">
        <v>0.90500000000000003</v>
      </c>
      <c r="DU14" s="9">
        <v>0.47499999999999998</v>
      </c>
      <c r="DV14" s="9">
        <v>0.43</v>
      </c>
      <c r="DW14" s="9">
        <v>0.379</v>
      </c>
      <c r="DX14" s="9">
        <v>0</v>
      </c>
      <c r="DY14" s="9">
        <v>0.379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15.032999999999999</v>
      </c>
      <c r="EM14" s="9">
        <v>8.9160000000000004</v>
      </c>
      <c r="EN14" s="9">
        <v>6.117</v>
      </c>
      <c r="EO14" s="9">
        <v>15.032999999999999</v>
      </c>
      <c r="EP14" s="9">
        <v>8.9160000000000004</v>
      </c>
      <c r="EQ14" s="9">
        <v>6.117</v>
      </c>
      <c r="ER14" s="9">
        <v>4.3170000000000002</v>
      </c>
      <c r="ES14" s="9">
        <v>2.56</v>
      </c>
      <c r="ET14" s="9">
        <v>1.7569999999999999</v>
      </c>
      <c r="EU14" s="9">
        <v>5.0049999999999999</v>
      </c>
      <c r="EV14" s="9">
        <v>2.7749999999999999</v>
      </c>
      <c r="EW14" s="9">
        <v>2.23</v>
      </c>
      <c r="EX14" s="9">
        <v>2.319</v>
      </c>
      <c r="EY14" s="9">
        <v>1.216</v>
      </c>
      <c r="EZ14" s="9">
        <v>1.103</v>
      </c>
      <c r="FA14" s="9">
        <v>1.8320000000000001</v>
      </c>
      <c r="FB14" s="9">
        <v>0.80500000000000005</v>
      </c>
      <c r="FC14" s="9">
        <v>1.0269999999999999</v>
      </c>
      <c r="FD14" s="9">
        <v>1.56</v>
      </c>
      <c r="FE14" s="9">
        <v>1.56</v>
      </c>
      <c r="FF14" s="9">
        <v>0</v>
      </c>
      <c r="FG14" s="9">
        <v>1.56</v>
      </c>
      <c r="FH14" s="9">
        <v>1.56</v>
      </c>
      <c r="FI14" s="9">
        <v>0</v>
      </c>
      <c r="FJ14" s="9">
        <v>0</v>
      </c>
      <c r="FK14" s="9">
        <v>0</v>
      </c>
      <c r="FL14" s="9">
        <v>0</v>
      </c>
      <c r="FM14" s="9">
        <v>21.399000000000001</v>
      </c>
      <c r="FN14" s="9">
        <v>11.734999999999999</v>
      </c>
      <c r="FO14" s="9">
        <v>9.6639999999999997</v>
      </c>
      <c r="FP14" s="9">
        <v>21.065999999999999</v>
      </c>
      <c r="FQ14" s="9">
        <v>11.401999999999999</v>
      </c>
      <c r="FR14" s="9">
        <v>9.6639999999999997</v>
      </c>
      <c r="FS14" s="9">
        <v>11.378</v>
      </c>
      <c r="FT14" s="9">
        <v>6.1120000000000001</v>
      </c>
      <c r="FU14" s="9">
        <v>5.266</v>
      </c>
      <c r="FV14" s="9">
        <v>3.5179999999999998</v>
      </c>
      <c r="FW14" s="9">
        <v>1.9710000000000001</v>
      </c>
      <c r="FX14" s="9">
        <v>1.5469999999999999</v>
      </c>
      <c r="FY14" s="9">
        <v>2.5</v>
      </c>
      <c r="FZ14" s="9">
        <v>0.32600000000000001</v>
      </c>
      <c r="GA14" s="9">
        <v>2.1739999999999999</v>
      </c>
      <c r="GB14" s="9">
        <v>2.5539999999999998</v>
      </c>
      <c r="GC14" s="9">
        <v>2.2280000000000002</v>
      </c>
      <c r="GD14" s="9">
        <v>0.32600000000000001</v>
      </c>
      <c r="GE14" s="9">
        <v>1.45</v>
      </c>
      <c r="GF14" s="9">
        <v>1.0980000000000001</v>
      </c>
      <c r="GG14" s="9">
        <v>0.35099999999999998</v>
      </c>
      <c r="GH14" s="9">
        <v>1.117</v>
      </c>
      <c r="GI14" s="9">
        <v>0.76600000000000001</v>
      </c>
      <c r="GJ14" s="9">
        <v>0.35099999999999998</v>
      </c>
      <c r="GK14" s="9">
        <v>0.33200000000000002</v>
      </c>
      <c r="GL14" s="9">
        <v>0.33200000000000002</v>
      </c>
      <c r="GM14" s="9">
        <v>0</v>
      </c>
      <c r="GN14" s="9">
        <v>53.023000000000003</v>
      </c>
      <c r="GO14" s="9">
        <v>28.343</v>
      </c>
      <c r="GP14" s="9">
        <v>24.68</v>
      </c>
      <c r="GQ14" s="9">
        <v>52.643000000000001</v>
      </c>
      <c r="GR14" s="9">
        <v>27.963000000000001</v>
      </c>
      <c r="GS14" s="9">
        <v>24.68</v>
      </c>
      <c r="GT14" s="9">
        <v>19.268999999999998</v>
      </c>
      <c r="GU14" s="9">
        <v>9.2149999999999999</v>
      </c>
      <c r="GV14" s="9">
        <v>10.054</v>
      </c>
      <c r="GW14" s="9">
        <v>10.387</v>
      </c>
      <c r="GX14" s="9">
        <v>5.452</v>
      </c>
      <c r="GY14" s="9">
        <v>4.9340000000000002</v>
      </c>
      <c r="GZ14" s="9">
        <v>9.3919999999999995</v>
      </c>
      <c r="HA14" s="9">
        <v>5.4690000000000003</v>
      </c>
      <c r="HB14" s="9">
        <v>3.923</v>
      </c>
      <c r="HC14" s="9">
        <v>6.9660000000000002</v>
      </c>
      <c r="HD14" s="9">
        <v>3.6880000000000002</v>
      </c>
      <c r="HE14" s="9">
        <v>3.278</v>
      </c>
      <c r="HF14" s="9">
        <v>7.01</v>
      </c>
      <c r="HG14" s="9">
        <v>4.5190000000000001</v>
      </c>
      <c r="HH14" s="9">
        <v>2.4910000000000001</v>
      </c>
      <c r="HI14" s="9">
        <v>6.63</v>
      </c>
      <c r="HJ14" s="9">
        <v>4.1390000000000002</v>
      </c>
      <c r="HK14" s="9">
        <v>2.4910000000000001</v>
      </c>
      <c r="HL14" s="9">
        <v>0.379</v>
      </c>
      <c r="HM14" s="9">
        <v>0.379</v>
      </c>
      <c r="HN14" s="9">
        <v>0</v>
      </c>
      <c r="HO14" s="9">
        <v>48.323999999999998</v>
      </c>
      <c r="HP14" s="9">
        <v>26.306000000000001</v>
      </c>
      <c r="HQ14" s="9">
        <v>22.016999999999999</v>
      </c>
      <c r="HR14" s="9">
        <v>47.944000000000003</v>
      </c>
      <c r="HS14" s="9">
        <v>25.927</v>
      </c>
      <c r="HT14" s="9">
        <v>22.016999999999999</v>
      </c>
      <c r="HU14" s="9">
        <v>16.704999999999998</v>
      </c>
      <c r="HV14" s="9">
        <v>8.4749999999999996</v>
      </c>
      <c r="HW14" s="9">
        <v>8.23</v>
      </c>
      <c r="HX14" s="9">
        <v>9.3930000000000007</v>
      </c>
      <c r="HY14" s="9">
        <v>4.9240000000000004</v>
      </c>
      <c r="HZ14" s="9">
        <v>4.4690000000000003</v>
      </c>
      <c r="IA14" s="9">
        <v>9.1259999999999994</v>
      </c>
      <c r="IB14" s="9">
        <v>5.2030000000000003</v>
      </c>
      <c r="IC14" s="9">
        <v>3.923</v>
      </c>
      <c r="ID14" s="9">
        <v>6.4749999999999996</v>
      </c>
      <c r="IE14" s="9">
        <v>3.4119999999999999</v>
      </c>
      <c r="IF14" s="9">
        <v>3.0619999999999998</v>
      </c>
      <c r="IG14" s="9">
        <v>6.625</v>
      </c>
      <c r="IH14" s="9">
        <v>4.2919999999999998</v>
      </c>
      <c r="II14" s="9">
        <v>2.3330000000000002</v>
      </c>
      <c r="IJ14" s="9">
        <v>6.2460000000000004</v>
      </c>
      <c r="IK14" s="9">
        <v>3.9129999999999998</v>
      </c>
      <c r="IL14" s="9">
        <v>2.3330000000000002</v>
      </c>
      <c r="IM14" s="9">
        <v>0.379</v>
      </c>
      <c r="IN14" s="9">
        <v>0.379</v>
      </c>
      <c r="IO14" s="9">
        <v>0</v>
      </c>
      <c r="IP14" s="9">
        <v>9.9169999999999998</v>
      </c>
      <c r="IQ14" s="9">
        <v>6.34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12.808999999999999</v>
      </c>
      <c r="H15" s="9">
        <v>6.62</v>
      </c>
      <c r="I15" s="9">
        <v>6.1890000000000001</v>
      </c>
      <c r="J15" s="9">
        <v>12.808999999999999</v>
      </c>
      <c r="K15" s="9">
        <v>6.62</v>
      </c>
      <c r="L15" s="9">
        <v>6.1890000000000001</v>
      </c>
      <c r="M15" s="9">
        <v>4.0949999999999998</v>
      </c>
      <c r="N15" s="9">
        <v>1.5760000000000001</v>
      </c>
      <c r="O15" s="9">
        <v>2.5190000000000001</v>
      </c>
      <c r="P15" s="9">
        <v>3.0779999999999998</v>
      </c>
      <c r="Q15" s="9">
        <v>2.2509999999999999</v>
      </c>
      <c r="R15" s="9">
        <v>0.82699999999999996</v>
      </c>
      <c r="S15" s="9">
        <v>1.56</v>
      </c>
      <c r="T15" s="9">
        <v>1.0169999999999999</v>
      </c>
      <c r="U15" s="9">
        <v>0.54200000000000004</v>
      </c>
      <c r="V15" s="9">
        <v>2.5489999999999999</v>
      </c>
      <c r="W15" s="9">
        <v>0.66700000000000004</v>
      </c>
      <c r="X15" s="9">
        <v>1.8819999999999999</v>
      </c>
      <c r="Y15" s="9">
        <v>1.5269999999999999</v>
      </c>
      <c r="Z15" s="9">
        <v>1.109</v>
      </c>
      <c r="AA15" s="9">
        <v>0.41799999999999998</v>
      </c>
      <c r="AB15" s="9">
        <v>1.5269999999999999</v>
      </c>
      <c r="AC15" s="9">
        <v>1.109</v>
      </c>
      <c r="AD15" s="9">
        <v>0.41799999999999998</v>
      </c>
      <c r="AE15" s="9">
        <v>0</v>
      </c>
      <c r="AF15" s="9">
        <v>0</v>
      </c>
      <c r="AG15" s="9">
        <v>0</v>
      </c>
      <c r="AH15" s="9">
        <v>1.86</v>
      </c>
      <c r="AI15" s="9">
        <v>0</v>
      </c>
      <c r="AJ15" s="9">
        <v>1.86</v>
      </c>
      <c r="AK15" s="9">
        <v>1.86</v>
      </c>
      <c r="AL15" s="9">
        <v>0</v>
      </c>
      <c r="AM15" s="9">
        <v>1.86</v>
      </c>
      <c r="AN15" s="9">
        <v>0</v>
      </c>
      <c r="AO15" s="9">
        <v>0</v>
      </c>
      <c r="AP15" s="9">
        <v>0</v>
      </c>
      <c r="AQ15" s="9">
        <v>0.495</v>
      </c>
      <c r="AR15" s="9">
        <v>0</v>
      </c>
      <c r="AS15" s="9">
        <v>0.495</v>
      </c>
      <c r="AT15" s="9">
        <v>1.0489999999999999</v>
      </c>
      <c r="AU15" s="9">
        <v>0</v>
      </c>
      <c r="AV15" s="9">
        <v>1.0489999999999999</v>
      </c>
      <c r="AW15" s="9">
        <v>0</v>
      </c>
      <c r="AX15" s="9">
        <v>0</v>
      </c>
      <c r="AY15" s="9">
        <v>0</v>
      </c>
      <c r="AZ15" s="9">
        <v>0.315</v>
      </c>
      <c r="BA15" s="9">
        <v>0</v>
      </c>
      <c r="BB15" s="9">
        <v>0.315</v>
      </c>
      <c r="BC15" s="9">
        <v>0.315</v>
      </c>
      <c r="BD15" s="9">
        <v>0</v>
      </c>
      <c r="BE15" s="9">
        <v>0.315</v>
      </c>
      <c r="BF15" s="9">
        <v>0</v>
      </c>
      <c r="BG15" s="9">
        <v>0</v>
      </c>
      <c r="BH15" s="9">
        <v>0</v>
      </c>
      <c r="BI15" s="9">
        <v>5.14</v>
      </c>
      <c r="BJ15" s="9">
        <v>1.2</v>
      </c>
      <c r="BK15" s="9">
        <v>3.94</v>
      </c>
      <c r="BL15" s="9">
        <v>4.6639999999999997</v>
      </c>
      <c r="BM15" s="9">
        <v>0.72399999999999998</v>
      </c>
      <c r="BN15" s="9">
        <v>3.94</v>
      </c>
      <c r="BO15" s="9">
        <v>1.1579999999999999</v>
      </c>
      <c r="BP15" s="9">
        <v>0.72399999999999998</v>
      </c>
      <c r="BQ15" s="9">
        <v>0.434</v>
      </c>
      <c r="BR15" s="9">
        <v>1.7629999999999999</v>
      </c>
      <c r="BS15" s="9">
        <v>0</v>
      </c>
      <c r="BT15" s="9">
        <v>1.7629999999999999</v>
      </c>
      <c r="BU15" s="9">
        <v>1.744</v>
      </c>
      <c r="BV15" s="9">
        <v>0</v>
      </c>
      <c r="BW15" s="9">
        <v>1.744</v>
      </c>
      <c r="BX15" s="9">
        <v>0</v>
      </c>
      <c r="BY15" s="9">
        <v>0</v>
      </c>
      <c r="BZ15" s="9">
        <v>0</v>
      </c>
      <c r="CA15" s="9">
        <v>0.47599999999999998</v>
      </c>
      <c r="CB15" s="9">
        <v>0.47599999999999998</v>
      </c>
      <c r="CC15" s="9">
        <v>0</v>
      </c>
      <c r="CD15" s="9">
        <v>0</v>
      </c>
      <c r="CE15" s="9">
        <v>0</v>
      </c>
      <c r="CF15" s="9">
        <v>0</v>
      </c>
      <c r="CG15" s="9">
        <v>0.47599999999999998</v>
      </c>
      <c r="CH15" s="9">
        <v>0.47599999999999998</v>
      </c>
      <c r="CI15" s="9">
        <v>0</v>
      </c>
      <c r="CJ15" s="9">
        <v>5.7009999999999996</v>
      </c>
      <c r="CK15" s="9">
        <v>1.948</v>
      </c>
      <c r="CL15" s="9">
        <v>3.7530000000000001</v>
      </c>
      <c r="CM15" s="9">
        <v>5.7009999999999996</v>
      </c>
      <c r="CN15" s="9">
        <v>1.948</v>
      </c>
      <c r="CO15" s="9">
        <v>3.7530000000000001</v>
      </c>
      <c r="CP15" s="9">
        <v>1.075</v>
      </c>
      <c r="CQ15" s="9">
        <v>0.77900000000000003</v>
      </c>
      <c r="CR15" s="9">
        <v>0.29599999999999999</v>
      </c>
      <c r="CS15" s="9">
        <v>0.48499999999999999</v>
      </c>
      <c r="CT15" s="9">
        <v>0</v>
      </c>
      <c r="CU15" s="9">
        <v>0.48499999999999999</v>
      </c>
      <c r="CV15" s="9">
        <v>0.72199999999999998</v>
      </c>
      <c r="CW15" s="9">
        <v>0.372</v>
      </c>
      <c r="CX15" s="9">
        <v>0.35</v>
      </c>
      <c r="CY15" s="9">
        <v>2.524</v>
      </c>
      <c r="CZ15" s="9">
        <v>0.79700000000000004</v>
      </c>
      <c r="DA15" s="9">
        <v>1.7270000000000001</v>
      </c>
      <c r="DB15" s="9">
        <v>0.89500000000000002</v>
      </c>
      <c r="DC15" s="9">
        <v>0</v>
      </c>
      <c r="DD15" s="9">
        <v>0.89500000000000002</v>
      </c>
      <c r="DE15" s="9">
        <v>0.89500000000000002</v>
      </c>
      <c r="DF15" s="9">
        <v>0</v>
      </c>
      <c r="DG15" s="9">
        <v>0.89500000000000002</v>
      </c>
      <c r="DH15" s="9">
        <v>0</v>
      </c>
      <c r="DI15" s="9">
        <v>0</v>
      </c>
      <c r="DJ15" s="9">
        <v>0</v>
      </c>
      <c r="DK15" s="9">
        <v>6.2809999999999997</v>
      </c>
      <c r="DL15" s="9">
        <v>2.996</v>
      </c>
      <c r="DM15" s="9">
        <v>3.2850000000000001</v>
      </c>
      <c r="DN15" s="9">
        <v>6.2809999999999997</v>
      </c>
      <c r="DO15" s="9">
        <v>2.996</v>
      </c>
      <c r="DP15" s="9">
        <v>3.2850000000000001</v>
      </c>
      <c r="DQ15" s="9">
        <v>2.3660000000000001</v>
      </c>
      <c r="DR15" s="9">
        <v>1.371</v>
      </c>
      <c r="DS15" s="9">
        <v>0.995</v>
      </c>
      <c r="DT15" s="9">
        <v>1.758</v>
      </c>
      <c r="DU15" s="9">
        <v>0.47299999999999998</v>
      </c>
      <c r="DV15" s="9">
        <v>1.2849999999999999</v>
      </c>
      <c r="DW15" s="9">
        <v>0.65</v>
      </c>
      <c r="DX15" s="9">
        <v>0.65</v>
      </c>
      <c r="DY15" s="9">
        <v>0</v>
      </c>
      <c r="DZ15" s="9">
        <v>1.0049999999999999</v>
      </c>
      <c r="EA15" s="9">
        <v>0</v>
      </c>
      <c r="EB15" s="9">
        <v>1.0049999999999999</v>
      </c>
      <c r="EC15" s="9">
        <v>0.502</v>
      </c>
      <c r="ED15" s="9">
        <v>0.502</v>
      </c>
      <c r="EE15" s="9">
        <v>0</v>
      </c>
      <c r="EF15" s="9">
        <v>0.502</v>
      </c>
      <c r="EG15" s="9">
        <v>0.502</v>
      </c>
      <c r="EH15" s="9">
        <v>0</v>
      </c>
      <c r="EI15" s="9">
        <v>0</v>
      </c>
      <c r="EJ15" s="9">
        <v>0</v>
      </c>
      <c r="EK15" s="9">
        <v>0</v>
      </c>
      <c r="EL15" s="9">
        <v>22.861000000000001</v>
      </c>
      <c r="EM15" s="9">
        <v>11.257999999999999</v>
      </c>
      <c r="EN15" s="9">
        <v>11.603</v>
      </c>
      <c r="EO15" s="9">
        <v>22.507999999999999</v>
      </c>
      <c r="EP15" s="9">
        <v>10.904</v>
      </c>
      <c r="EQ15" s="9">
        <v>11.603</v>
      </c>
      <c r="ER15" s="9">
        <v>11.125</v>
      </c>
      <c r="ES15" s="9">
        <v>5.5250000000000004</v>
      </c>
      <c r="ET15" s="9">
        <v>5.5990000000000002</v>
      </c>
      <c r="EU15" s="9">
        <v>1.974</v>
      </c>
      <c r="EV15" s="9">
        <v>0.999</v>
      </c>
      <c r="EW15" s="9">
        <v>0.97499999999999998</v>
      </c>
      <c r="EX15" s="9">
        <v>3.0920000000000001</v>
      </c>
      <c r="EY15" s="9">
        <v>1.429</v>
      </c>
      <c r="EZ15" s="9">
        <v>1.663</v>
      </c>
      <c r="FA15" s="9">
        <v>3.2389999999999999</v>
      </c>
      <c r="FB15" s="9">
        <v>0.91200000000000003</v>
      </c>
      <c r="FC15" s="9">
        <v>2.327</v>
      </c>
      <c r="FD15" s="9">
        <v>3.43</v>
      </c>
      <c r="FE15" s="9">
        <v>2.3929999999999998</v>
      </c>
      <c r="FF15" s="9">
        <v>1.038</v>
      </c>
      <c r="FG15" s="9">
        <v>3.077</v>
      </c>
      <c r="FH15" s="9">
        <v>2.0390000000000001</v>
      </c>
      <c r="FI15" s="9">
        <v>1.038</v>
      </c>
      <c r="FJ15" s="9">
        <v>0.35399999999999998</v>
      </c>
      <c r="FK15" s="9">
        <v>0.35399999999999998</v>
      </c>
      <c r="FL15" s="9">
        <v>0</v>
      </c>
      <c r="FM15" s="9">
        <v>18.021000000000001</v>
      </c>
      <c r="FN15" s="9">
        <v>11.439</v>
      </c>
      <c r="FO15" s="9">
        <v>6.5819999999999999</v>
      </c>
      <c r="FP15" s="9">
        <v>17.654</v>
      </c>
      <c r="FQ15" s="9">
        <v>11.439</v>
      </c>
      <c r="FR15" s="9">
        <v>6.2149999999999999</v>
      </c>
      <c r="FS15" s="9">
        <v>7.9130000000000003</v>
      </c>
      <c r="FT15" s="9">
        <v>5.4859999999999998</v>
      </c>
      <c r="FU15" s="9">
        <v>2.427</v>
      </c>
      <c r="FV15" s="9">
        <v>3.6110000000000002</v>
      </c>
      <c r="FW15" s="9">
        <v>3.04</v>
      </c>
      <c r="FX15" s="9">
        <v>0.56999999999999995</v>
      </c>
      <c r="FY15" s="9">
        <v>3.0630000000000002</v>
      </c>
      <c r="FZ15" s="9">
        <v>1.077</v>
      </c>
      <c r="GA15" s="9">
        <v>1.9870000000000001</v>
      </c>
      <c r="GB15" s="9">
        <v>2.6840000000000002</v>
      </c>
      <c r="GC15" s="9">
        <v>1.8360000000000001</v>
      </c>
      <c r="GD15" s="9">
        <v>0.84799999999999998</v>
      </c>
      <c r="GE15" s="9">
        <v>0.749</v>
      </c>
      <c r="GF15" s="9">
        <v>0</v>
      </c>
      <c r="GG15" s="9">
        <v>0.749</v>
      </c>
      <c r="GH15" s="9">
        <v>0.38200000000000001</v>
      </c>
      <c r="GI15" s="9">
        <v>0</v>
      </c>
      <c r="GJ15" s="9">
        <v>0.38200000000000001</v>
      </c>
      <c r="GK15" s="9">
        <v>0.36699999999999999</v>
      </c>
      <c r="GL15" s="9">
        <v>0</v>
      </c>
      <c r="GM15" s="9">
        <v>0.36699999999999999</v>
      </c>
      <c r="GN15" s="9">
        <v>54.088000000000001</v>
      </c>
      <c r="GO15" s="9">
        <v>30.199000000000002</v>
      </c>
      <c r="GP15" s="9">
        <v>23.888999999999999</v>
      </c>
      <c r="GQ15" s="9">
        <v>53.851999999999997</v>
      </c>
      <c r="GR15" s="9">
        <v>30.199000000000002</v>
      </c>
      <c r="GS15" s="9">
        <v>23.652999999999999</v>
      </c>
      <c r="GT15" s="9">
        <v>22.425000000000001</v>
      </c>
      <c r="GU15" s="9">
        <v>14.347</v>
      </c>
      <c r="GV15" s="9">
        <v>8.0790000000000006</v>
      </c>
      <c r="GW15" s="9">
        <v>9.016</v>
      </c>
      <c r="GX15" s="9">
        <v>3.927</v>
      </c>
      <c r="GY15" s="9">
        <v>5.0890000000000004</v>
      </c>
      <c r="GZ15" s="9">
        <v>11.855</v>
      </c>
      <c r="HA15" s="9">
        <v>5.49</v>
      </c>
      <c r="HB15" s="9">
        <v>6.3650000000000002</v>
      </c>
      <c r="HC15" s="9">
        <v>6.0270000000000001</v>
      </c>
      <c r="HD15" s="9">
        <v>3.7919999999999998</v>
      </c>
      <c r="HE15" s="9">
        <v>2.2349999999999999</v>
      </c>
      <c r="HF15" s="9">
        <v>4.7649999999999997</v>
      </c>
      <c r="HG15" s="9">
        <v>2.6429999999999998</v>
      </c>
      <c r="HH15" s="9">
        <v>2.1230000000000002</v>
      </c>
      <c r="HI15" s="9">
        <v>4.53</v>
      </c>
      <c r="HJ15" s="9">
        <v>2.6429999999999998</v>
      </c>
      <c r="HK15" s="9">
        <v>1.887</v>
      </c>
      <c r="HL15" s="9">
        <v>0.23599999999999999</v>
      </c>
      <c r="HM15" s="9">
        <v>0</v>
      </c>
      <c r="HN15" s="9">
        <v>0.23599999999999999</v>
      </c>
      <c r="HO15" s="9">
        <v>49.412999999999997</v>
      </c>
      <c r="HP15" s="9">
        <v>26.018000000000001</v>
      </c>
      <c r="HQ15" s="9">
        <v>23.395</v>
      </c>
      <c r="HR15" s="9">
        <v>49.412999999999997</v>
      </c>
      <c r="HS15" s="9">
        <v>26.018000000000001</v>
      </c>
      <c r="HT15" s="9">
        <v>23.395</v>
      </c>
      <c r="HU15" s="9">
        <v>20.745999999999999</v>
      </c>
      <c r="HV15" s="9">
        <v>12.926</v>
      </c>
      <c r="HW15" s="9">
        <v>7.82</v>
      </c>
      <c r="HX15" s="9">
        <v>8.3930000000000007</v>
      </c>
      <c r="HY15" s="9">
        <v>3.3039999999999998</v>
      </c>
      <c r="HZ15" s="9">
        <v>5.0890000000000004</v>
      </c>
      <c r="IA15" s="9">
        <v>11.208</v>
      </c>
      <c r="IB15" s="9">
        <v>4.843</v>
      </c>
      <c r="IC15" s="9">
        <v>6.3650000000000002</v>
      </c>
      <c r="ID15" s="9">
        <v>5.1340000000000003</v>
      </c>
      <c r="IE15" s="9">
        <v>2.899</v>
      </c>
      <c r="IF15" s="9">
        <v>2.2349999999999999</v>
      </c>
      <c r="IG15" s="9">
        <v>3.9329999999999998</v>
      </c>
      <c r="IH15" s="9">
        <v>2.0459999999999998</v>
      </c>
      <c r="II15" s="9">
        <v>1.887</v>
      </c>
      <c r="IJ15" s="9">
        <v>3.9329999999999998</v>
      </c>
      <c r="IK15" s="9">
        <v>2.0459999999999998</v>
      </c>
      <c r="IL15" s="9">
        <v>1.887</v>
      </c>
      <c r="IM15" s="9">
        <v>0</v>
      </c>
      <c r="IN15" s="9">
        <v>0</v>
      </c>
      <c r="IO15" s="9">
        <v>0</v>
      </c>
      <c r="IP15" s="9">
        <v>10.226000000000001</v>
      </c>
      <c r="IQ15" s="9">
        <v>5.68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13.269</v>
      </c>
      <c r="H16" s="9">
        <v>7.3440000000000003</v>
      </c>
      <c r="I16" s="9">
        <v>5.9249999999999998</v>
      </c>
      <c r="J16" s="9">
        <v>13.269</v>
      </c>
      <c r="K16" s="9">
        <v>7.3440000000000003</v>
      </c>
      <c r="L16" s="9">
        <v>5.9249999999999998</v>
      </c>
      <c r="M16" s="9">
        <v>2.782</v>
      </c>
      <c r="N16" s="9">
        <v>1.796</v>
      </c>
      <c r="O16" s="9">
        <v>0.98499999999999999</v>
      </c>
      <c r="P16" s="9">
        <v>3.9</v>
      </c>
      <c r="Q16" s="9">
        <v>2.7519999999999998</v>
      </c>
      <c r="R16" s="9">
        <v>1.1479999999999999</v>
      </c>
      <c r="S16" s="9">
        <v>1.6279999999999999</v>
      </c>
      <c r="T16" s="9">
        <v>0.95099999999999996</v>
      </c>
      <c r="U16" s="9">
        <v>0.67700000000000005</v>
      </c>
      <c r="V16" s="9">
        <v>1.77</v>
      </c>
      <c r="W16" s="9">
        <v>1.2350000000000001</v>
      </c>
      <c r="X16" s="9">
        <v>0.53500000000000003</v>
      </c>
      <c r="Y16" s="9">
        <v>3.19</v>
      </c>
      <c r="Z16" s="9">
        <v>0.61099999999999999</v>
      </c>
      <c r="AA16" s="9">
        <v>2.5790000000000002</v>
      </c>
      <c r="AB16" s="9">
        <v>3.19</v>
      </c>
      <c r="AC16" s="9">
        <v>0.61099999999999999</v>
      </c>
      <c r="AD16" s="9">
        <v>2.5790000000000002</v>
      </c>
      <c r="AE16" s="9">
        <v>0</v>
      </c>
      <c r="AF16" s="9">
        <v>0</v>
      </c>
      <c r="AG16" s="9">
        <v>0</v>
      </c>
      <c r="AH16" s="9">
        <v>1.0840000000000001</v>
      </c>
      <c r="AI16" s="9">
        <v>0</v>
      </c>
      <c r="AJ16" s="9">
        <v>1.0840000000000001</v>
      </c>
      <c r="AK16" s="9">
        <v>1.0840000000000001</v>
      </c>
      <c r="AL16" s="9">
        <v>0</v>
      </c>
      <c r="AM16" s="9">
        <v>1.0840000000000001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1.0840000000000001</v>
      </c>
      <c r="AU16" s="9">
        <v>0</v>
      </c>
      <c r="AV16" s="9">
        <v>1.0840000000000001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6.4859999999999998</v>
      </c>
      <c r="BJ16" s="9">
        <v>3.1509999999999998</v>
      </c>
      <c r="BK16" s="9">
        <v>3.335</v>
      </c>
      <c r="BL16" s="9">
        <v>6.4859999999999998</v>
      </c>
      <c r="BM16" s="9">
        <v>3.1509999999999998</v>
      </c>
      <c r="BN16" s="9">
        <v>3.335</v>
      </c>
      <c r="BO16" s="9">
        <v>1.9159999999999999</v>
      </c>
      <c r="BP16" s="9">
        <v>1.484</v>
      </c>
      <c r="BQ16" s="9">
        <v>0.432</v>
      </c>
      <c r="BR16" s="9">
        <v>1.486</v>
      </c>
      <c r="BS16" s="9">
        <v>0</v>
      </c>
      <c r="BT16" s="9">
        <v>1.486</v>
      </c>
      <c r="BU16" s="9">
        <v>1.952</v>
      </c>
      <c r="BV16" s="9">
        <v>0.96899999999999997</v>
      </c>
      <c r="BW16" s="9">
        <v>0.98299999999999998</v>
      </c>
      <c r="BX16" s="9">
        <v>1.1319999999999999</v>
      </c>
      <c r="BY16" s="9">
        <v>0.69799999999999995</v>
      </c>
      <c r="BZ16" s="9">
        <v>0.434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4.7089999999999996</v>
      </c>
      <c r="CK16" s="9">
        <v>1.724</v>
      </c>
      <c r="CL16" s="9">
        <v>2.9860000000000002</v>
      </c>
      <c r="CM16" s="9">
        <v>4.7089999999999996</v>
      </c>
      <c r="CN16" s="9">
        <v>1.724</v>
      </c>
      <c r="CO16" s="9">
        <v>2.9860000000000002</v>
      </c>
      <c r="CP16" s="9">
        <v>0.504</v>
      </c>
      <c r="CQ16" s="9">
        <v>0.504</v>
      </c>
      <c r="CR16" s="9">
        <v>0</v>
      </c>
      <c r="CS16" s="9">
        <v>1.1679999999999999</v>
      </c>
      <c r="CT16" s="9">
        <v>0.68799999999999994</v>
      </c>
      <c r="CU16" s="9">
        <v>0.48</v>
      </c>
      <c r="CV16" s="9">
        <v>1.395</v>
      </c>
      <c r="CW16" s="9">
        <v>0.53200000000000003</v>
      </c>
      <c r="CX16" s="9">
        <v>0.86299999999999999</v>
      </c>
      <c r="CY16" s="9">
        <v>1.6419999999999999</v>
      </c>
      <c r="CZ16" s="9">
        <v>0</v>
      </c>
      <c r="DA16" s="9">
        <v>1.6419999999999999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3.383</v>
      </c>
      <c r="DL16" s="9">
        <v>2.9159999999999999</v>
      </c>
      <c r="DM16" s="9">
        <v>0.46600000000000003</v>
      </c>
      <c r="DN16" s="9">
        <v>3.383</v>
      </c>
      <c r="DO16" s="9">
        <v>2.9159999999999999</v>
      </c>
      <c r="DP16" s="9">
        <v>0.46600000000000003</v>
      </c>
      <c r="DQ16" s="9">
        <v>1.62</v>
      </c>
      <c r="DR16" s="9">
        <v>1.153</v>
      </c>
      <c r="DS16" s="9">
        <v>0.46600000000000003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0.67</v>
      </c>
      <c r="EA16" s="9">
        <v>0.67</v>
      </c>
      <c r="EB16" s="9">
        <v>0</v>
      </c>
      <c r="EC16" s="9">
        <v>1.093</v>
      </c>
      <c r="ED16" s="9">
        <v>1.093</v>
      </c>
      <c r="EE16" s="9">
        <v>0</v>
      </c>
      <c r="EF16" s="9">
        <v>1.093</v>
      </c>
      <c r="EG16" s="9">
        <v>1.093</v>
      </c>
      <c r="EH16" s="9">
        <v>0</v>
      </c>
      <c r="EI16" s="9">
        <v>0</v>
      </c>
      <c r="EJ16" s="9">
        <v>0</v>
      </c>
      <c r="EK16" s="9">
        <v>0</v>
      </c>
      <c r="EL16" s="9">
        <v>18.143999999999998</v>
      </c>
      <c r="EM16" s="9">
        <v>7.7720000000000002</v>
      </c>
      <c r="EN16" s="9">
        <v>10.372</v>
      </c>
      <c r="EO16" s="9">
        <v>18.143999999999998</v>
      </c>
      <c r="EP16" s="9">
        <v>7.7720000000000002</v>
      </c>
      <c r="EQ16" s="9">
        <v>10.372</v>
      </c>
      <c r="ER16" s="9">
        <v>10.43</v>
      </c>
      <c r="ES16" s="9">
        <v>4.032</v>
      </c>
      <c r="ET16" s="9">
        <v>6.3979999999999997</v>
      </c>
      <c r="EU16" s="9">
        <v>2.331</v>
      </c>
      <c r="EV16" s="9">
        <v>0.61499999999999999</v>
      </c>
      <c r="EW16" s="9">
        <v>1.716</v>
      </c>
      <c r="EX16" s="9">
        <v>1.84</v>
      </c>
      <c r="EY16" s="9">
        <v>0.50900000000000001</v>
      </c>
      <c r="EZ16" s="9">
        <v>1.331</v>
      </c>
      <c r="FA16" s="9">
        <v>1.149</v>
      </c>
      <c r="FB16" s="9">
        <v>1.149</v>
      </c>
      <c r="FC16" s="9">
        <v>0</v>
      </c>
      <c r="FD16" s="9">
        <v>2.3940000000000001</v>
      </c>
      <c r="FE16" s="9">
        <v>1.4670000000000001</v>
      </c>
      <c r="FF16" s="9">
        <v>0.92700000000000005</v>
      </c>
      <c r="FG16" s="9">
        <v>2.3940000000000001</v>
      </c>
      <c r="FH16" s="9">
        <v>1.4670000000000001</v>
      </c>
      <c r="FI16" s="9">
        <v>0.92700000000000005</v>
      </c>
      <c r="FJ16" s="9">
        <v>0</v>
      </c>
      <c r="FK16" s="9">
        <v>0</v>
      </c>
      <c r="FL16" s="9">
        <v>0</v>
      </c>
      <c r="FM16" s="9">
        <v>21.478999999999999</v>
      </c>
      <c r="FN16" s="9">
        <v>13.94</v>
      </c>
      <c r="FO16" s="9">
        <v>7.5389999999999997</v>
      </c>
      <c r="FP16" s="9">
        <v>20.359000000000002</v>
      </c>
      <c r="FQ16" s="9">
        <v>13.324</v>
      </c>
      <c r="FR16" s="9">
        <v>7.0359999999999996</v>
      </c>
      <c r="FS16" s="9">
        <v>9.8480000000000008</v>
      </c>
      <c r="FT16" s="9">
        <v>6.05</v>
      </c>
      <c r="FU16" s="9">
        <v>3.798</v>
      </c>
      <c r="FV16" s="9">
        <v>5.3019999999999996</v>
      </c>
      <c r="FW16" s="9">
        <v>4.0960000000000001</v>
      </c>
      <c r="FX16" s="9">
        <v>1.206</v>
      </c>
      <c r="FY16" s="9">
        <v>1.7130000000000001</v>
      </c>
      <c r="FZ16" s="9">
        <v>1.379</v>
      </c>
      <c r="GA16" s="9">
        <v>0.33400000000000002</v>
      </c>
      <c r="GB16" s="9">
        <v>0.51800000000000002</v>
      </c>
      <c r="GC16" s="9">
        <v>0</v>
      </c>
      <c r="GD16" s="9">
        <v>0.51800000000000002</v>
      </c>
      <c r="GE16" s="9">
        <v>4.0979999999999999</v>
      </c>
      <c r="GF16" s="9">
        <v>2.415</v>
      </c>
      <c r="GG16" s="9">
        <v>1.6819999999999999</v>
      </c>
      <c r="GH16" s="9">
        <v>2.9780000000000002</v>
      </c>
      <c r="GI16" s="9">
        <v>1.7989999999999999</v>
      </c>
      <c r="GJ16" s="9">
        <v>1.179</v>
      </c>
      <c r="GK16" s="9">
        <v>1.1200000000000001</v>
      </c>
      <c r="GL16" s="9">
        <v>0.61699999999999999</v>
      </c>
      <c r="GM16" s="9">
        <v>0.503</v>
      </c>
      <c r="GN16" s="9">
        <v>55.491</v>
      </c>
      <c r="GO16" s="9">
        <v>31.62</v>
      </c>
      <c r="GP16" s="9">
        <v>23.870999999999999</v>
      </c>
      <c r="GQ16" s="9">
        <v>53.372999999999998</v>
      </c>
      <c r="GR16" s="9">
        <v>30.222999999999999</v>
      </c>
      <c r="GS16" s="9">
        <v>23.15</v>
      </c>
      <c r="GT16" s="9">
        <v>18.616</v>
      </c>
      <c r="GU16" s="9">
        <v>11.282999999999999</v>
      </c>
      <c r="GV16" s="9">
        <v>7.3330000000000002</v>
      </c>
      <c r="GW16" s="9">
        <v>13.701000000000001</v>
      </c>
      <c r="GX16" s="9">
        <v>8.26</v>
      </c>
      <c r="GY16" s="9">
        <v>5.4409999999999998</v>
      </c>
      <c r="GZ16" s="9">
        <v>8.89</v>
      </c>
      <c r="HA16" s="9">
        <v>3.9380000000000002</v>
      </c>
      <c r="HB16" s="9">
        <v>4.952</v>
      </c>
      <c r="HC16" s="9">
        <v>6.4820000000000002</v>
      </c>
      <c r="HD16" s="9">
        <v>3.62</v>
      </c>
      <c r="HE16" s="9">
        <v>2.8620000000000001</v>
      </c>
      <c r="HF16" s="9">
        <v>7.8029999999999999</v>
      </c>
      <c r="HG16" s="9">
        <v>4.5190000000000001</v>
      </c>
      <c r="HH16" s="9">
        <v>3.2829999999999999</v>
      </c>
      <c r="HI16" s="9">
        <v>5.6840000000000002</v>
      </c>
      <c r="HJ16" s="9">
        <v>3.121</v>
      </c>
      <c r="HK16" s="9">
        <v>2.5630000000000002</v>
      </c>
      <c r="HL16" s="9">
        <v>2.1179999999999999</v>
      </c>
      <c r="HM16" s="9">
        <v>1.3979999999999999</v>
      </c>
      <c r="HN16" s="9">
        <v>0.72099999999999997</v>
      </c>
      <c r="HO16" s="9">
        <v>50.267000000000003</v>
      </c>
      <c r="HP16" s="9">
        <v>28.649000000000001</v>
      </c>
      <c r="HQ16" s="9">
        <v>21.619</v>
      </c>
      <c r="HR16" s="9">
        <v>49.244999999999997</v>
      </c>
      <c r="HS16" s="9">
        <v>27.876000000000001</v>
      </c>
      <c r="HT16" s="9">
        <v>21.367999999999999</v>
      </c>
      <c r="HU16" s="9">
        <v>16.655999999999999</v>
      </c>
      <c r="HV16" s="9">
        <v>10.097</v>
      </c>
      <c r="HW16" s="9">
        <v>6.5579999999999998</v>
      </c>
      <c r="HX16" s="9">
        <v>13.442</v>
      </c>
      <c r="HY16" s="9">
        <v>8.0020000000000007</v>
      </c>
      <c r="HZ16" s="9">
        <v>5.4409999999999998</v>
      </c>
      <c r="IA16" s="9">
        <v>7.867</v>
      </c>
      <c r="IB16" s="9">
        <v>3.6739999999999999</v>
      </c>
      <c r="IC16" s="9">
        <v>4.1929999999999996</v>
      </c>
      <c r="ID16" s="9">
        <v>5.9429999999999996</v>
      </c>
      <c r="IE16" s="9">
        <v>3.33</v>
      </c>
      <c r="IF16" s="9">
        <v>2.6139999999999999</v>
      </c>
      <c r="IG16" s="9">
        <v>6.359</v>
      </c>
      <c r="IH16" s="9">
        <v>3.5459999999999998</v>
      </c>
      <c r="II16" s="9">
        <v>2.8130000000000002</v>
      </c>
      <c r="IJ16" s="9">
        <v>5.3360000000000003</v>
      </c>
      <c r="IK16" s="9">
        <v>2.7730000000000001</v>
      </c>
      <c r="IL16" s="9">
        <v>2.5630000000000002</v>
      </c>
      <c r="IM16" s="9">
        <v>1.0229999999999999</v>
      </c>
      <c r="IN16" s="9">
        <v>0.77200000000000002</v>
      </c>
      <c r="IO16" s="9">
        <v>0.25</v>
      </c>
      <c r="IP16" s="9">
        <v>9.5299999999999994</v>
      </c>
      <c r="IQ16" s="9">
        <v>5.2409999999999997</v>
      </c>
    </row>
    <row r="17" spans="1:251">
      <c r="A17" s="10">
        <v>44228</v>
      </c>
      <c r="B17" s="9">
        <v>0</v>
      </c>
      <c r="C17" s="9">
        <v>0.40100000000000002</v>
      </c>
      <c r="D17" s="9">
        <v>0</v>
      </c>
      <c r="E17" s="9">
        <v>0</v>
      </c>
      <c r="F17" s="9">
        <v>0</v>
      </c>
      <c r="G17" s="9">
        <v>18.876999999999999</v>
      </c>
      <c r="H17" s="9">
        <v>11.115</v>
      </c>
      <c r="I17" s="9">
        <v>7.7629999999999999</v>
      </c>
      <c r="J17" s="9">
        <v>18.876999999999999</v>
      </c>
      <c r="K17" s="9">
        <v>11.115</v>
      </c>
      <c r="L17" s="9">
        <v>7.7629999999999999</v>
      </c>
      <c r="M17" s="9">
        <v>3.27</v>
      </c>
      <c r="N17" s="9">
        <v>1.8360000000000001</v>
      </c>
      <c r="O17" s="9">
        <v>1.4339999999999999</v>
      </c>
      <c r="P17" s="9">
        <v>4.0469999999999997</v>
      </c>
      <c r="Q17" s="9">
        <v>2.2370000000000001</v>
      </c>
      <c r="R17" s="9">
        <v>1.81</v>
      </c>
      <c r="S17" s="9">
        <v>3.06</v>
      </c>
      <c r="T17" s="9">
        <v>2.2610000000000001</v>
      </c>
      <c r="U17" s="9">
        <v>0.79900000000000004</v>
      </c>
      <c r="V17" s="9">
        <v>4.7309999999999999</v>
      </c>
      <c r="W17" s="9">
        <v>1.4119999999999999</v>
      </c>
      <c r="X17" s="9">
        <v>3.319</v>
      </c>
      <c r="Y17" s="9">
        <v>3.7690000000000001</v>
      </c>
      <c r="Z17" s="9">
        <v>3.3690000000000002</v>
      </c>
      <c r="AA17" s="9">
        <v>0.4</v>
      </c>
      <c r="AB17" s="9">
        <v>3.7690000000000001</v>
      </c>
      <c r="AC17" s="9">
        <v>3.3690000000000002</v>
      </c>
      <c r="AD17" s="9">
        <v>0.4</v>
      </c>
      <c r="AE17" s="9">
        <v>0</v>
      </c>
      <c r="AF17" s="9">
        <v>0</v>
      </c>
      <c r="AG17" s="9">
        <v>0</v>
      </c>
      <c r="AH17" s="9">
        <v>3.7879999999999998</v>
      </c>
      <c r="AI17" s="9">
        <v>2.5720000000000001</v>
      </c>
      <c r="AJ17" s="9">
        <v>1.216</v>
      </c>
      <c r="AK17" s="9">
        <v>3.7879999999999998</v>
      </c>
      <c r="AL17" s="9">
        <v>2.5720000000000001</v>
      </c>
      <c r="AM17" s="9">
        <v>1.216</v>
      </c>
      <c r="AN17" s="9">
        <v>0.77</v>
      </c>
      <c r="AO17" s="9">
        <v>0.77</v>
      </c>
      <c r="AP17" s="9">
        <v>0</v>
      </c>
      <c r="AQ17" s="9">
        <v>1.236</v>
      </c>
      <c r="AR17" s="9">
        <v>0.79700000000000004</v>
      </c>
      <c r="AS17" s="9">
        <v>0.439</v>
      </c>
      <c r="AT17" s="9">
        <v>0.81699999999999995</v>
      </c>
      <c r="AU17" s="9">
        <v>0.51500000000000001</v>
      </c>
      <c r="AV17" s="9">
        <v>0.30199999999999999</v>
      </c>
      <c r="AW17" s="9">
        <v>0</v>
      </c>
      <c r="AX17" s="9">
        <v>0</v>
      </c>
      <c r="AY17" s="9">
        <v>0</v>
      </c>
      <c r="AZ17" s="9">
        <v>0.96599999999999997</v>
      </c>
      <c r="BA17" s="9">
        <v>0.49</v>
      </c>
      <c r="BB17" s="9">
        <v>0.47599999999999998</v>
      </c>
      <c r="BC17" s="9">
        <v>0.96599999999999997</v>
      </c>
      <c r="BD17" s="9">
        <v>0.49</v>
      </c>
      <c r="BE17" s="9">
        <v>0.47599999999999998</v>
      </c>
      <c r="BF17" s="9">
        <v>0</v>
      </c>
      <c r="BG17" s="9">
        <v>0</v>
      </c>
      <c r="BH17" s="9">
        <v>0</v>
      </c>
      <c r="BI17" s="9">
        <v>5.1109999999999998</v>
      </c>
      <c r="BJ17" s="9">
        <v>0.52400000000000002</v>
      </c>
      <c r="BK17" s="9">
        <v>4.5880000000000001</v>
      </c>
      <c r="BL17" s="9">
        <v>5.1109999999999998</v>
      </c>
      <c r="BM17" s="9">
        <v>0.52400000000000002</v>
      </c>
      <c r="BN17" s="9">
        <v>4.5880000000000001</v>
      </c>
      <c r="BO17" s="9">
        <v>1.821</v>
      </c>
      <c r="BP17" s="9">
        <v>0.52400000000000002</v>
      </c>
      <c r="BQ17" s="9">
        <v>1.298</v>
      </c>
      <c r="BR17" s="9">
        <v>0.878</v>
      </c>
      <c r="BS17" s="9">
        <v>0</v>
      </c>
      <c r="BT17" s="9">
        <v>0.878</v>
      </c>
      <c r="BU17" s="9">
        <v>1.944</v>
      </c>
      <c r="BV17" s="9">
        <v>0</v>
      </c>
      <c r="BW17" s="9">
        <v>1.944</v>
      </c>
      <c r="BX17" s="9">
        <v>0.46800000000000003</v>
      </c>
      <c r="BY17" s="9">
        <v>0</v>
      </c>
      <c r="BZ17" s="9">
        <v>0.46800000000000003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4.7859999999999996</v>
      </c>
      <c r="CK17" s="9">
        <v>0.6</v>
      </c>
      <c r="CL17" s="9">
        <v>4.1859999999999999</v>
      </c>
      <c r="CM17" s="9">
        <v>4.7859999999999996</v>
      </c>
      <c r="CN17" s="9">
        <v>0.6</v>
      </c>
      <c r="CO17" s="9">
        <v>4.1859999999999999</v>
      </c>
      <c r="CP17" s="9">
        <v>0.38900000000000001</v>
      </c>
      <c r="CQ17" s="9">
        <v>0</v>
      </c>
      <c r="CR17" s="9">
        <v>0.38900000000000001</v>
      </c>
      <c r="CS17" s="9">
        <v>0.55100000000000005</v>
      </c>
      <c r="CT17" s="9">
        <v>0</v>
      </c>
      <c r="CU17" s="9">
        <v>0.55100000000000005</v>
      </c>
      <c r="CV17" s="9">
        <v>1.8420000000000001</v>
      </c>
      <c r="CW17" s="9">
        <v>0</v>
      </c>
      <c r="CX17" s="9">
        <v>1.8420000000000001</v>
      </c>
      <c r="CY17" s="9">
        <v>1.6619999999999999</v>
      </c>
      <c r="CZ17" s="9">
        <v>0.6</v>
      </c>
      <c r="DA17" s="9">
        <v>1.0620000000000001</v>
      </c>
      <c r="DB17" s="9">
        <v>0.34100000000000003</v>
      </c>
      <c r="DC17" s="9">
        <v>0</v>
      </c>
      <c r="DD17" s="9">
        <v>0.34100000000000003</v>
      </c>
      <c r="DE17" s="9">
        <v>0.34100000000000003</v>
      </c>
      <c r="DF17" s="9">
        <v>0</v>
      </c>
      <c r="DG17" s="9">
        <v>0.34100000000000003</v>
      </c>
      <c r="DH17" s="9">
        <v>0</v>
      </c>
      <c r="DI17" s="9">
        <v>0</v>
      </c>
      <c r="DJ17" s="9">
        <v>0</v>
      </c>
      <c r="DK17" s="9">
        <v>4.5229999999999997</v>
      </c>
      <c r="DL17" s="9">
        <v>3.476</v>
      </c>
      <c r="DM17" s="9">
        <v>1.0469999999999999</v>
      </c>
      <c r="DN17" s="9">
        <v>4.5229999999999997</v>
      </c>
      <c r="DO17" s="9">
        <v>3.476</v>
      </c>
      <c r="DP17" s="9">
        <v>1.0469999999999999</v>
      </c>
      <c r="DQ17" s="9">
        <v>2.0710000000000002</v>
      </c>
      <c r="DR17" s="9">
        <v>2.0710000000000002</v>
      </c>
      <c r="DS17" s="9">
        <v>0</v>
      </c>
      <c r="DT17" s="9">
        <v>1.27</v>
      </c>
      <c r="DU17" s="9">
        <v>0.80200000000000005</v>
      </c>
      <c r="DV17" s="9">
        <v>0.46800000000000003</v>
      </c>
      <c r="DW17" s="9">
        <v>0.60299999999999998</v>
      </c>
      <c r="DX17" s="9">
        <v>0.60299999999999998</v>
      </c>
      <c r="DY17" s="9">
        <v>0</v>
      </c>
      <c r="DZ17" s="9">
        <v>0.57899999999999996</v>
      </c>
      <c r="EA17" s="9">
        <v>0</v>
      </c>
      <c r="EB17" s="9">
        <v>0.57899999999999996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11.253</v>
      </c>
      <c r="EM17" s="9">
        <v>6.5629999999999997</v>
      </c>
      <c r="EN17" s="9">
        <v>4.6900000000000004</v>
      </c>
      <c r="EO17" s="9">
        <v>10.875</v>
      </c>
      <c r="EP17" s="9">
        <v>6.1849999999999996</v>
      </c>
      <c r="EQ17" s="9">
        <v>4.6900000000000004</v>
      </c>
      <c r="ER17" s="9">
        <v>5.5949999999999998</v>
      </c>
      <c r="ES17" s="9">
        <v>4.29</v>
      </c>
      <c r="ET17" s="9">
        <v>1.3049999999999999</v>
      </c>
      <c r="EU17" s="9">
        <v>1.369</v>
      </c>
      <c r="EV17" s="9">
        <v>0.497</v>
      </c>
      <c r="EW17" s="9">
        <v>0.872</v>
      </c>
      <c r="EX17" s="9">
        <v>2.6829999999999998</v>
      </c>
      <c r="EY17" s="9">
        <v>0.5</v>
      </c>
      <c r="EZ17" s="9">
        <v>2.1829999999999998</v>
      </c>
      <c r="FA17" s="9">
        <v>1.228</v>
      </c>
      <c r="FB17" s="9">
        <v>0.89800000000000002</v>
      </c>
      <c r="FC17" s="9">
        <v>0.33</v>
      </c>
      <c r="FD17" s="9">
        <v>0.378</v>
      </c>
      <c r="FE17" s="9">
        <v>0.378</v>
      </c>
      <c r="FF17" s="9">
        <v>0</v>
      </c>
      <c r="FG17" s="9">
        <v>0</v>
      </c>
      <c r="FH17" s="9">
        <v>0</v>
      </c>
      <c r="FI17" s="9">
        <v>0</v>
      </c>
      <c r="FJ17" s="9">
        <v>0.378</v>
      </c>
      <c r="FK17" s="9">
        <v>0.378</v>
      </c>
      <c r="FL17" s="9">
        <v>0</v>
      </c>
      <c r="FM17" s="9">
        <v>19.372</v>
      </c>
      <c r="FN17" s="9">
        <v>11.122</v>
      </c>
      <c r="FO17" s="9">
        <v>8.2490000000000006</v>
      </c>
      <c r="FP17" s="9">
        <v>19.036999999999999</v>
      </c>
      <c r="FQ17" s="9">
        <v>10.787000000000001</v>
      </c>
      <c r="FR17" s="9">
        <v>8.2490000000000006</v>
      </c>
      <c r="FS17" s="9">
        <v>11.143000000000001</v>
      </c>
      <c r="FT17" s="9">
        <v>5.7240000000000002</v>
      </c>
      <c r="FU17" s="9">
        <v>5.4180000000000001</v>
      </c>
      <c r="FV17" s="9">
        <v>2.2280000000000002</v>
      </c>
      <c r="FW17" s="9">
        <v>0.81799999999999995</v>
      </c>
      <c r="FX17" s="9">
        <v>1.411</v>
      </c>
      <c r="FY17" s="9">
        <v>2.3159999999999998</v>
      </c>
      <c r="FZ17" s="9">
        <v>2.3159999999999998</v>
      </c>
      <c r="GA17" s="9">
        <v>0</v>
      </c>
      <c r="GB17" s="9">
        <v>1.37</v>
      </c>
      <c r="GC17" s="9">
        <v>0.91700000000000004</v>
      </c>
      <c r="GD17" s="9">
        <v>0.45300000000000001</v>
      </c>
      <c r="GE17" s="9">
        <v>2.3140000000000001</v>
      </c>
      <c r="GF17" s="9">
        <v>1.347</v>
      </c>
      <c r="GG17" s="9">
        <v>0.96699999999999997</v>
      </c>
      <c r="GH17" s="9">
        <v>1.9790000000000001</v>
      </c>
      <c r="GI17" s="9">
        <v>1.012</v>
      </c>
      <c r="GJ17" s="9">
        <v>0.96699999999999997</v>
      </c>
      <c r="GK17" s="9">
        <v>0.33500000000000002</v>
      </c>
      <c r="GL17" s="9">
        <v>0.33500000000000002</v>
      </c>
      <c r="GM17" s="9">
        <v>0</v>
      </c>
      <c r="GN17" s="9">
        <v>60.34</v>
      </c>
      <c r="GO17" s="9">
        <v>32.323999999999998</v>
      </c>
      <c r="GP17" s="9">
        <v>28.015999999999998</v>
      </c>
      <c r="GQ17" s="9">
        <v>59.595999999999997</v>
      </c>
      <c r="GR17" s="9">
        <v>31.58</v>
      </c>
      <c r="GS17" s="9">
        <v>28.015999999999998</v>
      </c>
      <c r="GT17" s="9">
        <v>24.122</v>
      </c>
      <c r="GU17" s="9">
        <v>14.102</v>
      </c>
      <c r="GV17" s="9">
        <v>10.019</v>
      </c>
      <c r="GW17" s="9">
        <v>9.4819999999999993</v>
      </c>
      <c r="GX17" s="9">
        <v>4.827</v>
      </c>
      <c r="GY17" s="9">
        <v>4.6550000000000002</v>
      </c>
      <c r="GZ17" s="9">
        <v>9.6780000000000008</v>
      </c>
      <c r="HA17" s="9">
        <v>4.1260000000000003</v>
      </c>
      <c r="HB17" s="9">
        <v>5.5519999999999996</v>
      </c>
      <c r="HC17" s="9">
        <v>9.5559999999999992</v>
      </c>
      <c r="HD17" s="9">
        <v>4.117</v>
      </c>
      <c r="HE17" s="9">
        <v>5.4390000000000001</v>
      </c>
      <c r="HF17" s="9">
        <v>7.5030000000000001</v>
      </c>
      <c r="HG17" s="9">
        <v>5.1520000000000001</v>
      </c>
      <c r="HH17" s="9">
        <v>2.35</v>
      </c>
      <c r="HI17" s="9">
        <v>6.758</v>
      </c>
      <c r="HJ17" s="9">
        <v>4.4080000000000004</v>
      </c>
      <c r="HK17" s="9">
        <v>2.35</v>
      </c>
      <c r="HL17" s="9">
        <v>0.74399999999999999</v>
      </c>
      <c r="HM17" s="9">
        <v>0.74399999999999999</v>
      </c>
      <c r="HN17" s="9">
        <v>0</v>
      </c>
      <c r="HO17" s="9">
        <v>53.933</v>
      </c>
      <c r="HP17" s="9">
        <v>28.698</v>
      </c>
      <c r="HQ17" s="9">
        <v>25.234999999999999</v>
      </c>
      <c r="HR17" s="9">
        <v>53.404000000000003</v>
      </c>
      <c r="HS17" s="9">
        <v>28.17</v>
      </c>
      <c r="HT17" s="9">
        <v>25.234999999999999</v>
      </c>
      <c r="HU17" s="9">
        <v>21.123999999999999</v>
      </c>
      <c r="HV17" s="9">
        <v>12.516999999999999</v>
      </c>
      <c r="HW17" s="9">
        <v>8.6069999999999993</v>
      </c>
      <c r="HX17" s="9">
        <v>8.5860000000000003</v>
      </c>
      <c r="HY17" s="9">
        <v>3.931</v>
      </c>
      <c r="HZ17" s="9">
        <v>4.6550000000000002</v>
      </c>
      <c r="IA17" s="9">
        <v>8.3780000000000001</v>
      </c>
      <c r="IB17" s="9">
        <v>3.5790000000000002</v>
      </c>
      <c r="IC17" s="9">
        <v>4.798</v>
      </c>
      <c r="ID17" s="9">
        <v>9.1489999999999991</v>
      </c>
      <c r="IE17" s="9">
        <v>4.117</v>
      </c>
      <c r="IF17" s="9">
        <v>5.032</v>
      </c>
      <c r="IG17" s="9">
        <v>6.6959999999999997</v>
      </c>
      <c r="IH17" s="9">
        <v>4.5540000000000003</v>
      </c>
      <c r="II17" s="9">
        <v>2.1419999999999999</v>
      </c>
      <c r="IJ17" s="9">
        <v>6.1669999999999998</v>
      </c>
      <c r="IK17" s="9">
        <v>4.0250000000000004</v>
      </c>
      <c r="IL17" s="9">
        <v>2.1419999999999999</v>
      </c>
      <c r="IM17" s="9">
        <v>0.52900000000000003</v>
      </c>
      <c r="IN17" s="9">
        <v>0.52900000000000003</v>
      </c>
      <c r="IO17" s="9">
        <v>0</v>
      </c>
      <c r="IP17" s="9">
        <v>10.925000000000001</v>
      </c>
      <c r="IQ17" s="9">
        <v>4.1500000000000004</v>
      </c>
    </row>
    <row r="18" spans="1:251">
      <c r="A18" s="10">
        <v>44593</v>
      </c>
      <c r="B18" s="9">
        <v>1.196</v>
      </c>
      <c r="C18" s="9">
        <v>0</v>
      </c>
      <c r="D18" s="9">
        <v>0.59199999999999997</v>
      </c>
      <c r="E18" s="9">
        <v>0</v>
      </c>
      <c r="F18" s="9">
        <v>0.59199999999999997</v>
      </c>
      <c r="G18" s="9">
        <v>16.141999999999999</v>
      </c>
      <c r="H18" s="9">
        <v>11.388</v>
      </c>
      <c r="I18" s="9">
        <v>4.7539999999999996</v>
      </c>
      <c r="J18" s="9">
        <v>16.141999999999999</v>
      </c>
      <c r="K18" s="9">
        <v>11.388</v>
      </c>
      <c r="L18" s="9">
        <v>4.7539999999999996</v>
      </c>
      <c r="M18" s="9">
        <v>3.9950000000000001</v>
      </c>
      <c r="N18" s="9">
        <v>3.2839999999999998</v>
      </c>
      <c r="O18" s="9">
        <v>0.71199999999999997</v>
      </c>
      <c r="P18" s="9">
        <v>4.51</v>
      </c>
      <c r="Q18" s="9">
        <v>3.3690000000000002</v>
      </c>
      <c r="R18" s="9">
        <v>1.1399999999999999</v>
      </c>
      <c r="S18" s="9">
        <v>1.2390000000000001</v>
      </c>
      <c r="T18" s="9">
        <v>0.56399999999999995</v>
      </c>
      <c r="U18" s="9">
        <v>0.67600000000000005</v>
      </c>
      <c r="V18" s="9">
        <v>4.548</v>
      </c>
      <c r="W18" s="9">
        <v>2.3220000000000001</v>
      </c>
      <c r="X18" s="9">
        <v>2.2269999999999999</v>
      </c>
      <c r="Y18" s="9">
        <v>1.85</v>
      </c>
      <c r="Z18" s="9">
        <v>1.85</v>
      </c>
      <c r="AA18" s="9">
        <v>0</v>
      </c>
      <c r="AB18" s="9">
        <v>1.85</v>
      </c>
      <c r="AC18" s="9">
        <v>1.85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3.9489999999999998</v>
      </c>
      <c r="BJ18" s="9">
        <v>1.2170000000000001</v>
      </c>
      <c r="BK18" s="9">
        <v>2.7309999999999999</v>
      </c>
      <c r="BL18" s="9">
        <v>3.9489999999999998</v>
      </c>
      <c r="BM18" s="9">
        <v>1.2170000000000001</v>
      </c>
      <c r="BN18" s="9">
        <v>2.7309999999999999</v>
      </c>
      <c r="BO18" s="9">
        <v>0</v>
      </c>
      <c r="BP18" s="9">
        <v>0</v>
      </c>
      <c r="BQ18" s="9">
        <v>0</v>
      </c>
      <c r="BR18" s="9">
        <v>0.82799999999999996</v>
      </c>
      <c r="BS18" s="9">
        <v>0</v>
      </c>
      <c r="BT18" s="9">
        <v>0.82799999999999996</v>
      </c>
      <c r="BU18" s="9">
        <v>0.441</v>
      </c>
      <c r="BV18" s="9">
        <v>0</v>
      </c>
      <c r="BW18" s="9">
        <v>0.441</v>
      </c>
      <c r="BX18" s="9">
        <v>2.68</v>
      </c>
      <c r="BY18" s="9">
        <v>1.2170000000000001</v>
      </c>
      <c r="BZ18" s="9">
        <v>1.4630000000000001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2.2709999999999999</v>
      </c>
      <c r="CK18" s="9">
        <v>0</v>
      </c>
      <c r="CL18" s="9">
        <v>2.2709999999999999</v>
      </c>
      <c r="CM18" s="9">
        <v>2.2709999999999999</v>
      </c>
      <c r="CN18" s="9">
        <v>0</v>
      </c>
      <c r="CO18" s="9">
        <v>2.2709999999999999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2.2709999999999999</v>
      </c>
      <c r="CW18" s="9">
        <v>0</v>
      </c>
      <c r="CX18" s="9">
        <v>2.2709999999999999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3.7229999999999999</v>
      </c>
      <c r="DL18" s="9">
        <v>1.581</v>
      </c>
      <c r="DM18" s="9">
        <v>2.1419999999999999</v>
      </c>
      <c r="DN18" s="9">
        <v>3.1219999999999999</v>
      </c>
      <c r="DO18" s="9">
        <v>1.581</v>
      </c>
      <c r="DP18" s="9">
        <v>1.5409999999999999</v>
      </c>
      <c r="DQ18" s="9">
        <v>3.1219999999999999</v>
      </c>
      <c r="DR18" s="9">
        <v>1.581</v>
      </c>
      <c r="DS18" s="9">
        <v>1.5409999999999999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0.60099999999999998</v>
      </c>
      <c r="ED18" s="9">
        <v>0</v>
      </c>
      <c r="EE18" s="9">
        <v>0.60099999999999998</v>
      </c>
      <c r="EF18" s="9">
        <v>0</v>
      </c>
      <c r="EG18" s="9">
        <v>0</v>
      </c>
      <c r="EH18" s="9">
        <v>0</v>
      </c>
      <c r="EI18" s="9">
        <v>0.60099999999999998</v>
      </c>
      <c r="EJ18" s="9">
        <v>0</v>
      </c>
      <c r="EK18" s="9">
        <v>0.60099999999999998</v>
      </c>
      <c r="EL18" s="9">
        <v>13.14</v>
      </c>
      <c r="EM18" s="9">
        <v>7.4640000000000004</v>
      </c>
      <c r="EN18" s="9">
        <v>5.6760000000000002</v>
      </c>
      <c r="EO18" s="9">
        <v>13.14</v>
      </c>
      <c r="EP18" s="9">
        <v>7.4640000000000004</v>
      </c>
      <c r="EQ18" s="9">
        <v>5.6760000000000002</v>
      </c>
      <c r="ER18" s="9">
        <v>4.5750000000000002</v>
      </c>
      <c r="ES18" s="9">
        <v>1.4990000000000001</v>
      </c>
      <c r="ET18" s="9">
        <v>3.0760000000000001</v>
      </c>
      <c r="EU18" s="9">
        <v>4.181</v>
      </c>
      <c r="EV18" s="9">
        <v>3.2789999999999999</v>
      </c>
      <c r="EW18" s="9">
        <v>0.90200000000000002</v>
      </c>
      <c r="EX18" s="9">
        <v>1.7090000000000001</v>
      </c>
      <c r="EY18" s="9">
        <v>1.165</v>
      </c>
      <c r="EZ18" s="9">
        <v>0.54400000000000004</v>
      </c>
      <c r="FA18" s="9">
        <v>1.1539999999999999</v>
      </c>
      <c r="FB18" s="9">
        <v>0</v>
      </c>
      <c r="FC18" s="9">
        <v>1.1539999999999999</v>
      </c>
      <c r="FD18" s="9">
        <v>1.5209999999999999</v>
      </c>
      <c r="FE18" s="9">
        <v>1.5209999999999999</v>
      </c>
      <c r="FF18" s="9">
        <v>0</v>
      </c>
      <c r="FG18" s="9">
        <v>1.5209999999999999</v>
      </c>
      <c r="FH18" s="9">
        <v>1.5209999999999999</v>
      </c>
      <c r="FI18" s="9">
        <v>0</v>
      </c>
      <c r="FJ18" s="9">
        <v>0</v>
      </c>
      <c r="FK18" s="9">
        <v>0</v>
      </c>
      <c r="FL18" s="9">
        <v>0</v>
      </c>
      <c r="FM18" s="9">
        <v>22.282</v>
      </c>
      <c r="FN18" s="9">
        <v>14.023</v>
      </c>
      <c r="FO18" s="9">
        <v>8.2579999999999991</v>
      </c>
      <c r="FP18" s="9">
        <v>21.334</v>
      </c>
      <c r="FQ18" s="9">
        <v>13.074999999999999</v>
      </c>
      <c r="FR18" s="9">
        <v>8.2579999999999991</v>
      </c>
      <c r="FS18" s="9">
        <v>9.1549999999999994</v>
      </c>
      <c r="FT18" s="9">
        <v>5.2530000000000001</v>
      </c>
      <c r="FU18" s="9">
        <v>3.9020000000000001</v>
      </c>
      <c r="FV18" s="9">
        <v>7.3959999999999999</v>
      </c>
      <c r="FW18" s="9">
        <v>5.4109999999999996</v>
      </c>
      <c r="FX18" s="9">
        <v>1.986</v>
      </c>
      <c r="FY18" s="9">
        <v>1.9</v>
      </c>
      <c r="FZ18" s="9">
        <v>0.48499999999999999</v>
      </c>
      <c r="GA18" s="9">
        <v>1.415</v>
      </c>
      <c r="GB18" s="9">
        <v>2.3359999999999999</v>
      </c>
      <c r="GC18" s="9">
        <v>1.927</v>
      </c>
      <c r="GD18" s="9">
        <v>0.40899999999999997</v>
      </c>
      <c r="GE18" s="9">
        <v>1.494</v>
      </c>
      <c r="GF18" s="9">
        <v>0.94799999999999995</v>
      </c>
      <c r="GG18" s="9">
        <v>0.54700000000000004</v>
      </c>
      <c r="GH18" s="9">
        <v>0.54700000000000004</v>
      </c>
      <c r="GI18" s="9">
        <v>0</v>
      </c>
      <c r="GJ18" s="9">
        <v>0.54700000000000004</v>
      </c>
      <c r="GK18" s="9">
        <v>0.94799999999999995</v>
      </c>
      <c r="GL18" s="9">
        <v>0.94799999999999995</v>
      </c>
      <c r="GM18" s="9">
        <v>0</v>
      </c>
      <c r="GN18" s="9">
        <v>45.097000000000001</v>
      </c>
      <c r="GO18" s="9">
        <v>26.9</v>
      </c>
      <c r="GP18" s="9">
        <v>18.196999999999999</v>
      </c>
      <c r="GQ18" s="9">
        <v>43.737000000000002</v>
      </c>
      <c r="GR18" s="9">
        <v>26.9</v>
      </c>
      <c r="GS18" s="9">
        <v>16.837</v>
      </c>
      <c r="GT18" s="9">
        <v>17.388999999999999</v>
      </c>
      <c r="GU18" s="9">
        <v>10.805</v>
      </c>
      <c r="GV18" s="9">
        <v>6.5839999999999996</v>
      </c>
      <c r="GW18" s="9">
        <v>10.090999999999999</v>
      </c>
      <c r="GX18" s="9">
        <v>5.4160000000000004</v>
      </c>
      <c r="GY18" s="9">
        <v>4.6749999999999998</v>
      </c>
      <c r="GZ18" s="9">
        <v>6.585</v>
      </c>
      <c r="HA18" s="9">
        <v>4.359</v>
      </c>
      <c r="HB18" s="9">
        <v>2.226</v>
      </c>
      <c r="HC18" s="9">
        <v>4.9169999999999998</v>
      </c>
      <c r="HD18" s="9">
        <v>2.907</v>
      </c>
      <c r="HE18" s="9">
        <v>2.0099999999999998</v>
      </c>
      <c r="HF18" s="9">
        <v>6.1159999999999997</v>
      </c>
      <c r="HG18" s="9">
        <v>3.4129999999999998</v>
      </c>
      <c r="HH18" s="9">
        <v>2.702</v>
      </c>
      <c r="HI18" s="9">
        <v>4.7560000000000002</v>
      </c>
      <c r="HJ18" s="9">
        <v>3.4129999999999998</v>
      </c>
      <c r="HK18" s="9">
        <v>1.3420000000000001</v>
      </c>
      <c r="HL18" s="9">
        <v>1.36</v>
      </c>
      <c r="HM18" s="9">
        <v>0</v>
      </c>
      <c r="HN18" s="9">
        <v>1.36</v>
      </c>
      <c r="HO18" s="9">
        <v>39.246000000000002</v>
      </c>
      <c r="HP18" s="9">
        <v>23.827000000000002</v>
      </c>
      <c r="HQ18" s="9">
        <v>15.419</v>
      </c>
      <c r="HR18" s="9">
        <v>38.134</v>
      </c>
      <c r="HS18" s="9">
        <v>23.827000000000002</v>
      </c>
      <c r="HT18" s="9">
        <v>14.307</v>
      </c>
      <c r="HU18" s="9">
        <v>14.657</v>
      </c>
      <c r="HV18" s="9">
        <v>9.6839999999999993</v>
      </c>
      <c r="HW18" s="9">
        <v>4.9720000000000004</v>
      </c>
      <c r="HX18" s="9">
        <v>8.8469999999999995</v>
      </c>
      <c r="HY18" s="9">
        <v>4.5789999999999997</v>
      </c>
      <c r="HZ18" s="9">
        <v>4.2670000000000003</v>
      </c>
      <c r="IA18" s="9">
        <v>5.6109999999999998</v>
      </c>
      <c r="IB18" s="9">
        <v>3.597</v>
      </c>
      <c r="IC18" s="9">
        <v>2.0139999999999998</v>
      </c>
      <c r="ID18" s="9">
        <v>4.6180000000000003</v>
      </c>
      <c r="IE18" s="9">
        <v>2.907</v>
      </c>
      <c r="IF18" s="9">
        <v>1.7110000000000001</v>
      </c>
      <c r="IG18" s="9">
        <v>5.5149999999999997</v>
      </c>
      <c r="IH18" s="9">
        <v>3.06</v>
      </c>
      <c r="II18" s="9">
        <v>2.4550000000000001</v>
      </c>
      <c r="IJ18" s="9">
        <v>4.4020000000000001</v>
      </c>
      <c r="IK18" s="9">
        <v>3.06</v>
      </c>
      <c r="IL18" s="9">
        <v>1.3420000000000001</v>
      </c>
      <c r="IM18" s="9">
        <v>1.1120000000000001</v>
      </c>
      <c r="IN18" s="9">
        <v>0</v>
      </c>
      <c r="IO18" s="9">
        <v>1.1120000000000001</v>
      </c>
      <c r="IP18" s="9">
        <v>6.3949999999999996</v>
      </c>
      <c r="IQ18" s="9">
        <v>4.3319999999999999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13.707000000000001</v>
      </c>
      <c r="H19" s="9">
        <v>8.2309999999999999</v>
      </c>
      <c r="I19" s="9">
        <v>5.4749999999999996</v>
      </c>
      <c r="J19" s="9">
        <v>13.375</v>
      </c>
      <c r="K19" s="9">
        <v>7.899</v>
      </c>
      <c r="L19" s="9">
        <v>5.4749999999999996</v>
      </c>
      <c r="M19" s="9">
        <v>5.4130000000000003</v>
      </c>
      <c r="N19" s="9">
        <v>4.1390000000000002</v>
      </c>
      <c r="O19" s="9">
        <v>1.274</v>
      </c>
      <c r="P19" s="9">
        <v>1.302</v>
      </c>
      <c r="Q19" s="9">
        <v>0</v>
      </c>
      <c r="R19" s="9">
        <v>1.302</v>
      </c>
      <c r="S19" s="9">
        <v>3.1720000000000002</v>
      </c>
      <c r="T19" s="9">
        <v>3.1720000000000002</v>
      </c>
      <c r="U19" s="9">
        <v>0</v>
      </c>
      <c r="V19" s="9">
        <v>2.052</v>
      </c>
      <c r="W19" s="9">
        <v>0</v>
      </c>
      <c r="X19" s="9">
        <v>2.052</v>
      </c>
      <c r="Y19" s="9">
        <v>1.7669999999999999</v>
      </c>
      <c r="Z19" s="9">
        <v>0.92</v>
      </c>
      <c r="AA19" s="9">
        <v>0.84699999999999998</v>
      </c>
      <c r="AB19" s="9">
        <v>1.4350000000000001</v>
      </c>
      <c r="AC19" s="9">
        <v>0.58799999999999997</v>
      </c>
      <c r="AD19" s="9">
        <v>0.84699999999999998</v>
      </c>
      <c r="AE19" s="9">
        <v>0.33200000000000002</v>
      </c>
      <c r="AF19" s="9">
        <v>0.33200000000000002</v>
      </c>
      <c r="AG19" s="9">
        <v>0</v>
      </c>
      <c r="AH19" s="9">
        <v>1.425</v>
      </c>
      <c r="AI19" s="9">
        <v>0</v>
      </c>
      <c r="AJ19" s="9">
        <v>1.425</v>
      </c>
      <c r="AK19" s="9">
        <v>1.425</v>
      </c>
      <c r="AL19" s="9">
        <v>0</v>
      </c>
      <c r="AM19" s="9">
        <v>1.425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0.94099999999999995</v>
      </c>
      <c r="AU19" s="9">
        <v>0</v>
      </c>
      <c r="AV19" s="9">
        <v>0.94099999999999995</v>
      </c>
      <c r="AW19" s="9">
        <v>0.48399999999999999</v>
      </c>
      <c r="AX19" s="9">
        <v>0</v>
      </c>
      <c r="AY19" s="9">
        <v>0.48399999999999999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3.0920000000000001</v>
      </c>
      <c r="BJ19" s="9">
        <v>1.095</v>
      </c>
      <c r="BK19" s="9">
        <v>1.9970000000000001</v>
      </c>
      <c r="BL19" s="9">
        <v>3.0920000000000001</v>
      </c>
      <c r="BM19" s="9">
        <v>1.095</v>
      </c>
      <c r="BN19" s="9">
        <v>1.9970000000000001</v>
      </c>
      <c r="BO19" s="9">
        <v>1.095</v>
      </c>
      <c r="BP19" s="9">
        <v>1.095</v>
      </c>
      <c r="BQ19" s="9">
        <v>0</v>
      </c>
      <c r="BR19" s="9">
        <v>0</v>
      </c>
      <c r="BS19" s="9">
        <v>0</v>
      </c>
      <c r="BT19" s="9">
        <v>0</v>
      </c>
      <c r="BU19" s="9">
        <v>1.0489999999999999</v>
      </c>
      <c r="BV19" s="9">
        <v>0</v>
      </c>
      <c r="BW19" s="9">
        <v>1.0489999999999999</v>
      </c>
      <c r="BX19" s="9">
        <v>0.94899999999999995</v>
      </c>
      <c r="BY19" s="9">
        <v>0</v>
      </c>
      <c r="BZ19" s="9">
        <v>0.94899999999999995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1.7210000000000001</v>
      </c>
      <c r="CK19" s="9">
        <v>0.68799999999999994</v>
      </c>
      <c r="CL19" s="9">
        <v>1.0329999999999999</v>
      </c>
      <c r="CM19" s="9">
        <v>1.7210000000000001</v>
      </c>
      <c r="CN19" s="9">
        <v>0.68799999999999994</v>
      </c>
      <c r="CO19" s="9">
        <v>1.0329999999999999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1.7210000000000001</v>
      </c>
      <c r="CW19" s="9">
        <v>0.68799999999999994</v>
      </c>
      <c r="CX19" s="9">
        <v>1.0329999999999999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3.6320000000000001</v>
      </c>
      <c r="DL19" s="9">
        <v>1.5780000000000001</v>
      </c>
      <c r="DM19" s="9">
        <v>2.0529999999999999</v>
      </c>
      <c r="DN19" s="9">
        <v>3.6320000000000001</v>
      </c>
      <c r="DO19" s="9">
        <v>1.5780000000000001</v>
      </c>
      <c r="DP19" s="9">
        <v>2.0529999999999999</v>
      </c>
      <c r="DQ19" s="9">
        <v>2.6880000000000002</v>
      </c>
      <c r="DR19" s="9">
        <v>1.24</v>
      </c>
      <c r="DS19" s="9">
        <v>1.448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0.60499999999999998</v>
      </c>
      <c r="EA19" s="9">
        <v>0</v>
      </c>
      <c r="EB19" s="9">
        <v>0.60499999999999998</v>
      </c>
      <c r="EC19" s="9">
        <v>0.33900000000000002</v>
      </c>
      <c r="ED19" s="9">
        <v>0.33900000000000002</v>
      </c>
      <c r="EE19" s="9">
        <v>0</v>
      </c>
      <c r="EF19" s="9">
        <v>0.33900000000000002</v>
      </c>
      <c r="EG19" s="9">
        <v>0.33900000000000002</v>
      </c>
      <c r="EH19" s="9">
        <v>0</v>
      </c>
      <c r="EI19" s="9">
        <v>0</v>
      </c>
      <c r="EJ19" s="9">
        <v>0</v>
      </c>
      <c r="EK19" s="9">
        <v>0</v>
      </c>
      <c r="EL19" s="9">
        <v>11.489000000000001</v>
      </c>
      <c r="EM19" s="9">
        <v>8.1379999999999999</v>
      </c>
      <c r="EN19" s="9">
        <v>3.351</v>
      </c>
      <c r="EO19" s="9">
        <v>11.489000000000001</v>
      </c>
      <c r="EP19" s="9">
        <v>8.1379999999999999</v>
      </c>
      <c r="EQ19" s="9">
        <v>3.351</v>
      </c>
      <c r="ER19" s="9">
        <v>3.85</v>
      </c>
      <c r="ES19" s="9">
        <v>2.177</v>
      </c>
      <c r="ET19" s="9">
        <v>1.6719999999999999</v>
      </c>
      <c r="EU19" s="9">
        <v>1.9670000000000001</v>
      </c>
      <c r="EV19" s="9">
        <v>1.532</v>
      </c>
      <c r="EW19" s="9">
        <v>0.435</v>
      </c>
      <c r="EX19" s="9">
        <v>3.3519999999999999</v>
      </c>
      <c r="EY19" s="9">
        <v>2.1080000000000001</v>
      </c>
      <c r="EZ19" s="9">
        <v>1.244</v>
      </c>
      <c r="FA19" s="9">
        <v>1.8720000000000001</v>
      </c>
      <c r="FB19" s="9">
        <v>1.8720000000000001</v>
      </c>
      <c r="FC19" s="9">
        <v>0</v>
      </c>
      <c r="FD19" s="9">
        <v>0.44800000000000001</v>
      </c>
      <c r="FE19" s="9">
        <v>0.44800000000000001</v>
      </c>
      <c r="FF19" s="9">
        <v>0</v>
      </c>
      <c r="FG19" s="9">
        <v>0.44800000000000001</v>
      </c>
      <c r="FH19" s="9">
        <v>0.44800000000000001</v>
      </c>
      <c r="FI19" s="9">
        <v>0</v>
      </c>
      <c r="FJ19" s="9">
        <v>0</v>
      </c>
      <c r="FK19" s="9">
        <v>0</v>
      </c>
      <c r="FL19" s="9">
        <v>0</v>
      </c>
      <c r="FM19" s="9">
        <v>21.997</v>
      </c>
      <c r="FN19" s="9">
        <v>10.404999999999999</v>
      </c>
      <c r="FO19" s="9">
        <v>11.592000000000001</v>
      </c>
      <c r="FP19" s="9">
        <v>21.997</v>
      </c>
      <c r="FQ19" s="9">
        <v>10.404999999999999</v>
      </c>
      <c r="FR19" s="9">
        <v>11.592000000000001</v>
      </c>
      <c r="FS19" s="9">
        <v>8.0589999999999993</v>
      </c>
      <c r="FT19" s="9">
        <v>4.452</v>
      </c>
      <c r="FU19" s="9">
        <v>3.6070000000000002</v>
      </c>
      <c r="FV19" s="9">
        <v>5.4320000000000004</v>
      </c>
      <c r="FW19" s="9">
        <v>3.1509999999999998</v>
      </c>
      <c r="FX19" s="9">
        <v>2.2810000000000001</v>
      </c>
      <c r="FY19" s="9">
        <v>2.69</v>
      </c>
      <c r="FZ19" s="9">
        <v>1.33</v>
      </c>
      <c r="GA19" s="9">
        <v>1.36</v>
      </c>
      <c r="GB19" s="9">
        <v>4.7329999999999997</v>
      </c>
      <c r="GC19" s="9">
        <v>1.0269999999999999</v>
      </c>
      <c r="GD19" s="9">
        <v>3.706</v>
      </c>
      <c r="GE19" s="9">
        <v>1.0840000000000001</v>
      </c>
      <c r="GF19" s="9">
        <v>0.44500000000000001</v>
      </c>
      <c r="GG19" s="9">
        <v>0.63900000000000001</v>
      </c>
      <c r="GH19" s="9">
        <v>1.0840000000000001</v>
      </c>
      <c r="GI19" s="9">
        <v>0.44500000000000001</v>
      </c>
      <c r="GJ19" s="9">
        <v>0.63900000000000001</v>
      </c>
      <c r="GK19" s="9">
        <v>0</v>
      </c>
      <c r="GL19" s="9">
        <v>0</v>
      </c>
      <c r="GM19" s="9">
        <v>0</v>
      </c>
      <c r="GN19" s="9">
        <v>38.42</v>
      </c>
      <c r="GO19" s="9">
        <v>20.157</v>
      </c>
      <c r="GP19" s="9">
        <v>18.262</v>
      </c>
      <c r="GQ19" s="9">
        <v>37.546999999999997</v>
      </c>
      <c r="GR19" s="9">
        <v>19.283999999999999</v>
      </c>
      <c r="GS19" s="9">
        <v>18.262</v>
      </c>
      <c r="GT19" s="9">
        <v>13.574</v>
      </c>
      <c r="GU19" s="9">
        <v>5.7169999999999996</v>
      </c>
      <c r="GV19" s="9">
        <v>7.8570000000000002</v>
      </c>
      <c r="GW19" s="9">
        <v>7.8390000000000004</v>
      </c>
      <c r="GX19" s="9">
        <v>5.1740000000000004</v>
      </c>
      <c r="GY19" s="9">
        <v>2.665</v>
      </c>
      <c r="GZ19" s="9">
        <v>6.19</v>
      </c>
      <c r="HA19" s="9">
        <v>2.871</v>
      </c>
      <c r="HB19" s="9">
        <v>3.32</v>
      </c>
      <c r="HC19" s="9">
        <v>5.5869999999999997</v>
      </c>
      <c r="HD19" s="9">
        <v>3.819</v>
      </c>
      <c r="HE19" s="9">
        <v>1.768</v>
      </c>
      <c r="HF19" s="9">
        <v>5.2290000000000001</v>
      </c>
      <c r="HG19" s="9">
        <v>2.577</v>
      </c>
      <c r="HH19" s="9">
        <v>2.6520000000000001</v>
      </c>
      <c r="HI19" s="9">
        <v>4.3559999999999999</v>
      </c>
      <c r="HJ19" s="9">
        <v>1.704</v>
      </c>
      <c r="HK19" s="9">
        <v>2.6520000000000001</v>
      </c>
      <c r="HL19" s="9">
        <v>0.873</v>
      </c>
      <c r="HM19" s="9">
        <v>0.873</v>
      </c>
      <c r="HN19" s="9">
        <v>0</v>
      </c>
      <c r="HO19" s="9">
        <v>28.74</v>
      </c>
      <c r="HP19" s="9">
        <v>14.848000000000001</v>
      </c>
      <c r="HQ19" s="9">
        <v>13.891</v>
      </c>
      <c r="HR19" s="9">
        <v>27.99</v>
      </c>
      <c r="HS19" s="9">
        <v>14.098000000000001</v>
      </c>
      <c r="HT19" s="9">
        <v>13.891</v>
      </c>
      <c r="HU19" s="9">
        <v>9.4260000000000002</v>
      </c>
      <c r="HV19" s="9">
        <v>3.52</v>
      </c>
      <c r="HW19" s="9">
        <v>5.9059999999999997</v>
      </c>
      <c r="HX19" s="9">
        <v>6.5389999999999997</v>
      </c>
      <c r="HY19" s="9">
        <v>3.8730000000000002</v>
      </c>
      <c r="HZ19" s="9">
        <v>2.665</v>
      </c>
      <c r="IA19" s="9">
        <v>4.3920000000000003</v>
      </c>
      <c r="IB19" s="9">
        <v>2.6219999999999999</v>
      </c>
      <c r="IC19" s="9">
        <v>1.7689999999999999</v>
      </c>
      <c r="ID19" s="9">
        <v>4.2699999999999996</v>
      </c>
      <c r="IE19" s="9">
        <v>2.7879999999999998</v>
      </c>
      <c r="IF19" s="9">
        <v>1.4810000000000001</v>
      </c>
      <c r="IG19" s="9">
        <v>4.1139999999999999</v>
      </c>
      <c r="IH19" s="9">
        <v>2.044</v>
      </c>
      <c r="II19" s="9">
        <v>2.069</v>
      </c>
      <c r="IJ19" s="9">
        <v>3.3639999999999999</v>
      </c>
      <c r="IK19" s="9">
        <v>1.294</v>
      </c>
      <c r="IL19" s="9">
        <v>2.069</v>
      </c>
      <c r="IM19" s="9">
        <v>0.75</v>
      </c>
      <c r="IN19" s="9">
        <v>0.75</v>
      </c>
      <c r="IO19" s="9">
        <v>0</v>
      </c>
      <c r="IP19" s="9">
        <v>5.97</v>
      </c>
      <c r="IQ19" s="9">
        <v>2.8959999999999999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6.04</v>
      </c>
      <c r="C11" s="9">
        <v>11.933999999999999</v>
      </c>
      <c r="D11" s="9">
        <v>5.8940000000000001</v>
      </c>
      <c r="E11" s="9">
        <v>6.04</v>
      </c>
      <c r="F11" s="9">
        <v>5.8810000000000002</v>
      </c>
      <c r="G11" s="9">
        <v>2.6669999999999998</v>
      </c>
      <c r="H11" s="9">
        <v>3.214</v>
      </c>
      <c r="I11" s="9">
        <v>3.5009999999999999</v>
      </c>
      <c r="J11" s="9">
        <v>1.8420000000000001</v>
      </c>
      <c r="K11" s="9">
        <v>1.659</v>
      </c>
      <c r="L11" s="9">
        <v>1.8480000000000001</v>
      </c>
      <c r="M11" s="9">
        <v>1.151</v>
      </c>
      <c r="N11" s="9">
        <v>0.69799999999999995</v>
      </c>
      <c r="O11" s="9">
        <v>0.46899999999999997</v>
      </c>
      <c r="P11" s="9">
        <v>0</v>
      </c>
      <c r="Q11" s="9">
        <v>0.46899999999999997</v>
      </c>
      <c r="R11" s="9">
        <v>0.23499999999999999</v>
      </c>
      <c r="S11" s="9">
        <v>0.23499999999999999</v>
      </c>
      <c r="T11" s="9">
        <v>0</v>
      </c>
      <c r="U11" s="9">
        <v>0.23499999999999999</v>
      </c>
      <c r="V11" s="9">
        <v>0.23499999999999999</v>
      </c>
      <c r="W11" s="9">
        <v>0</v>
      </c>
      <c r="X11" s="9">
        <v>0</v>
      </c>
      <c r="Y11" s="9">
        <v>0</v>
      </c>
      <c r="Z11" s="9">
        <v>0</v>
      </c>
      <c r="AA11" s="9">
        <v>4.43</v>
      </c>
      <c r="AB11" s="9">
        <v>1.534</v>
      </c>
      <c r="AC11" s="9">
        <v>2.895</v>
      </c>
      <c r="AD11" s="9">
        <v>4.43</v>
      </c>
      <c r="AE11" s="9">
        <v>1.534</v>
      </c>
      <c r="AF11" s="9">
        <v>2.895</v>
      </c>
      <c r="AG11" s="9">
        <v>1.7789999999999999</v>
      </c>
      <c r="AH11" s="9">
        <v>0.63800000000000001</v>
      </c>
      <c r="AI11" s="9">
        <v>1.141</v>
      </c>
      <c r="AJ11" s="9">
        <v>0.247</v>
      </c>
      <c r="AK11" s="9">
        <v>0</v>
      </c>
      <c r="AL11" s="9">
        <v>0.247</v>
      </c>
      <c r="AM11" s="9">
        <v>1.7649999999999999</v>
      </c>
      <c r="AN11" s="9">
        <v>0.89600000000000002</v>
      </c>
      <c r="AO11" s="9">
        <v>0.86899999999999999</v>
      </c>
      <c r="AP11" s="9">
        <v>0.44</v>
      </c>
      <c r="AQ11" s="9">
        <v>0</v>
      </c>
      <c r="AR11" s="9">
        <v>0.44</v>
      </c>
      <c r="AS11" s="9">
        <v>0.19900000000000001</v>
      </c>
      <c r="AT11" s="9">
        <v>0</v>
      </c>
      <c r="AU11" s="9">
        <v>0.19900000000000001</v>
      </c>
      <c r="AV11" s="9">
        <v>0.19900000000000001</v>
      </c>
      <c r="AW11" s="9">
        <v>0</v>
      </c>
      <c r="AX11" s="9">
        <v>0.19900000000000001</v>
      </c>
      <c r="AY11" s="9">
        <v>0</v>
      </c>
      <c r="AZ11" s="9">
        <v>0</v>
      </c>
      <c r="BA11" s="9">
        <v>0</v>
      </c>
      <c r="BB11" s="9">
        <v>4.4569999999999999</v>
      </c>
      <c r="BC11" s="9">
        <v>1.903</v>
      </c>
      <c r="BD11" s="9">
        <v>2.5539999999999998</v>
      </c>
      <c r="BE11" s="9">
        <v>4.4569999999999999</v>
      </c>
      <c r="BF11" s="9">
        <v>1.903</v>
      </c>
      <c r="BG11" s="9">
        <v>2.5539999999999998</v>
      </c>
      <c r="BH11" s="9">
        <v>0.96199999999999997</v>
      </c>
      <c r="BI11" s="9">
        <v>0.63500000000000001</v>
      </c>
      <c r="BJ11" s="9">
        <v>0.32700000000000001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0.76400000000000001</v>
      </c>
      <c r="BR11" s="9">
        <v>0</v>
      </c>
      <c r="BS11" s="9">
        <v>0.76400000000000001</v>
      </c>
      <c r="BT11" s="9">
        <v>2.73</v>
      </c>
      <c r="BU11" s="9">
        <v>1.268</v>
      </c>
      <c r="BV11" s="9">
        <v>1.4630000000000001</v>
      </c>
      <c r="BW11" s="9">
        <v>2.73</v>
      </c>
      <c r="BX11" s="9">
        <v>1.268</v>
      </c>
      <c r="BY11" s="9">
        <v>1.4630000000000001</v>
      </c>
      <c r="BZ11" s="9">
        <v>0</v>
      </c>
      <c r="CA11" s="9">
        <v>0</v>
      </c>
      <c r="CB11" s="9">
        <v>0</v>
      </c>
      <c r="CC11" s="9">
        <v>0.96199999999999997</v>
      </c>
      <c r="CD11" s="9">
        <v>0.63500000000000001</v>
      </c>
      <c r="CE11" s="9">
        <v>0.32700000000000001</v>
      </c>
      <c r="CF11" s="9">
        <v>0.96199999999999997</v>
      </c>
      <c r="CG11" s="9">
        <v>0.63500000000000001</v>
      </c>
      <c r="CH11" s="9">
        <v>0.32700000000000001</v>
      </c>
      <c r="CI11" s="9">
        <v>0.96199999999999997</v>
      </c>
      <c r="CJ11" s="9">
        <v>0.63500000000000001</v>
      </c>
      <c r="CK11" s="9">
        <v>0.32700000000000001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3.4950000000000001</v>
      </c>
      <c r="DE11" s="9">
        <v>1.268</v>
      </c>
      <c r="DF11" s="9">
        <v>2.2269999999999999</v>
      </c>
      <c r="DG11" s="9">
        <v>3.4950000000000001</v>
      </c>
      <c r="DH11" s="9">
        <v>1.268</v>
      </c>
      <c r="DI11" s="9">
        <v>2.2269999999999999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0.76400000000000001</v>
      </c>
      <c r="DT11" s="9">
        <v>0</v>
      </c>
      <c r="DU11" s="9">
        <v>0.76400000000000001</v>
      </c>
      <c r="DV11" s="9">
        <v>2.73</v>
      </c>
      <c r="DW11" s="9">
        <v>1.268</v>
      </c>
      <c r="DX11" s="9">
        <v>1.4630000000000001</v>
      </c>
      <c r="DY11" s="9">
        <v>2.73</v>
      </c>
      <c r="DZ11" s="9">
        <v>1.268</v>
      </c>
      <c r="EA11" s="9">
        <v>1.4630000000000001</v>
      </c>
      <c r="EB11" s="9">
        <v>0</v>
      </c>
      <c r="EC11" s="9">
        <v>0</v>
      </c>
      <c r="ED11" s="9">
        <v>0</v>
      </c>
      <c r="EE11" s="9">
        <v>6.07</v>
      </c>
      <c r="EF11" s="9">
        <v>3.59</v>
      </c>
      <c r="EG11" s="9">
        <v>2.48</v>
      </c>
      <c r="EH11" s="9">
        <v>6.07</v>
      </c>
      <c r="EI11" s="9">
        <v>3.59</v>
      </c>
      <c r="EJ11" s="9">
        <v>2.48</v>
      </c>
      <c r="EK11" s="9">
        <v>3.238</v>
      </c>
      <c r="EL11" s="9">
        <v>2.5270000000000001</v>
      </c>
      <c r="EM11" s="9">
        <v>0.71099999999999997</v>
      </c>
      <c r="EN11" s="9">
        <v>2.0939999999999999</v>
      </c>
      <c r="EO11" s="9">
        <v>0.753</v>
      </c>
      <c r="EP11" s="9">
        <v>1.341</v>
      </c>
      <c r="EQ11" s="9">
        <v>0.309</v>
      </c>
      <c r="ER11" s="9">
        <v>0.309</v>
      </c>
      <c r="ES11" s="9">
        <v>0</v>
      </c>
      <c r="ET11" s="9">
        <v>0.42799999999999999</v>
      </c>
      <c r="EU11" s="9">
        <v>0</v>
      </c>
      <c r="EV11" s="9">
        <v>0.42799999999999999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5.2539999999999996</v>
      </c>
      <c r="FG11" s="9">
        <v>3.093</v>
      </c>
      <c r="FH11" s="9">
        <v>2.16</v>
      </c>
      <c r="FI11" s="9">
        <v>5.2539999999999996</v>
      </c>
      <c r="FJ11" s="9">
        <v>3.093</v>
      </c>
      <c r="FK11" s="9">
        <v>2.16</v>
      </c>
      <c r="FL11" s="9">
        <v>1.883</v>
      </c>
      <c r="FM11" s="9">
        <v>1.016</v>
      </c>
      <c r="FN11" s="9">
        <v>0.86699999999999999</v>
      </c>
      <c r="FO11" s="9">
        <v>0.73799999999999999</v>
      </c>
      <c r="FP11" s="9">
        <v>0</v>
      </c>
      <c r="FQ11" s="9">
        <v>0.73799999999999999</v>
      </c>
      <c r="FR11" s="9">
        <v>0.66300000000000003</v>
      </c>
      <c r="FS11" s="9">
        <v>0.66300000000000003</v>
      </c>
      <c r="FT11" s="9">
        <v>0</v>
      </c>
      <c r="FU11" s="9">
        <v>0.84799999999999998</v>
      </c>
      <c r="FV11" s="9">
        <v>0.64400000000000002</v>
      </c>
      <c r="FW11" s="9">
        <v>0.20499999999999999</v>
      </c>
      <c r="FX11" s="9">
        <v>1.1220000000000001</v>
      </c>
      <c r="FY11" s="9">
        <v>0.77200000000000002</v>
      </c>
      <c r="FZ11" s="9">
        <v>0.35099999999999998</v>
      </c>
      <c r="GA11" s="9">
        <v>1.1220000000000001</v>
      </c>
      <c r="GB11" s="9">
        <v>0.77200000000000002</v>
      </c>
      <c r="GC11" s="9">
        <v>0.35099999999999998</v>
      </c>
      <c r="GD11" s="9">
        <v>0</v>
      </c>
      <c r="GE11" s="9">
        <v>0</v>
      </c>
      <c r="GF11" s="9">
        <v>0</v>
      </c>
      <c r="GG11" s="9">
        <v>6.3570000000000002</v>
      </c>
      <c r="GH11" s="9">
        <v>3.794</v>
      </c>
      <c r="GI11" s="9">
        <v>2.5630000000000002</v>
      </c>
      <c r="GJ11" s="9">
        <v>6.13</v>
      </c>
      <c r="GK11" s="9">
        <v>3.794</v>
      </c>
      <c r="GL11" s="9">
        <v>2.3359999999999999</v>
      </c>
      <c r="GM11" s="9">
        <v>1.3620000000000001</v>
      </c>
      <c r="GN11" s="9">
        <v>0.66</v>
      </c>
      <c r="GO11" s="9">
        <v>0.70199999999999996</v>
      </c>
      <c r="GP11" s="9">
        <v>2.27</v>
      </c>
      <c r="GQ11" s="9">
        <v>1.2989999999999999</v>
      </c>
      <c r="GR11" s="9">
        <v>0.97099999999999997</v>
      </c>
      <c r="GS11" s="9">
        <v>0.439</v>
      </c>
      <c r="GT11" s="9">
        <v>0</v>
      </c>
      <c r="GU11" s="9">
        <v>0.439</v>
      </c>
      <c r="GV11" s="9">
        <v>1.018</v>
      </c>
      <c r="GW11" s="9">
        <v>0.79400000000000004</v>
      </c>
      <c r="GX11" s="9">
        <v>0.224</v>
      </c>
      <c r="GY11" s="9">
        <v>1.268</v>
      </c>
      <c r="GZ11" s="9">
        <v>1.0409999999999999</v>
      </c>
      <c r="HA11" s="9">
        <v>0.22700000000000001</v>
      </c>
      <c r="HB11" s="9">
        <v>1.0409999999999999</v>
      </c>
      <c r="HC11" s="9">
        <v>1.0409999999999999</v>
      </c>
      <c r="HD11" s="9">
        <v>0</v>
      </c>
      <c r="HE11" s="9">
        <v>0.22700000000000001</v>
      </c>
      <c r="HF11" s="9">
        <v>0</v>
      </c>
      <c r="HG11" s="9">
        <v>0.22700000000000001</v>
      </c>
      <c r="HH11" s="9">
        <v>2.5750000000000002</v>
      </c>
      <c r="HI11" s="9">
        <v>1.605</v>
      </c>
      <c r="HJ11" s="9">
        <v>0.97</v>
      </c>
      <c r="HK11" s="9">
        <v>2.5750000000000002</v>
      </c>
      <c r="HL11" s="9">
        <v>1.605</v>
      </c>
      <c r="HM11" s="9">
        <v>0.97</v>
      </c>
      <c r="HN11" s="9">
        <v>1.2410000000000001</v>
      </c>
      <c r="HO11" s="9">
        <v>0.46400000000000002</v>
      </c>
      <c r="HP11" s="9">
        <v>0.77700000000000002</v>
      </c>
      <c r="HQ11" s="9">
        <v>1.141</v>
      </c>
      <c r="HR11" s="9">
        <v>1.141</v>
      </c>
      <c r="HS11" s="9">
        <v>0</v>
      </c>
      <c r="HT11" s="9">
        <v>0.192</v>
      </c>
      <c r="HU11" s="9">
        <v>0</v>
      </c>
      <c r="HV11" s="9">
        <v>0.192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3.657</v>
      </c>
      <c r="IJ11" s="9">
        <v>2.3079999999999998</v>
      </c>
      <c r="IK11" s="9">
        <v>1.349</v>
      </c>
      <c r="IL11" s="9">
        <v>3.657</v>
      </c>
      <c r="IM11" s="9">
        <v>2.3079999999999998</v>
      </c>
      <c r="IN11" s="9">
        <v>1.349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5.3390000000000004</v>
      </c>
      <c r="C12" s="9">
        <v>10.916</v>
      </c>
      <c r="D12" s="9">
        <v>5.577</v>
      </c>
      <c r="E12" s="9">
        <v>5.3390000000000004</v>
      </c>
      <c r="F12" s="9">
        <v>4.9740000000000002</v>
      </c>
      <c r="G12" s="9">
        <v>2.887</v>
      </c>
      <c r="H12" s="9">
        <v>2.0870000000000002</v>
      </c>
      <c r="I12" s="9">
        <v>1.008</v>
      </c>
      <c r="J12" s="9">
        <v>0.58099999999999996</v>
      </c>
      <c r="K12" s="9">
        <v>0.42699999999999999</v>
      </c>
      <c r="L12" s="9">
        <v>2.1680000000000001</v>
      </c>
      <c r="M12" s="9">
        <v>1.9039999999999999</v>
      </c>
      <c r="N12" s="9">
        <v>0.26500000000000001</v>
      </c>
      <c r="O12" s="9">
        <v>1.5980000000000001</v>
      </c>
      <c r="P12" s="9">
        <v>0.20599999999999999</v>
      </c>
      <c r="Q12" s="9">
        <v>1.3919999999999999</v>
      </c>
      <c r="R12" s="9">
        <v>1.167</v>
      </c>
      <c r="S12" s="9">
        <v>0</v>
      </c>
      <c r="T12" s="9">
        <v>1.167</v>
      </c>
      <c r="U12" s="9">
        <v>1.167</v>
      </c>
      <c r="V12" s="9">
        <v>0</v>
      </c>
      <c r="W12" s="9">
        <v>1.167</v>
      </c>
      <c r="X12" s="9">
        <v>0</v>
      </c>
      <c r="Y12" s="9">
        <v>0</v>
      </c>
      <c r="Z12" s="9">
        <v>0</v>
      </c>
      <c r="AA12" s="9">
        <v>5.0960000000000001</v>
      </c>
      <c r="AB12" s="9">
        <v>3.0830000000000002</v>
      </c>
      <c r="AC12" s="9">
        <v>2.0129999999999999</v>
      </c>
      <c r="AD12" s="9">
        <v>5.0960000000000001</v>
      </c>
      <c r="AE12" s="9">
        <v>3.0830000000000002</v>
      </c>
      <c r="AF12" s="9">
        <v>2.0129999999999999</v>
      </c>
      <c r="AG12" s="9">
        <v>2.33</v>
      </c>
      <c r="AH12" s="9">
        <v>1.6140000000000001</v>
      </c>
      <c r="AI12" s="9">
        <v>0.71599999999999997</v>
      </c>
      <c r="AJ12" s="9">
        <v>1.5249999999999999</v>
      </c>
      <c r="AK12" s="9">
        <v>1.2070000000000001</v>
      </c>
      <c r="AL12" s="9">
        <v>0.318</v>
      </c>
      <c r="AM12" s="9">
        <v>0.496</v>
      </c>
      <c r="AN12" s="9">
        <v>0</v>
      </c>
      <c r="AO12" s="9">
        <v>0.496</v>
      </c>
      <c r="AP12" s="9">
        <v>0.497</v>
      </c>
      <c r="AQ12" s="9">
        <v>0.26200000000000001</v>
      </c>
      <c r="AR12" s="9">
        <v>0.23499999999999999</v>
      </c>
      <c r="AS12" s="9">
        <v>0.248</v>
      </c>
      <c r="AT12" s="9">
        <v>0</v>
      </c>
      <c r="AU12" s="9">
        <v>0.248</v>
      </c>
      <c r="AV12" s="9">
        <v>0.248</v>
      </c>
      <c r="AW12" s="9">
        <v>0</v>
      </c>
      <c r="AX12" s="9">
        <v>0.248</v>
      </c>
      <c r="AY12" s="9">
        <v>0</v>
      </c>
      <c r="AZ12" s="9">
        <v>0</v>
      </c>
      <c r="BA12" s="9">
        <v>0</v>
      </c>
      <c r="BB12" s="9">
        <v>3.448</v>
      </c>
      <c r="BC12" s="9">
        <v>2.56</v>
      </c>
      <c r="BD12" s="9">
        <v>0.88800000000000001</v>
      </c>
      <c r="BE12" s="9">
        <v>3.448</v>
      </c>
      <c r="BF12" s="9">
        <v>2.56</v>
      </c>
      <c r="BG12" s="9">
        <v>0.88800000000000001</v>
      </c>
      <c r="BH12" s="9">
        <v>0</v>
      </c>
      <c r="BI12" s="9">
        <v>0</v>
      </c>
      <c r="BJ12" s="9">
        <v>0</v>
      </c>
      <c r="BK12" s="9">
        <v>0.35899999999999999</v>
      </c>
      <c r="BL12" s="9">
        <v>0.35899999999999999</v>
      </c>
      <c r="BM12" s="9">
        <v>0</v>
      </c>
      <c r="BN12" s="9">
        <v>0</v>
      </c>
      <c r="BO12" s="9">
        <v>0</v>
      </c>
      <c r="BP12" s="9">
        <v>0</v>
      </c>
      <c r="BQ12" s="9">
        <v>1.306</v>
      </c>
      <c r="BR12" s="9">
        <v>1.0029999999999999</v>
      </c>
      <c r="BS12" s="9">
        <v>0.30399999999999999</v>
      </c>
      <c r="BT12" s="9">
        <v>1.7829999999999999</v>
      </c>
      <c r="BU12" s="9">
        <v>1.1990000000000001</v>
      </c>
      <c r="BV12" s="9">
        <v>0.58399999999999996</v>
      </c>
      <c r="BW12" s="9">
        <v>1.7829999999999999</v>
      </c>
      <c r="BX12" s="9">
        <v>1.1990000000000001</v>
      </c>
      <c r="BY12" s="9">
        <v>0.58399999999999996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3.448</v>
      </c>
      <c r="DE12" s="9">
        <v>2.56</v>
      </c>
      <c r="DF12" s="9">
        <v>0.88800000000000001</v>
      </c>
      <c r="DG12" s="9">
        <v>3.448</v>
      </c>
      <c r="DH12" s="9">
        <v>2.56</v>
      </c>
      <c r="DI12" s="9">
        <v>0.88800000000000001</v>
      </c>
      <c r="DJ12" s="9">
        <v>0</v>
      </c>
      <c r="DK12" s="9">
        <v>0</v>
      </c>
      <c r="DL12" s="9">
        <v>0</v>
      </c>
      <c r="DM12" s="9">
        <v>0.35899999999999999</v>
      </c>
      <c r="DN12" s="9">
        <v>0.35899999999999999</v>
      </c>
      <c r="DO12" s="9">
        <v>0</v>
      </c>
      <c r="DP12" s="9">
        <v>0</v>
      </c>
      <c r="DQ12" s="9">
        <v>0</v>
      </c>
      <c r="DR12" s="9">
        <v>0</v>
      </c>
      <c r="DS12" s="9">
        <v>1.306</v>
      </c>
      <c r="DT12" s="9">
        <v>1.0029999999999999</v>
      </c>
      <c r="DU12" s="9">
        <v>0.30399999999999999</v>
      </c>
      <c r="DV12" s="9">
        <v>1.7829999999999999</v>
      </c>
      <c r="DW12" s="9">
        <v>1.1990000000000001</v>
      </c>
      <c r="DX12" s="9">
        <v>0.58399999999999996</v>
      </c>
      <c r="DY12" s="9">
        <v>1.7829999999999999</v>
      </c>
      <c r="DZ12" s="9">
        <v>1.1990000000000001</v>
      </c>
      <c r="EA12" s="9">
        <v>0.58399999999999996</v>
      </c>
      <c r="EB12" s="9">
        <v>0</v>
      </c>
      <c r="EC12" s="9">
        <v>0</v>
      </c>
      <c r="ED12" s="9">
        <v>0</v>
      </c>
      <c r="EE12" s="9">
        <v>8.1129999999999995</v>
      </c>
      <c r="EF12" s="9">
        <v>2.4359999999999999</v>
      </c>
      <c r="EG12" s="9">
        <v>5.6769999999999996</v>
      </c>
      <c r="EH12" s="9">
        <v>8.1129999999999995</v>
      </c>
      <c r="EI12" s="9">
        <v>2.4359999999999999</v>
      </c>
      <c r="EJ12" s="9">
        <v>5.6769999999999996</v>
      </c>
      <c r="EK12" s="9">
        <v>4.3070000000000004</v>
      </c>
      <c r="EL12" s="9">
        <v>1.7210000000000001</v>
      </c>
      <c r="EM12" s="9">
        <v>2.5859999999999999</v>
      </c>
      <c r="EN12" s="9">
        <v>2.2919999999999998</v>
      </c>
      <c r="EO12" s="9">
        <v>0.44700000000000001</v>
      </c>
      <c r="EP12" s="9">
        <v>1.845</v>
      </c>
      <c r="EQ12" s="9">
        <v>1.01</v>
      </c>
      <c r="ER12" s="9">
        <v>0</v>
      </c>
      <c r="ES12" s="9">
        <v>1.01</v>
      </c>
      <c r="ET12" s="9">
        <v>0.23599999999999999</v>
      </c>
      <c r="EU12" s="9">
        <v>0</v>
      </c>
      <c r="EV12" s="9">
        <v>0.23599999999999999</v>
      </c>
      <c r="EW12" s="9">
        <v>0.26800000000000002</v>
      </c>
      <c r="EX12" s="9">
        <v>0.26800000000000002</v>
      </c>
      <c r="EY12" s="9">
        <v>0</v>
      </c>
      <c r="EZ12" s="9">
        <v>0.26800000000000002</v>
      </c>
      <c r="FA12" s="9">
        <v>0.26800000000000002</v>
      </c>
      <c r="FB12" s="9">
        <v>0</v>
      </c>
      <c r="FC12" s="9">
        <v>0</v>
      </c>
      <c r="FD12" s="9">
        <v>0</v>
      </c>
      <c r="FE12" s="9">
        <v>0</v>
      </c>
      <c r="FF12" s="9">
        <v>5.3949999999999996</v>
      </c>
      <c r="FG12" s="9">
        <v>3.8719999999999999</v>
      </c>
      <c r="FH12" s="9">
        <v>1.5229999999999999</v>
      </c>
      <c r="FI12" s="9">
        <v>5.3949999999999996</v>
      </c>
      <c r="FJ12" s="9">
        <v>3.8719999999999999</v>
      </c>
      <c r="FK12" s="9">
        <v>1.5229999999999999</v>
      </c>
      <c r="FL12" s="9">
        <v>1.234</v>
      </c>
      <c r="FM12" s="9">
        <v>0.65400000000000003</v>
      </c>
      <c r="FN12" s="9">
        <v>0.57999999999999996</v>
      </c>
      <c r="FO12" s="9">
        <v>1.9990000000000001</v>
      </c>
      <c r="FP12" s="9">
        <v>1.5489999999999999</v>
      </c>
      <c r="FQ12" s="9">
        <v>0.44900000000000001</v>
      </c>
      <c r="FR12" s="9">
        <v>0.72799999999999998</v>
      </c>
      <c r="FS12" s="9">
        <v>0.46400000000000002</v>
      </c>
      <c r="FT12" s="9">
        <v>0.26500000000000001</v>
      </c>
      <c r="FU12" s="9">
        <v>0.71499999999999997</v>
      </c>
      <c r="FV12" s="9">
        <v>0.48599999999999999</v>
      </c>
      <c r="FW12" s="9">
        <v>0.22900000000000001</v>
      </c>
      <c r="FX12" s="9">
        <v>0.71899999999999997</v>
      </c>
      <c r="FY12" s="9">
        <v>0.71899999999999997</v>
      </c>
      <c r="FZ12" s="9">
        <v>0</v>
      </c>
      <c r="GA12" s="9">
        <v>0.71899999999999997</v>
      </c>
      <c r="GB12" s="9">
        <v>0.71899999999999997</v>
      </c>
      <c r="GC12" s="9">
        <v>0</v>
      </c>
      <c r="GD12" s="9">
        <v>0</v>
      </c>
      <c r="GE12" s="9">
        <v>0</v>
      </c>
      <c r="GF12" s="9">
        <v>0</v>
      </c>
      <c r="GG12" s="9">
        <v>5.681</v>
      </c>
      <c r="GH12" s="9">
        <v>4.4459999999999997</v>
      </c>
      <c r="GI12" s="9">
        <v>1.2350000000000001</v>
      </c>
      <c r="GJ12" s="9">
        <v>5.4779999999999998</v>
      </c>
      <c r="GK12" s="9">
        <v>4.4459999999999997</v>
      </c>
      <c r="GL12" s="9">
        <v>1.0309999999999999</v>
      </c>
      <c r="GM12" s="9">
        <v>1.2410000000000001</v>
      </c>
      <c r="GN12" s="9">
        <v>0.90900000000000003</v>
      </c>
      <c r="GO12" s="9">
        <v>0.33200000000000002</v>
      </c>
      <c r="GP12" s="9">
        <v>0.82399999999999995</v>
      </c>
      <c r="GQ12" s="9">
        <v>0.82399999999999995</v>
      </c>
      <c r="GR12" s="9">
        <v>0</v>
      </c>
      <c r="GS12" s="9">
        <v>1.651</v>
      </c>
      <c r="GT12" s="9">
        <v>1.385</v>
      </c>
      <c r="GU12" s="9">
        <v>0.26700000000000002</v>
      </c>
      <c r="GV12" s="9">
        <v>1.101</v>
      </c>
      <c r="GW12" s="9">
        <v>0.66800000000000004</v>
      </c>
      <c r="GX12" s="9">
        <v>0.433</v>
      </c>
      <c r="GY12" s="9">
        <v>0.86299999999999999</v>
      </c>
      <c r="GZ12" s="9">
        <v>0.66</v>
      </c>
      <c r="HA12" s="9">
        <v>0.20300000000000001</v>
      </c>
      <c r="HB12" s="9">
        <v>0.66</v>
      </c>
      <c r="HC12" s="9">
        <v>0.66</v>
      </c>
      <c r="HD12" s="9">
        <v>0</v>
      </c>
      <c r="HE12" s="9">
        <v>0.20300000000000001</v>
      </c>
      <c r="HF12" s="9">
        <v>0</v>
      </c>
      <c r="HG12" s="9">
        <v>0.20300000000000001</v>
      </c>
      <c r="HH12" s="9">
        <v>2.8340000000000001</v>
      </c>
      <c r="HI12" s="9">
        <v>1.754</v>
      </c>
      <c r="HJ12" s="9">
        <v>1.08</v>
      </c>
      <c r="HK12" s="9">
        <v>2.8340000000000001</v>
      </c>
      <c r="HL12" s="9">
        <v>1.754</v>
      </c>
      <c r="HM12" s="9">
        <v>1.08</v>
      </c>
      <c r="HN12" s="9">
        <v>0.85199999999999998</v>
      </c>
      <c r="HO12" s="9">
        <v>0.42899999999999999</v>
      </c>
      <c r="HP12" s="9">
        <v>0.42299999999999999</v>
      </c>
      <c r="HQ12" s="9">
        <v>0.91100000000000003</v>
      </c>
      <c r="HR12" s="9">
        <v>0.73399999999999999</v>
      </c>
      <c r="HS12" s="9">
        <v>0.17699999999999999</v>
      </c>
      <c r="HT12" s="9">
        <v>0.59099999999999997</v>
      </c>
      <c r="HU12" s="9">
        <v>0.59099999999999997</v>
      </c>
      <c r="HV12" s="9">
        <v>0</v>
      </c>
      <c r="HW12" s="9">
        <v>0.48</v>
      </c>
      <c r="HX12" s="9">
        <v>0</v>
      </c>
      <c r="HY12" s="9">
        <v>0.48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5.6420000000000003</v>
      </c>
      <c r="IJ12" s="9">
        <v>4.8689999999999998</v>
      </c>
      <c r="IK12" s="9">
        <v>0.77200000000000002</v>
      </c>
      <c r="IL12" s="9">
        <v>5.6420000000000003</v>
      </c>
      <c r="IM12" s="9">
        <v>4.8689999999999998</v>
      </c>
      <c r="IN12" s="9">
        <v>0.77200000000000002</v>
      </c>
      <c r="IO12" s="9">
        <v>1.1459999999999999</v>
      </c>
      <c r="IP12" s="9">
        <v>0.85099999999999998</v>
      </c>
      <c r="IQ12" s="9">
        <v>0.29499999999999998</v>
      </c>
    </row>
    <row r="13" spans="1:251">
      <c r="A13" s="10">
        <v>42767</v>
      </c>
      <c r="B13" s="9">
        <v>5.4909999999999997</v>
      </c>
      <c r="C13" s="9">
        <v>11.16</v>
      </c>
      <c r="D13" s="9">
        <v>5.6689999999999996</v>
      </c>
      <c r="E13" s="9">
        <v>5.4909999999999997</v>
      </c>
      <c r="F13" s="9">
        <v>4.0919999999999996</v>
      </c>
      <c r="G13" s="9">
        <v>1.68</v>
      </c>
      <c r="H13" s="9">
        <v>2.4119999999999999</v>
      </c>
      <c r="I13" s="9">
        <v>1.492</v>
      </c>
      <c r="J13" s="9">
        <v>0.85099999999999998</v>
      </c>
      <c r="K13" s="9">
        <v>0.64100000000000001</v>
      </c>
      <c r="L13" s="9">
        <v>2.984</v>
      </c>
      <c r="M13" s="9">
        <v>1.94</v>
      </c>
      <c r="N13" s="9">
        <v>1.0449999999999999</v>
      </c>
      <c r="O13" s="9">
        <v>2.1150000000000002</v>
      </c>
      <c r="P13" s="9">
        <v>0.92900000000000005</v>
      </c>
      <c r="Q13" s="9">
        <v>1.1859999999999999</v>
      </c>
      <c r="R13" s="9">
        <v>0.47599999999999998</v>
      </c>
      <c r="S13" s="9">
        <v>0.26900000000000002</v>
      </c>
      <c r="T13" s="9">
        <v>0.20699999999999999</v>
      </c>
      <c r="U13" s="9">
        <v>0.47599999999999998</v>
      </c>
      <c r="V13" s="9">
        <v>0.26900000000000002</v>
      </c>
      <c r="W13" s="9">
        <v>0.20699999999999999</v>
      </c>
      <c r="X13" s="9">
        <v>0</v>
      </c>
      <c r="Y13" s="9">
        <v>0</v>
      </c>
      <c r="Z13" s="9">
        <v>0</v>
      </c>
      <c r="AA13" s="9">
        <v>4.5419999999999998</v>
      </c>
      <c r="AB13" s="9">
        <v>3.0169999999999999</v>
      </c>
      <c r="AC13" s="9">
        <v>1.5249999999999999</v>
      </c>
      <c r="AD13" s="9">
        <v>4.5419999999999998</v>
      </c>
      <c r="AE13" s="9">
        <v>3.0169999999999999</v>
      </c>
      <c r="AF13" s="9">
        <v>1.5249999999999999</v>
      </c>
      <c r="AG13" s="9">
        <v>2.5299999999999998</v>
      </c>
      <c r="AH13" s="9">
        <v>1.546</v>
      </c>
      <c r="AI13" s="9">
        <v>0.98399999999999999</v>
      </c>
      <c r="AJ13" s="9">
        <v>0.53400000000000003</v>
      </c>
      <c r="AK13" s="9">
        <v>0.53400000000000003</v>
      </c>
      <c r="AL13" s="9">
        <v>0</v>
      </c>
      <c r="AM13" s="9">
        <v>0.82399999999999995</v>
      </c>
      <c r="AN13" s="9">
        <v>0.28299999999999997</v>
      </c>
      <c r="AO13" s="9">
        <v>0.54100000000000004</v>
      </c>
      <c r="AP13" s="9">
        <v>0.33500000000000002</v>
      </c>
      <c r="AQ13" s="9">
        <v>0.33500000000000002</v>
      </c>
      <c r="AR13" s="9">
        <v>0</v>
      </c>
      <c r="AS13" s="9">
        <v>0.31900000000000001</v>
      </c>
      <c r="AT13" s="9">
        <v>0.31900000000000001</v>
      </c>
      <c r="AU13" s="9">
        <v>0</v>
      </c>
      <c r="AV13" s="9">
        <v>0.31900000000000001</v>
      </c>
      <c r="AW13" s="9">
        <v>0.31900000000000001</v>
      </c>
      <c r="AX13" s="9">
        <v>0</v>
      </c>
      <c r="AY13" s="9">
        <v>0</v>
      </c>
      <c r="AZ13" s="9">
        <v>0</v>
      </c>
      <c r="BA13" s="9">
        <v>0</v>
      </c>
      <c r="BB13" s="9">
        <v>4.4539999999999997</v>
      </c>
      <c r="BC13" s="9">
        <v>2.4529999999999998</v>
      </c>
      <c r="BD13" s="9">
        <v>2.0009999999999999</v>
      </c>
      <c r="BE13" s="9">
        <v>4.1130000000000004</v>
      </c>
      <c r="BF13" s="9">
        <v>2.4529999999999998</v>
      </c>
      <c r="BG13" s="9">
        <v>1.66</v>
      </c>
      <c r="BH13" s="9">
        <v>0.96799999999999997</v>
      </c>
      <c r="BI13" s="9">
        <v>0.503</v>
      </c>
      <c r="BJ13" s="9">
        <v>0.46500000000000002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0.78500000000000003</v>
      </c>
      <c r="BR13" s="9">
        <v>0.312</v>
      </c>
      <c r="BS13" s="9">
        <v>0.47299999999999998</v>
      </c>
      <c r="BT13" s="9">
        <v>2.7010000000000001</v>
      </c>
      <c r="BU13" s="9">
        <v>1.6379999999999999</v>
      </c>
      <c r="BV13" s="9">
        <v>1.0629999999999999</v>
      </c>
      <c r="BW13" s="9">
        <v>2.359</v>
      </c>
      <c r="BX13" s="9">
        <v>1.6379999999999999</v>
      </c>
      <c r="BY13" s="9">
        <v>0.72199999999999998</v>
      </c>
      <c r="BZ13" s="9">
        <v>0.34200000000000003</v>
      </c>
      <c r="CA13" s="9">
        <v>0</v>
      </c>
      <c r="CB13" s="9">
        <v>0.34200000000000003</v>
      </c>
      <c r="CC13" s="9">
        <v>0.73699999999999999</v>
      </c>
      <c r="CD13" s="9">
        <v>0.503</v>
      </c>
      <c r="CE13" s="9">
        <v>0.23400000000000001</v>
      </c>
      <c r="CF13" s="9">
        <v>0.73699999999999999</v>
      </c>
      <c r="CG13" s="9">
        <v>0.503</v>
      </c>
      <c r="CH13" s="9">
        <v>0.23400000000000001</v>
      </c>
      <c r="CI13" s="9">
        <v>0.73699999999999999</v>
      </c>
      <c r="CJ13" s="9">
        <v>0.503</v>
      </c>
      <c r="CK13" s="9">
        <v>0.23400000000000001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3.7170000000000001</v>
      </c>
      <c r="DE13" s="9">
        <v>1.95</v>
      </c>
      <c r="DF13" s="9">
        <v>1.7669999999999999</v>
      </c>
      <c r="DG13" s="9">
        <v>3.375</v>
      </c>
      <c r="DH13" s="9">
        <v>1.95</v>
      </c>
      <c r="DI13" s="9">
        <v>1.425</v>
      </c>
      <c r="DJ13" s="9">
        <v>0.23100000000000001</v>
      </c>
      <c r="DK13" s="9">
        <v>0</v>
      </c>
      <c r="DL13" s="9">
        <v>0.23100000000000001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0.78500000000000003</v>
      </c>
      <c r="DT13" s="9">
        <v>0.312</v>
      </c>
      <c r="DU13" s="9">
        <v>0.47299999999999998</v>
      </c>
      <c r="DV13" s="9">
        <v>2.7010000000000001</v>
      </c>
      <c r="DW13" s="9">
        <v>1.6379999999999999</v>
      </c>
      <c r="DX13" s="9">
        <v>1.0629999999999999</v>
      </c>
      <c r="DY13" s="9">
        <v>2.359</v>
      </c>
      <c r="DZ13" s="9">
        <v>1.6379999999999999</v>
      </c>
      <c r="EA13" s="9">
        <v>0.72199999999999998</v>
      </c>
      <c r="EB13" s="9">
        <v>0.34200000000000003</v>
      </c>
      <c r="EC13" s="9">
        <v>0</v>
      </c>
      <c r="ED13" s="9">
        <v>0.34200000000000003</v>
      </c>
      <c r="EE13" s="9">
        <v>7.7370000000000001</v>
      </c>
      <c r="EF13" s="9">
        <v>3.2970000000000002</v>
      </c>
      <c r="EG13" s="9">
        <v>4.4390000000000001</v>
      </c>
      <c r="EH13" s="9">
        <v>7.7370000000000001</v>
      </c>
      <c r="EI13" s="9">
        <v>3.2970000000000002</v>
      </c>
      <c r="EJ13" s="9">
        <v>4.4390000000000001</v>
      </c>
      <c r="EK13" s="9">
        <v>5.2709999999999999</v>
      </c>
      <c r="EL13" s="9">
        <v>2.2109999999999999</v>
      </c>
      <c r="EM13" s="9">
        <v>3.06</v>
      </c>
      <c r="EN13" s="9">
        <v>1.2470000000000001</v>
      </c>
      <c r="EO13" s="9">
        <v>0.58399999999999996</v>
      </c>
      <c r="EP13" s="9">
        <v>0.66300000000000003</v>
      </c>
      <c r="EQ13" s="9">
        <v>0.27200000000000002</v>
      </c>
      <c r="ER13" s="9">
        <v>0</v>
      </c>
      <c r="ES13" s="9">
        <v>0.27200000000000002</v>
      </c>
      <c r="ET13" s="9">
        <v>0.69099999999999995</v>
      </c>
      <c r="EU13" s="9">
        <v>0.246</v>
      </c>
      <c r="EV13" s="9">
        <v>0.44400000000000001</v>
      </c>
      <c r="EW13" s="9">
        <v>0.25600000000000001</v>
      </c>
      <c r="EX13" s="9">
        <v>0.25600000000000001</v>
      </c>
      <c r="EY13" s="9">
        <v>0</v>
      </c>
      <c r="EZ13" s="9">
        <v>0.25600000000000001</v>
      </c>
      <c r="FA13" s="9">
        <v>0.25600000000000001</v>
      </c>
      <c r="FB13" s="9">
        <v>0</v>
      </c>
      <c r="FC13" s="9">
        <v>0</v>
      </c>
      <c r="FD13" s="9">
        <v>0</v>
      </c>
      <c r="FE13" s="9">
        <v>0</v>
      </c>
      <c r="FF13" s="9">
        <v>3.101</v>
      </c>
      <c r="FG13" s="9">
        <v>2.1379999999999999</v>
      </c>
      <c r="FH13" s="9">
        <v>0.96299999999999997</v>
      </c>
      <c r="FI13" s="9">
        <v>3.101</v>
      </c>
      <c r="FJ13" s="9">
        <v>2.1379999999999999</v>
      </c>
      <c r="FK13" s="9">
        <v>0.96299999999999997</v>
      </c>
      <c r="FL13" s="9">
        <v>0.874</v>
      </c>
      <c r="FM13" s="9">
        <v>0.622</v>
      </c>
      <c r="FN13" s="9">
        <v>0.252</v>
      </c>
      <c r="FO13" s="9">
        <v>0.55500000000000005</v>
      </c>
      <c r="FP13" s="9">
        <v>0.55500000000000005</v>
      </c>
      <c r="FQ13" s="9">
        <v>0</v>
      </c>
      <c r="FR13" s="9">
        <v>0.71399999999999997</v>
      </c>
      <c r="FS13" s="9">
        <v>0.45</v>
      </c>
      <c r="FT13" s="9">
        <v>0.26400000000000001</v>
      </c>
      <c r="FU13" s="9">
        <v>0.95799999999999996</v>
      </c>
      <c r="FV13" s="9">
        <v>0.51200000000000001</v>
      </c>
      <c r="FW13" s="9">
        <v>0.44600000000000001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5.8819999999999997</v>
      </c>
      <c r="GH13" s="9">
        <v>2.3029999999999999</v>
      </c>
      <c r="GI13" s="9">
        <v>3.5790000000000002</v>
      </c>
      <c r="GJ13" s="9">
        <v>5.8819999999999997</v>
      </c>
      <c r="GK13" s="9">
        <v>2.3029999999999999</v>
      </c>
      <c r="GL13" s="9">
        <v>3.5790000000000002</v>
      </c>
      <c r="GM13" s="9">
        <v>1.234</v>
      </c>
      <c r="GN13" s="9">
        <v>0.63</v>
      </c>
      <c r="GO13" s="9">
        <v>0.60499999999999998</v>
      </c>
      <c r="GP13" s="9">
        <v>0.504</v>
      </c>
      <c r="GQ13" s="9">
        <v>0.28699999999999998</v>
      </c>
      <c r="GR13" s="9">
        <v>0.217</v>
      </c>
      <c r="GS13" s="9">
        <v>1.026</v>
      </c>
      <c r="GT13" s="9">
        <v>0.23799999999999999</v>
      </c>
      <c r="GU13" s="9">
        <v>0.78800000000000003</v>
      </c>
      <c r="GV13" s="9">
        <v>2.6240000000000001</v>
      </c>
      <c r="GW13" s="9">
        <v>1.149</v>
      </c>
      <c r="GX13" s="9">
        <v>1.4750000000000001</v>
      </c>
      <c r="GY13" s="9">
        <v>0.49399999999999999</v>
      </c>
      <c r="GZ13" s="9">
        <v>0</v>
      </c>
      <c r="HA13" s="9">
        <v>0.49399999999999999</v>
      </c>
      <c r="HB13" s="9">
        <v>0.49399999999999999</v>
      </c>
      <c r="HC13" s="9">
        <v>0</v>
      </c>
      <c r="HD13" s="9">
        <v>0.49399999999999999</v>
      </c>
      <c r="HE13" s="9">
        <v>0</v>
      </c>
      <c r="HF13" s="9">
        <v>0</v>
      </c>
      <c r="HG13" s="9">
        <v>0</v>
      </c>
      <c r="HH13" s="9">
        <v>1.5840000000000001</v>
      </c>
      <c r="HI13" s="9">
        <v>0.77500000000000002</v>
      </c>
      <c r="HJ13" s="9">
        <v>0.81</v>
      </c>
      <c r="HK13" s="9">
        <v>1.5840000000000001</v>
      </c>
      <c r="HL13" s="9">
        <v>0.77500000000000002</v>
      </c>
      <c r="HM13" s="9">
        <v>0.81</v>
      </c>
      <c r="HN13" s="9">
        <v>0.30199999999999999</v>
      </c>
      <c r="HO13" s="9">
        <v>0</v>
      </c>
      <c r="HP13" s="9">
        <v>0.30199999999999999</v>
      </c>
      <c r="HQ13" s="9">
        <v>0.51700000000000002</v>
      </c>
      <c r="HR13" s="9">
        <v>0.29499999999999998</v>
      </c>
      <c r="HS13" s="9">
        <v>0.223</v>
      </c>
      <c r="HT13" s="9">
        <v>0.48</v>
      </c>
      <c r="HU13" s="9">
        <v>0.48</v>
      </c>
      <c r="HV13" s="9">
        <v>0</v>
      </c>
      <c r="HW13" s="9">
        <v>0</v>
      </c>
      <c r="HX13" s="9">
        <v>0</v>
      </c>
      <c r="HY13" s="9">
        <v>0</v>
      </c>
      <c r="HZ13" s="9">
        <v>0.28499999999999998</v>
      </c>
      <c r="IA13" s="9">
        <v>0</v>
      </c>
      <c r="IB13" s="9">
        <v>0.28499999999999998</v>
      </c>
      <c r="IC13" s="9">
        <v>0.28499999999999998</v>
      </c>
      <c r="ID13" s="9">
        <v>0</v>
      </c>
      <c r="IE13" s="9">
        <v>0.28499999999999998</v>
      </c>
      <c r="IF13" s="9">
        <v>0</v>
      </c>
      <c r="IG13" s="9">
        <v>0</v>
      </c>
      <c r="IH13" s="9">
        <v>0</v>
      </c>
      <c r="II13" s="9">
        <v>5.0039999999999996</v>
      </c>
      <c r="IJ13" s="9">
        <v>3.54</v>
      </c>
      <c r="IK13" s="9">
        <v>1.464</v>
      </c>
      <c r="IL13" s="9">
        <v>5.0039999999999996</v>
      </c>
      <c r="IM13" s="9">
        <v>3.54</v>
      </c>
      <c r="IN13" s="9">
        <v>1.464</v>
      </c>
      <c r="IO13" s="9">
        <v>1.9139999999999999</v>
      </c>
      <c r="IP13" s="9">
        <v>1.9139999999999999</v>
      </c>
      <c r="IQ13" s="9">
        <v>0</v>
      </c>
    </row>
    <row r="14" spans="1:251">
      <c r="A14" s="10">
        <v>43132</v>
      </c>
      <c r="B14" s="9">
        <v>3.577</v>
      </c>
      <c r="C14" s="9">
        <v>9.7420000000000009</v>
      </c>
      <c r="D14" s="9">
        <v>6.165</v>
      </c>
      <c r="E14" s="9">
        <v>3.577</v>
      </c>
      <c r="F14" s="9">
        <v>3.2050000000000001</v>
      </c>
      <c r="G14" s="9">
        <v>1.486</v>
      </c>
      <c r="H14" s="9">
        <v>1.7190000000000001</v>
      </c>
      <c r="I14" s="9">
        <v>2.5059999999999998</v>
      </c>
      <c r="J14" s="9">
        <v>1.8120000000000001</v>
      </c>
      <c r="K14" s="9">
        <v>0.69399999999999995</v>
      </c>
      <c r="L14" s="9">
        <v>1.899</v>
      </c>
      <c r="M14" s="9">
        <v>1.2410000000000001</v>
      </c>
      <c r="N14" s="9">
        <v>0.65900000000000003</v>
      </c>
      <c r="O14" s="9">
        <v>1.3879999999999999</v>
      </c>
      <c r="P14" s="9">
        <v>0.88200000000000001</v>
      </c>
      <c r="Q14" s="9">
        <v>0.50600000000000001</v>
      </c>
      <c r="R14" s="9">
        <v>0.91900000000000004</v>
      </c>
      <c r="S14" s="9">
        <v>0.91900000000000004</v>
      </c>
      <c r="T14" s="9">
        <v>0</v>
      </c>
      <c r="U14" s="9">
        <v>0.74399999999999999</v>
      </c>
      <c r="V14" s="9">
        <v>0.74399999999999999</v>
      </c>
      <c r="W14" s="9">
        <v>0</v>
      </c>
      <c r="X14" s="9">
        <v>0.17499999999999999</v>
      </c>
      <c r="Y14" s="9">
        <v>0.17499999999999999</v>
      </c>
      <c r="Z14" s="9">
        <v>0</v>
      </c>
      <c r="AA14" s="9">
        <v>5.5330000000000004</v>
      </c>
      <c r="AB14" s="9">
        <v>1.9830000000000001</v>
      </c>
      <c r="AC14" s="9">
        <v>3.55</v>
      </c>
      <c r="AD14" s="9">
        <v>5.5330000000000004</v>
      </c>
      <c r="AE14" s="9">
        <v>1.9830000000000001</v>
      </c>
      <c r="AF14" s="9">
        <v>3.55</v>
      </c>
      <c r="AG14" s="9">
        <v>2.0059999999999998</v>
      </c>
      <c r="AH14" s="9">
        <v>0.47</v>
      </c>
      <c r="AI14" s="9">
        <v>1.536</v>
      </c>
      <c r="AJ14" s="9">
        <v>1.27</v>
      </c>
      <c r="AK14" s="9">
        <v>0.38500000000000001</v>
      </c>
      <c r="AL14" s="9">
        <v>0.88500000000000001</v>
      </c>
      <c r="AM14" s="9">
        <v>1.429</v>
      </c>
      <c r="AN14" s="9">
        <v>0.56599999999999995</v>
      </c>
      <c r="AO14" s="9">
        <v>0.86299999999999999</v>
      </c>
      <c r="AP14" s="9">
        <v>0.82799999999999996</v>
      </c>
      <c r="AQ14" s="9">
        <v>0.56200000000000006</v>
      </c>
      <c r="AR14" s="9">
        <v>0.26500000000000001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3.7069999999999999</v>
      </c>
      <c r="BC14" s="9">
        <v>2.2709999999999999</v>
      </c>
      <c r="BD14" s="9">
        <v>1.4359999999999999</v>
      </c>
      <c r="BE14" s="9">
        <v>3.7069999999999999</v>
      </c>
      <c r="BF14" s="9">
        <v>2.2709999999999999</v>
      </c>
      <c r="BG14" s="9">
        <v>1.4359999999999999</v>
      </c>
      <c r="BH14" s="9">
        <v>0.99099999999999999</v>
      </c>
      <c r="BI14" s="9">
        <v>0.47</v>
      </c>
      <c r="BJ14" s="9">
        <v>0.52100000000000002</v>
      </c>
      <c r="BK14" s="9">
        <v>0.22500000000000001</v>
      </c>
      <c r="BL14" s="9">
        <v>0.22500000000000001</v>
      </c>
      <c r="BM14" s="9">
        <v>0</v>
      </c>
      <c r="BN14" s="9">
        <v>0.61499999999999999</v>
      </c>
      <c r="BO14" s="9">
        <v>0.61499999999999999</v>
      </c>
      <c r="BP14" s="9">
        <v>0</v>
      </c>
      <c r="BQ14" s="9">
        <v>0.436</v>
      </c>
      <c r="BR14" s="9">
        <v>0.251</v>
      </c>
      <c r="BS14" s="9">
        <v>0.185</v>
      </c>
      <c r="BT14" s="9">
        <v>1.4390000000000001</v>
      </c>
      <c r="BU14" s="9">
        <v>0.71099999999999997</v>
      </c>
      <c r="BV14" s="9">
        <v>0.72899999999999998</v>
      </c>
      <c r="BW14" s="9">
        <v>1.4390000000000001</v>
      </c>
      <c r="BX14" s="9">
        <v>0.71099999999999997</v>
      </c>
      <c r="BY14" s="9">
        <v>0.72899999999999998</v>
      </c>
      <c r="BZ14" s="9">
        <v>0</v>
      </c>
      <c r="CA14" s="9">
        <v>0</v>
      </c>
      <c r="CB14" s="9">
        <v>0</v>
      </c>
      <c r="CC14" s="9">
        <v>0.746</v>
      </c>
      <c r="CD14" s="9">
        <v>0.22500000000000001</v>
      </c>
      <c r="CE14" s="9">
        <v>0.52100000000000002</v>
      </c>
      <c r="CF14" s="9">
        <v>0.746</v>
      </c>
      <c r="CG14" s="9">
        <v>0.22500000000000001</v>
      </c>
      <c r="CH14" s="9">
        <v>0.52100000000000002</v>
      </c>
      <c r="CI14" s="9">
        <v>0.746</v>
      </c>
      <c r="CJ14" s="9">
        <v>0.22500000000000001</v>
      </c>
      <c r="CK14" s="9">
        <v>0.52100000000000002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2.9609999999999999</v>
      </c>
      <c r="DE14" s="9">
        <v>2.0470000000000002</v>
      </c>
      <c r="DF14" s="9">
        <v>0.91400000000000003</v>
      </c>
      <c r="DG14" s="9">
        <v>2.9609999999999999</v>
      </c>
      <c r="DH14" s="9">
        <v>2.0470000000000002</v>
      </c>
      <c r="DI14" s="9">
        <v>0.91400000000000003</v>
      </c>
      <c r="DJ14" s="9">
        <v>0.245</v>
      </c>
      <c r="DK14" s="9">
        <v>0.245</v>
      </c>
      <c r="DL14" s="9">
        <v>0</v>
      </c>
      <c r="DM14" s="9">
        <v>0.22500000000000001</v>
      </c>
      <c r="DN14" s="9">
        <v>0.22500000000000001</v>
      </c>
      <c r="DO14" s="9">
        <v>0</v>
      </c>
      <c r="DP14" s="9">
        <v>0.61499999999999999</v>
      </c>
      <c r="DQ14" s="9">
        <v>0.61499999999999999</v>
      </c>
      <c r="DR14" s="9">
        <v>0</v>
      </c>
      <c r="DS14" s="9">
        <v>0.436</v>
      </c>
      <c r="DT14" s="9">
        <v>0.251</v>
      </c>
      <c r="DU14" s="9">
        <v>0.185</v>
      </c>
      <c r="DV14" s="9">
        <v>1.4390000000000001</v>
      </c>
      <c r="DW14" s="9">
        <v>0.71099999999999997</v>
      </c>
      <c r="DX14" s="9">
        <v>0.72899999999999998</v>
      </c>
      <c r="DY14" s="9">
        <v>1.4390000000000001</v>
      </c>
      <c r="DZ14" s="9">
        <v>0.71099999999999997</v>
      </c>
      <c r="EA14" s="9">
        <v>0.72899999999999998</v>
      </c>
      <c r="EB14" s="9">
        <v>0</v>
      </c>
      <c r="EC14" s="9">
        <v>0</v>
      </c>
      <c r="ED14" s="9">
        <v>0</v>
      </c>
      <c r="EE14" s="9">
        <v>4.8719999999999999</v>
      </c>
      <c r="EF14" s="9">
        <v>2.7490000000000001</v>
      </c>
      <c r="EG14" s="9">
        <v>2.1230000000000002</v>
      </c>
      <c r="EH14" s="9">
        <v>4.8719999999999999</v>
      </c>
      <c r="EI14" s="9">
        <v>2.7490000000000001</v>
      </c>
      <c r="EJ14" s="9">
        <v>2.1230000000000002</v>
      </c>
      <c r="EK14" s="9">
        <v>3.0510000000000002</v>
      </c>
      <c r="EL14" s="9">
        <v>1.9610000000000001</v>
      </c>
      <c r="EM14" s="9">
        <v>1.0900000000000001</v>
      </c>
      <c r="EN14" s="9">
        <v>1.05</v>
      </c>
      <c r="EO14" s="9">
        <v>0.54300000000000004</v>
      </c>
      <c r="EP14" s="9">
        <v>0.50600000000000001</v>
      </c>
      <c r="EQ14" s="9">
        <v>0.77100000000000002</v>
      </c>
      <c r="ER14" s="9">
        <v>0.245</v>
      </c>
      <c r="ES14" s="9">
        <v>0.52700000000000002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3.5459999999999998</v>
      </c>
      <c r="FG14" s="9">
        <v>1.5109999999999999</v>
      </c>
      <c r="FH14" s="9">
        <v>2.0339999999999998</v>
      </c>
      <c r="FI14" s="9">
        <v>3.5459999999999998</v>
      </c>
      <c r="FJ14" s="9">
        <v>1.5109999999999999</v>
      </c>
      <c r="FK14" s="9">
        <v>2.0339999999999998</v>
      </c>
      <c r="FL14" s="9">
        <v>1.1240000000000001</v>
      </c>
      <c r="FM14" s="9">
        <v>0.72399999999999998</v>
      </c>
      <c r="FN14" s="9">
        <v>0.4</v>
      </c>
      <c r="FO14" s="9">
        <v>1.214</v>
      </c>
      <c r="FP14" s="9">
        <v>0.33500000000000002</v>
      </c>
      <c r="FQ14" s="9">
        <v>0.879</v>
      </c>
      <c r="FR14" s="9">
        <v>0.248</v>
      </c>
      <c r="FS14" s="9">
        <v>0.248</v>
      </c>
      <c r="FT14" s="9">
        <v>0</v>
      </c>
      <c r="FU14" s="9">
        <v>0.36699999999999999</v>
      </c>
      <c r="FV14" s="9">
        <v>0</v>
      </c>
      <c r="FW14" s="9">
        <v>0.36699999999999999</v>
      </c>
      <c r="FX14" s="9">
        <v>0.59299999999999997</v>
      </c>
      <c r="FY14" s="9">
        <v>0.20399999999999999</v>
      </c>
      <c r="FZ14" s="9">
        <v>0.38900000000000001</v>
      </c>
      <c r="GA14" s="9">
        <v>0.59299999999999997</v>
      </c>
      <c r="GB14" s="9">
        <v>0.20399999999999999</v>
      </c>
      <c r="GC14" s="9">
        <v>0.38900000000000001</v>
      </c>
      <c r="GD14" s="9">
        <v>0</v>
      </c>
      <c r="GE14" s="9">
        <v>0</v>
      </c>
      <c r="GF14" s="9">
        <v>0</v>
      </c>
      <c r="GG14" s="9">
        <v>4.2409999999999997</v>
      </c>
      <c r="GH14" s="9">
        <v>2.8740000000000001</v>
      </c>
      <c r="GI14" s="9">
        <v>1.367</v>
      </c>
      <c r="GJ14" s="9">
        <v>4.0369999999999999</v>
      </c>
      <c r="GK14" s="9">
        <v>2.669</v>
      </c>
      <c r="GL14" s="9">
        <v>1.367</v>
      </c>
      <c r="GM14" s="9">
        <v>1.3919999999999999</v>
      </c>
      <c r="GN14" s="9">
        <v>1.1639999999999999</v>
      </c>
      <c r="GO14" s="9">
        <v>0.22900000000000001</v>
      </c>
      <c r="GP14" s="9">
        <v>0.22500000000000001</v>
      </c>
      <c r="GQ14" s="9">
        <v>0</v>
      </c>
      <c r="GR14" s="9">
        <v>0.22500000000000001</v>
      </c>
      <c r="GS14" s="9">
        <v>0.252</v>
      </c>
      <c r="GT14" s="9">
        <v>0</v>
      </c>
      <c r="GU14" s="9">
        <v>0.252</v>
      </c>
      <c r="GV14" s="9">
        <v>0.73199999999999998</v>
      </c>
      <c r="GW14" s="9">
        <v>0.73199999999999998</v>
      </c>
      <c r="GX14" s="9">
        <v>0</v>
      </c>
      <c r="GY14" s="9">
        <v>1.64</v>
      </c>
      <c r="GZ14" s="9">
        <v>0.97899999999999998</v>
      </c>
      <c r="HA14" s="9">
        <v>0.66100000000000003</v>
      </c>
      <c r="HB14" s="9">
        <v>1.4350000000000001</v>
      </c>
      <c r="HC14" s="9">
        <v>0.77400000000000002</v>
      </c>
      <c r="HD14" s="9">
        <v>0.66100000000000003</v>
      </c>
      <c r="HE14" s="9">
        <v>0.20499999999999999</v>
      </c>
      <c r="HF14" s="9">
        <v>0.20499999999999999</v>
      </c>
      <c r="HG14" s="9">
        <v>0</v>
      </c>
      <c r="HH14" s="9">
        <v>1.056</v>
      </c>
      <c r="HI14" s="9">
        <v>0.55800000000000005</v>
      </c>
      <c r="HJ14" s="9">
        <v>0.498</v>
      </c>
      <c r="HK14" s="9">
        <v>1.056</v>
      </c>
      <c r="HL14" s="9">
        <v>0.55800000000000005</v>
      </c>
      <c r="HM14" s="9">
        <v>0.498</v>
      </c>
      <c r="HN14" s="9">
        <v>0.80900000000000005</v>
      </c>
      <c r="HO14" s="9">
        <v>0.55800000000000005</v>
      </c>
      <c r="HP14" s="9">
        <v>0.251</v>
      </c>
      <c r="HQ14" s="9">
        <v>0.247</v>
      </c>
      <c r="HR14" s="9">
        <v>0</v>
      </c>
      <c r="HS14" s="9">
        <v>0.247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4.93</v>
      </c>
      <c r="IJ14" s="9">
        <v>3.226</v>
      </c>
      <c r="IK14" s="9">
        <v>1.7030000000000001</v>
      </c>
      <c r="IL14" s="9">
        <v>4.93</v>
      </c>
      <c r="IM14" s="9">
        <v>3.226</v>
      </c>
      <c r="IN14" s="9">
        <v>1.7030000000000001</v>
      </c>
      <c r="IO14" s="9">
        <v>1.024</v>
      </c>
      <c r="IP14" s="9">
        <v>0</v>
      </c>
      <c r="IQ14" s="9">
        <v>1.024</v>
      </c>
    </row>
    <row r="15" spans="1:251">
      <c r="A15" s="10">
        <v>43497</v>
      </c>
      <c r="B15" s="9">
        <v>4.5460000000000003</v>
      </c>
      <c r="C15" s="9">
        <v>10.226000000000001</v>
      </c>
      <c r="D15" s="9">
        <v>5.68</v>
      </c>
      <c r="E15" s="9">
        <v>4.5460000000000003</v>
      </c>
      <c r="F15" s="9">
        <v>4.3490000000000002</v>
      </c>
      <c r="G15" s="9">
        <v>2.66</v>
      </c>
      <c r="H15" s="9">
        <v>1.6879999999999999</v>
      </c>
      <c r="I15" s="9">
        <v>1.7929999999999999</v>
      </c>
      <c r="J15" s="9">
        <v>1.4379999999999999</v>
      </c>
      <c r="K15" s="9">
        <v>0.35499999999999998</v>
      </c>
      <c r="L15" s="9">
        <v>2.4060000000000001</v>
      </c>
      <c r="M15" s="9">
        <v>1.0209999999999999</v>
      </c>
      <c r="N15" s="9">
        <v>1.3839999999999999</v>
      </c>
      <c r="O15" s="9">
        <v>0.47199999999999998</v>
      </c>
      <c r="P15" s="9">
        <v>0</v>
      </c>
      <c r="Q15" s="9">
        <v>0.47199999999999998</v>
      </c>
      <c r="R15" s="9">
        <v>1.2070000000000001</v>
      </c>
      <c r="S15" s="9">
        <v>0.56100000000000005</v>
      </c>
      <c r="T15" s="9">
        <v>0.64600000000000002</v>
      </c>
      <c r="U15" s="9">
        <v>1.2070000000000001</v>
      </c>
      <c r="V15" s="9">
        <v>0.56100000000000005</v>
      </c>
      <c r="W15" s="9">
        <v>0.64600000000000002</v>
      </c>
      <c r="X15" s="9">
        <v>0</v>
      </c>
      <c r="Y15" s="9">
        <v>0</v>
      </c>
      <c r="Z15" s="9">
        <v>0</v>
      </c>
      <c r="AA15" s="9">
        <v>5.194</v>
      </c>
      <c r="AB15" s="9">
        <v>2.484</v>
      </c>
      <c r="AC15" s="9">
        <v>2.71</v>
      </c>
      <c r="AD15" s="9">
        <v>5.194</v>
      </c>
      <c r="AE15" s="9">
        <v>2.484</v>
      </c>
      <c r="AF15" s="9">
        <v>2.71</v>
      </c>
      <c r="AG15" s="9">
        <v>1.754</v>
      </c>
      <c r="AH15" s="9">
        <v>1.3680000000000001</v>
      </c>
      <c r="AI15" s="9">
        <v>0.38600000000000001</v>
      </c>
      <c r="AJ15" s="9">
        <v>1.593</v>
      </c>
      <c r="AK15" s="9">
        <v>0.253</v>
      </c>
      <c r="AL15" s="9">
        <v>1.34</v>
      </c>
      <c r="AM15" s="9">
        <v>1.268</v>
      </c>
      <c r="AN15" s="9">
        <v>0.28299999999999997</v>
      </c>
      <c r="AO15" s="9">
        <v>0.98399999999999999</v>
      </c>
      <c r="AP15" s="9">
        <v>0.309</v>
      </c>
      <c r="AQ15" s="9">
        <v>0.309</v>
      </c>
      <c r="AR15" s="9">
        <v>0</v>
      </c>
      <c r="AS15" s="9">
        <v>0.27100000000000002</v>
      </c>
      <c r="AT15" s="9">
        <v>0.27100000000000002</v>
      </c>
      <c r="AU15" s="9">
        <v>0</v>
      </c>
      <c r="AV15" s="9">
        <v>0.27100000000000002</v>
      </c>
      <c r="AW15" s="9">
        <v>0.27100000000000002</v>
      </c>
      <c r="AX15" s="9">
        <v>0</v>
      </c>
      <c r="AY15" s="9">
        <v>0</v>
      </c>
      <c r="AZ15" s="9">
        <v>0</v>
      </c>
      <c r="BA15" s="9">
        <v>0</v>
      </c>
      <c r="BB15" s="9">
        <v>1.4910000000000001</v>
      </c>
      <c r="BC15" s="9">
        <v>0.47599999999999998</v>
      </c>
      <c r="BD15" s="9">
        <v>1.016</v>
      </c>
      <c r="BE15" s="9">
        <v>1.4910000000000001</v>
      </c>
      <c r="BF15" s="9">
        <v>0.47599999999999998</v>
      </c>
      <c r="BG15" s="9">
        <v>1.016</v>
      </c>
      <c r="BH15" s="9">
        <v>0.67700000000000005</v>
      </c>
      <c r="BI15" s="9">
        <v>0</v>
      </c>
      <c r="BJ15" s="9">
        <v>0.67700000000000005</v>
      </c>
      <c r="BK15" s="9">
        <v>0.33900000000000002</v>
      </c>
      <c r="BL15" s="9">
        <v>0</v>
      </c>
      <c r="BM15" s="9">
        <v>0.33900000000000002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0.47599999999999998</v>
      </c>
      <c r="BU15" s="9">
        <v>0.47599999999999998</v>
      </c>
      <c r="BV15" s="9">
        <v>0</v>
      </c>
      <c r="BW15" s="9">
        <v>0.47599999999999998</v>
      </c>
      <c r="BX15" s="9">
        <v>0.47599999999999998</v>
      </c>
      <c r="BY15" s="9">
        <v>0</v>
      </c>
      <c r="BZ15" s="9">
        <v>0</v>
      </c>
      <c r="CA15" s="9">
        <v>0</v>
      </c>
      <c r="CB15" s="9">
        <v>0</v>
      </c>
      <c r="CC15" s="9">
        <v>0.67700000000000005</v>
      </c>
      <c r="CD15" s="9">
        <v>0</v>
      </c>
      <c r="CE15" s="9">
        <v>0.67700000000000005</v>
      </c>
      <c r="CF15" s="9">
        <v>0.67700000000000005</v>
      </c>
      <c r="CG15" s="9">
        <v>0</v>
      </c>
      <c r="CH15" s="9">
        <v>0.67700000000000005</v>
      </c>
      <c r="CI15" s="9">
        <v>0.67700000000000005</v>
      </c>
      <c r="CJ15" s="9">
        <v>0</v>
      </c>
      <c r="CK15" s="9">
        <v>0.67700000000000005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0.81399999999999995</v>
      </c>
      <c r="DE15" s="9">
        <v>0.47599999999999998</v>
      </c>
      <c r="DF15" s="9">
        <v>0.33900000000000002</v>
      </c>
      <c r="DG15" s="9">
        <v>0.81399999999999995</v>
      </c>
      <c r="DH15" s="9">
        <v>0.47599999999999998</v>
      </c>
      <c r="DI15" s="9">
        <v>0.33900000000000002</v>
      </c>
      <c r="DJ15" s="9">
        <v>0</v>
      </c>
      <c r="DK15" s="9">
        <v>0</v>
      </c>
      <c r="DL15" s="9">
        <v>0</v>
      </c>
      <c r="DM15" s="9">
        <v>0.33900000000000002</v>
      </c>
      <c r="DN15" s="9">
        <v>0</v>
      </c>
      <c r="DO15" s="9">
        <v>0.33900000000000002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0.47599999999999998</v>
      </c>
      <c r="DW15" s="9">
        <v>0.47599999999999998</v>
      </c>
      <c r="DX15" s="9">
        <v>0</v>
      </c>
      <c r="DY15" s="9">
        <v>0.47599999999999998</v>
      </c>
      <c r="DZ15" s="9">
        <v>0.47599999999999998</v>
      </c>
      <c r="EA15" s="9">
        <v>0</v>
      </c>
      <c r="EB15" s="9">
        <v>0</v>
      </c>
      <c r="EC15" s="9">
        <v>0</v>
      </c>
      <c r="ED15" s="9">
        <v>0</v>
      </c>
      <c r="EE15" s="9">
        <v>7.68</v>
      </c>
      <c r="EF15" s="9">
        <v>4.4260000000000002</v>
      </c>
      <c r="EG15" s="9">
        <v>3.254</v>
      </c>
      <c r="EH15" s="9">
        <v>7.68</v>
      </c>
      <c r="EI15" s="9">
        <v>4.4260000000000002</v>
      </c>
      <c r="EJ15" s="9">
        <v>3.254</v>
      </c>
      <c r="EK15" s="9">
        <v>5.5439999999999996</v>
      </c>
      <c r="EL15" s="9">
        <v>3.6059999999999999</v>
      </c>
      <c r="EM15" s="9">
        <v>1.9379999999999999</v>
      </c>
      <c r="EN15" s="9">
        <v>1.885</v>
      </c>
      <c r="EO15" s="9">
        <v>0.56899999999999995</v>
      </c>
      <c r="EP15" s="9">
        <v>1.3160000000000001</v>
      </c>
      <c r="EQ15" s="9">
        <v>0</v>
      </c>
      <c r="ER15" s="9">
        <v>0</v>
      </c>
      <c r="ES15" s="9">
        <v>0</v>
      </c>
      <c r="ET15" s="9">
        <v>0.251</v>
      </c>
      <c r="EU15" s="9">
        <v>0.251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4.2380000000000004</v>
      </c>
      <c r="FG15" s="9">
        <v>2.5790000000000002</v>
      </c>
      <c r="FH15" s="9">
        <v>1.66</v>
      </c>
      <c r="FI15" s="9">
        <v>4.2380000000000004</v>
      </c>
      <c r="FJ15" s="9">
        <v>2.5790000000000002</v>
      </c>
      <c r="FK15" s="9">
        <v>1.66</v>
      </c>
      <c r="FL15" s="9">
        <v>2.27</v>
      </c>
      <c r="FM15" s="9">
        <v>1.806</v>
      </c>
      <c r="FN15" s="9">
        <v>0.46400000000000002</v>
      </c>
      <c r="FO15" s="9">
        <v>0</v>
      </c>
      <c r="FP15" s="9">
        <v>0</v>
      </c>
      <c r="FQ15" s="9">
        <v>0</v>
      </c>
      <c r="FR15" s="9">
        <v>1.4990000000000001</v>
      </c>
      <c r="FS15" s="9">
        <v>0.58699999999999997</v>
      </c>
      <c r="FT15" s="9">
        <v>0.91300000000000003</v>
      </c>
      <c r="FU15" s="9">
        <v>0</v>
      </c>
      <c r="FV15" s="9">
        <v>0</v>
      </c>
      <c r="FW15" s="9">
        <v>0</v>
      </c>
      <c r="FX15" s="9">
        <v>0.46899999999999997</v>
      </c>
      <c r="FY15" s="9">
        <v>0.186</v>
      </c>
      <c r="FZ15" s="9">
        <v>0.28299999999999997</v>
      </c>
      <c r="GA15" s="9">
        <v>0.46899999999999997</v>
      </c>
      <c r="GB15" s="9">
        <v>0.186</v>
      </c>
      <c r="GC15" s="9">
        <v>0.28299999999999997</v>
      </c>
      <c r="GD15" s="9">
        <v>0</v>
      </c>
      <c r="GE15" s="9">
        <v>0</v>
      </c>
      <c r="GF15" s="9">
        <v>0</v>
      </c>
      <c r="GG15" s="9">
        <v>3.3759999999999999</v>
      </c>
      <c r="GH15" s="9">
        <v>1.794</v>
      </c>
      <c r="GI15" s="9">
        <v>1.5820000000000001</v>
      </c>
      <c r="GJ15" s="9">
        <v>3.3759999999999999</v>
      </c>
      <c r="GK15" s="9">
        <v>1.794</v>
      </c>
      <c r="GL15" s="9">
        <v>1.5820000000000001</v>
      </c>
      <c r="GM15" s="9">
        <v>0.28399999999999997</v>
      </c>
      <c r="GN15" s="9">
        <v>0.28399999999999997</v>
      </c>
      <c r="GO15" s="9">
        <v>0</v>
      </c>
      <c r="GP15" s="9">
        <v>1.294</v>
      </c>
      <c r="GQ15" s="9">
        <v>0.73399999999999999</v>
      </c>
      <c r="GR15" s="9">
        <v>0.56000000000000005</v>
      </c>
      <c r="GS15" s="9">
        <v>0.56599999999999995</v>
      </c>
      <c r="GT15" s="9">
        <v>0.26200000000000001</v>
      </c>
      <c r="GU15" s="9">
        <v>0.30399999999999999</v>
      </c>
      <c r="GV15" s="9">
        <v>1.232</v>
      </c>
      <c r="GW15" s="9">
        <v>0.51300000000000001</v>
      </c>
      <c r="GX15" s="9">
        <v>0.71899999999999997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4.1369999999999996</v>
      </c>
      <c r="HI15" s="9">
        <v>3.331</v>
      </c>
      <c r="HJ15" s="9">
        <v>0.80600000000000005</v>
      </c>
      <c r="HK15" s="9">
        <v>4.1369999999999996</v>
      </c>
      <c r="HL15" s="9">
        <v>3.331</v>
      </c>
      <c r="HM15" s="9">
        <v>0.80600000000000005</v>
      </c>
      <c r="HN15" s="9">
        <v>1.94</v>
      </c>
      <c r="HO15" s="9">
        <v>1.3660000000000001</v>
      </c>
      <c r="HP15" s="9">
        <v>0.57399999999999995</v>
      </c>
      <c r="HQ15" s="9">
        <v>0</v>
      </c>
      <c r="HR15" s="9">
        <v>0</v>
      </c>
      <c r="HS15" s="9">
        <v>0</v>
      </c>
      <c r="HT15" s="9">
        <v>1.738</v>
      </c>
      <c r="HU15" s="9">
        <v>1.738</v>
      </c>
      <c r="HV15" s="9">
        <v>0</v>
      </c>
      <c r="HW15" s="9">
        <v>0</v>
      </c>
      <c r="HX15" s="9">
        <v>0</v>
      </c>
      <c r="HY15" s="9">
        <v>0</v>
      </c>
      <c r="HZ15" s="9">
        <v>0.46</v>
      </c>
      <c r="IA15" s="9">
        <v>0.22800000000000001</v>
      </c>
      <c r="IB15" s="9">
        <v>0.23200000000000001</v>
      </c>
      <c r="IC15" s="9">
        <v>0.46</v>
      </c>
      <c r="ID15" s="9">
        <v>0.22800000000000001</v>
      </c>
      <c r="IE15" s="9">
        <v>0.23200000000000001</v>
      </c>
      <c r="IF15" s="9">
        <v>0</v>
      </c>
      <c r="IG15" s="9">
        <v>0</v>
      </c>
      <c r="IH15" s="9">
        <v>0</v>
      </c>
      <c r="II15" s="9">
        <v>3.8340000000000001</v>
      </c>
      <c r="IJ15" s="9">
        <v>1.9510000000000001</v>
      </c>
      <c r="IK15" s="9">
        <v>1.883</v>
      </c>
      <c r="IL15" s="9">
        <v>3.8340000000000001</v>
      </c>
      <c r="IM15" s="9">
        <v>1.9510000000000001</v>
      </c>
      <c r="IN15" s="9">
        <v>1.883</v>
      </c>
      <c r="IO15" s="9">
        <v>1.8759999999999999</v>
      </c>
      <c r="IP15" s="9">
        <v>1.2</v>
      </c>
      <c r="IQ15" s="9">
        <v>0.67600000000000005</v>
      </c>
    </row>
    <row r="16" spans="1:251">
      <c r="A16" s="10">
        <v>43862</v>
      </c>
      <c r="B16" s="9">
        <v>4.2880000000000003</v>
      </c>
      <c r="C16" s="9">
        <v>9.5299999999999994</v>
      </c>
      <c r="D16" s="9">
        <v>5.2409999999999997</v>
      </c>
      <c r="E16" s="9">
        <v>4.2880000000000003</v>
      </c>
      <c r="F16" s="9">
        <v>4.2480000000000002</v>
      </c>
      <c r="G16" s="9">
        <v>2.4089999999999998</v>
      </c>
      <c r="H16" s="9">
        <v>1.84</v>
      </c>
      <c r="I16" s="9">
        <v>2.0760000000000001</v>
      </c>
      <c r="J16" s="9">
        <v>1.198</v>
      </c>
      <c r="K16" s="9">
        <v>0.878</v>
      </c>
      <c r="L16" s="9">
        <v>1.1279999999999999</v>
      </c>
      <c r="M16" s="9">
        <v>0.27400000000000002</v>
      </c>
      <c r="N16" s="9">
        <v>0.85399999999999998</v>
      </c>
      <c r="O16" s="9">
        <v>1.014</v>
      </c>
      <c r="P16" s="9">
        <v>0.57999999999999996</v>
      </c>
      <c r="Q16" s="9">
        <v>0.434</v>
      </c>
      <c r="R16" s="9">
        <v>1.0640000000000001</v>
      </c>
      <c r="S16" s="9">
        <v>0.78100000000000003</v>
      </c>
      <c r="T16" s="9">
        <v>0.28299999999999997</v>
      </c>
      <c r="U16" s="9">
        <v>1.0640000000000001</v>
      </c>
      <c r="V16" s="9">
        <v>0.78100000000000003</v>
      </c>
      <c r="W16" s="9">
        <v>0.28299999999999997</v>
      </c>
      <c r="X16" s="9">
        <v>0</v>
      </c>
      <c r="Y16" s="9">
        <v>0</v>
      </c>
      <c r="Z16" s="9">
        <v>0</v>
      </c>
      <c r="AA16" s="9">
        <v>5.3959999999999999</v>
      </c>
      <c r="AB16" s="9">
        <v>3.323</v>
      </c>
      <c r="AC16" s="9">
        <v>2.073</v>
      </c>
      <c r="AD16" s="9">
        <v>5.3959999999999999</v>
      </c>
      <c r="AE16" s="9">
        <v>3.323</v>
      </c>
      <c r="AF16" s="9">
        <v>2.073</v>
      </c>
      <c r="AG16" s="9">
        <v>1.429</v>
      </c>
      <c r="AH16" s="9">
        <v>0.95099999999999996</v>
      </c>
      <c r="AI16" s="9">
        <v>0.47799999999999998</v>
      </c>
      <c r="AJ16" s="9">
        <v>1.893</v>
      </c>
      <c r="AK16" s="9">
        <v>0.997</v>
      </c>
      <c r="AL16" s="9">
        <v>0.89700000000000002</v>
      </c>
      <c r="AM16" s="9">
        <v>0.76900000000000002</v>
      </c>
      <c r="AN16" s="9">
        <v>0.52400000000000002</v>
      </c>
      <c r="AO16" s="9">
        <v>0.245</v>
      </c>
      <c r="AP16" s="9">
        <v>0.70499999999999996</v>
      </c>
      <c r="AQ16" s="9">
        <v>0.252</v>
      </c>
      <c r="AR16" s="9">
        <v>0.45300000000000001</v>
      </c>
      <c r="AS16" s="9">
        <v>0.6</v>
      </c>
      <c r="AT16" s="9">
        <v>0.6</v>
      </c>
      <c r="AU16" s="9">
        <v>0</v>
      </c>
      <c r="AV16" s="9">
        <v>0.6</v>
      </c>
      <c r="AW16" s="9">
        <v>0.6</v>
      </c>
      <c r="AX16" s="9">
        <v>0</v>
      </c>
      <c r="AY16" s="9">
        <v>0</v>
      </c>
      <c r="AZ16" s="9">
        <v>0</v>
      </c>
      <c r="BA16" s="9">
        <v>0</v>
      </c>
      <c r="BB16" s="9">
        <v>2.54</v>
      </c>
      <c r="BC16" s="9">
        <v>0.6</v>
      </c>
      <c r="BD16" s="9">
        <v>1.9390000000000001</v>
      </c>
      <c r="BE16" s="9">
        <v>2.1890000000000001</v>
      </c>
      <c r="BF16" s="9">
        <v>0.25</v>
      </c>
      <c r="BG16" s="9">
        <v>1.9390000000000001</v>
      </c>
      <c r="BH16" s="9">
        <v>0.23100000000000001</v>
      </c>
      <c r="BI16" s="9">
        <v>0</v>
      </c>
      <c r="BJ16" s="9">
        <v>0.23100000000000001</v>
      </c>
      <c r="BK16" s="9">
        <v>0.34899999999999998</v>
      </c>
      <c r="BL16" s="9">
        <v>0</v>
      </c>
      <c r="BM16" s="9">
        <v>0.34899999999999998</v>
      </c>
      <c r="BN16" s="9">
        <v>0</v>
      </c>
      <c r="BO16" s="9">
        <v>0</v>
      </c>
      <c r="BP16" s="9">
        <v>0</v>
      </c>
      <c r="BQ16" s="9">
        <v>0.80500000000000005</v>
      </c>
      <c r="BR16" s="9">
        <v>0.25</v>
      </c>
      <c r="BS16" s="9">
        <v>0.55600000000000005</v>
      </c>
      <c r="BT16" s="9">
        <v>1.1539999999999999</v>
      </c>
      <c r="BU16" s="9">
        <v>0.35099999999999998</v>
      </c>
      <c r="BV16" s="9">
        <v>0.80300000000000005</v>
      </c>
      <c r="BW16" s="9">
        <v>0.80300000000000005</v>
      </c>
      <c r="BX16" s="9">
        <v>0</v>
      </c>
      <c r="BY16" s="9">
        <v>0.80300000000000005</v>
      </c>
      <c r="BZ16" s="9">
        <v>0.35099999999999998</v>
      </c>
      <c r="CA16" s="9">
        <v>0.35099999999999998</v>
      </c>
      <c r="CB16" s="9">
        <v>0</v>
      </c>
      <c r="CC16" s="9">
        <v>0.23100000000000001</v>
      </c>
      <c r="CD16" s="9">
        <v>0</v>
      </c>
      <c r="CE16" s="9">
        <v>0.23100000000000001</v>
      </c>
      <c r="CF16" s="9">
        <v>0.23100000000000001</v>
      </c>
      <c r="CG16" s="9">
        <v>0</v>
      </c>
      <c r="CH16" s="9">
        <v>0.23100000000000001</v>
      </c>
      <c r="CI16" s="9">
        <v>0.23100000000000001</v>
      </c>
      <c r="CJ16" s="9">
        <v>0</v>
      </c>
      <c r="CK16" s="9">
        <v>0.23100000000000001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2.3090000000000002</v>
      </c>
      <c r="DE16" s="9">
        <v>0.6</v>
      </c>
      <c r="DF16" s="9">
        <v>1.708</v>
      </c>
      <c r="DG16" s="9">
        <v>1.958</v>
      </c>
      <c r="DH16" s="9">
        <v>0.25</v>
      </c>
      <c r="DI16" s="9">
        <v>1.708</v>
      </c>
      <c r="DJ16" s="9">
        <v>0</v>
      </c>
      <c r="DK16" s="9">
        <v>0</v>
      </c>
      <c r="DL16" s="9">
        <v>0</v>
      </c>
      <c r="DM16" s="9">
        <v>0.34899999999999998</v>
      </c>
      <c r="DN16" s="9">
        <v>0</v>
      </c>
      <c r="DO16" s="9">
        <v>0.34899999999999998</v>
      </c>
      <c r="DP16" s="9">
        <v>0</v>
      </c>
      <c r="DQ16" s="9">
        <v>0</v>
      </c>
      <c r="DR16" s="9">
        <v>0</v>
      </c>
      <c r="DS16" s="9">
        <v>0.80500000000000005</v>
      </c>
      <c r="DT16" s="9">
        <v>0.25</v>
      </c>
      <c r="DU16" s="9">
        <v>0.55600000000000005</v>
      </c>
      <c r="DV16" s="9">
        <v>1.1539999999999999</v>
      </c>
      <c r="DW16" s="9">
        <v>0.35099999999999998</v>
      </c>
      <c r="DX16" s="9">
        <v>0.80300000000000005</v>
      </c>
      <c r="DY16" s="9">
        <v>0.80300000000000005</v>
      </c>
      <c r="DZ16" s="9">
        <v>0</v>
      </c>
      <c r="EA16" s="9">
        <v>0.80300000000000005</v>
      </c>
      <c r="EB16" s="9">
        <v>0.35099999999999998</v>
      </c>
      <c r="EC16" s="9">
        <v>0.35099999999999998</v>
      </c>
      <c r="ED16" s="9">
        <v>0</v>
      </c>
      <c r="EE16" s="9">
        <v>6.8879999999999999</v>
      </c>
      <c r="EF16" s="9">
        <v>4.5960000000000001</v>
      </c>
      <c r="EG16" s="9">
        <v>2.2919999999999998</v>
      </c>
      <c r="EH16" s="9">
        <v>6.8879999999999999</v>
      </c>
      <c r="EI16" s="9">
        <v>4.5960000000000001</v>
      </c>
      <c r="EJ16" s="9">
        <v>2.2919999999999998</v>
      </c>
      <c r="EK16" s="9">
        <v>3.86</v>
      </c>
      <c r="EL16" s="9">
        <v>3.1080000000000001</v>
      </c>
      <c r="EM16" s="9">
        <v>0.752</v>
      </c>
      <c r="EN16" s="9">
        <v>2.077</v>
      </c>
      <c r="EO16" s="9">
        <v>1.103</v>
      </c>
      <c r="EP16" s="9">
        <v>0.97399999999999998</v>
      </c>
      <c r="EQ16" s="9">
        <v>0.95199999999999996</v>
      </c>
      <c r="ER16" s="9">
        <v>0.38500000000000001</v>
      </c>
      <c r="ES16" s="9">
        <v>0.56599999999999995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2.29</v>
      </c>
      <c r="FG16" s="9">
        <v>1.5549999999999999</v>
      </c>
      <c r="FH16" s="9">
        <v>0.73499999999999999</v>
      </c>
      <c r="FI16" s="9">
        <v>2.29</v>
      </c>
      <c r="FJ16" s="9">
        <v>1.5549999999999999</v>
      </c>
      <c r="FK16" s="9">
        <v>0.73499999999999999</v>
      </c>
      <c r="FL16" s="9">
        <v>0.58399999999999996</v>
      </c>
      <c r="FM16" s="9">
        <v>0.29899999999999999</v>
      </c>
      <c r="FN16" s="9">
        <v>0.28499999999999998</v>
      </c>
      <c r="FO16" s="9">
        <v>0.54500000000000004</v>
      </c>
      <c r="FP16" s="9">
        <v>0.317</v>
      </c>
      <c r="FQ16" s="9">
        <v>0.22800000000000001</v>
      </c>
      <c r="FR16" s="9">
        <v>0.28599999999999998</v>
      </c>
      <c r="FS16" s="9">
        <v>0.28599999999999998</v>
      </c>
      <c r="FT16" s="9">
        <v>0</v>
      </c>
      <c r="FU16" s="9">
        <v>0.65400000000000003</v>
      </c>
      <c r="FV16" s="9">
        <v>0.65400000000000003</v>
      </c>
      <c r="FW16" s="9">
        <v>0</v>
      </c>
      <c r="FX16" s="9">
        <v>0.222</v>
      </c>
      <c r="FY16" s="9">
        <v>0</v>
      </c>
      <c r="FZ16" s="9">
        <v>0.222</v>
      </c>
      <c r="GA16" s="9">
        <v>0.222</v>
      </c>
      <c r="GB16" s="9">
        <v>0</v>
      </c>
      <c r="GC16" s="9">
        <v>0.222</v>
      </c>
      <c r="GD16" s="9">
        <v>0</v>
      </c>
      <c r="GE16" s="9">
        <v>0</v>
      </c>
      <c r="GF16" s="9">
        <v>0</v>
      </c>
      <c r="GG16" s="9">
        <v>3.0790000000000002</v>
      </c>
      <c r="GH16" s="9">
        <v>2.2120000000000002</v>
      </c>
      <c r="GI16" s="9">
        <v>0.86699999999999999</v>
      </c>
      <c r="GJ16" s="9">
        <v>2.6579999999999999</v>
      </c>
      <c r="GK16" s="9">
        <v>1.7909999999999999</v>
      </c>
      <c r="GL16" s="9">
        <v>0.86699999999999999</v>
      </c>
      <c r="GM16" s="9">
        <v>0.27900000000000003</v>
      </c>
      <c r="GN16" s="9">
        <v>0</v>
      </c>
      <c r="GO16" s="9">
        <v>0.27900000000000003</v>
      </c>
      <c r="GP16" s="9">
        <v>0.34499999999999997</v>
      </c>
      <c r="GQ16" s="9">
        <v>0.34499999999999997</v>
      </c>
      <c r="GR16" s="9">
        <v>0</v>
      </c>
      <c r="GS16" s="9">
        <v>1.0669999999999999</v>
      </c>
      <c r="GT16" s="9">
        <v>0.75800000000000001</v>
      </c>
      <c r="GU16" s="9">
        <v>0.309</v>
      </c>
      <c r="GV16" s="9">
        <v>0.67300000000000004</v>
      </c>
      <c r="GW16" s="9">
        <v>0.39300000000000002</v>
      </c>
      <c r="GX16" s="9">
        <v>0.28000000000000003</v>
      </c>
      <c r="GY16" s="9">
        <v>0.71699999999999997</v>
      </c>
      <c r="GZ16" s="9">
        <v>0.71699999999999997</v>
      </c>
      <c r="HA16" s="9">
        <v>0</v>
      </c>
      <c r="HB16" s="9">
        <v>0.29499999999999998</v>
      </c>
      <c r="HC16" s="9">
        <v>0.29499999999999998</v>
      </c>
      <c r="HD16" s="9">
        <v>0</v>
      </c>
      <c r="HE16" s="9">
        <v>0.42199999999999999</v>
      </c>
      <c r="HF16" s="9">
        <v>0.42199999999999999</v>
      </c>
      <c r="HG16" s="9">
        <v>0</v>
      </c>
      <c r="HH16" s="9">
        <v>3.0209999999999999</v>
      </c>
      <c r="HI16" s="9">
        <v>2.2240000000000002</v>
      </c>
      <c r="HJ16" s="9">
        <v>0.79700000000000004</v>
      </c>
      <c r="HK16" s="9">
        <v>3.0209999999999999</v>
      </c>
      <c r="HL16" s="9">
        <v>2.2240000000000002</v>
      </c>
      <c r="HM16" s="9">
        <v>0.79700000000000004</v>
      </c>
      <c r="HN16" s="9">
        <v>1.337</v>
      </c>
      <c r="HO16" s="9">
        <v>1.091</v>
      </c>
      <c r="HP16" s="9">
        <v>0.246</v>
      </c>
      <c r="HQ16" s="9">
        <v>0.94299999999999995</v>
      </c>
      <c r="HR16" s="9">
        <v>0.59399999999999997</v>
      </c>
      <c r="HS16" s="9">
        <v>0.34899999999999998</v>
      </c>
      <c r="HT16" s="9">
        <v>0.26800000000000002</v>
      </c>
      <c r="HU16" s="9">
        <v>0.26800000000000002</v>
      </c>
      <c r="HV16" s="9">
        <v>0</v>
      </c>
      <c r="HW16" s="9">
        <v>0.27200000000000002</v>
      </c>
      <c r="HX16" s="9">
        <v>0.27200000000000002</v>
      </c>
      <c r="HY16" s="9">
        <v>0</v>
      </c>
      <c r="HZ16" s="9">
        <v>0.20200000000000001</v>
      </c>
      <c r="IA16" s="9">
        <v>0</v>
      </c>
      <c r="IB16" s="9">
        <v>0.20200000000000001</v>
      </c>
      <c r="IC16" s="9">
        <v>0.20200000000000001</v>
      </c>
      <c r="ID16" s="9">
        <v>0</v>
      </c>
      <c r="IE16" s="9">
        <v>0.20200000000000001</v>
      </c>
      <c r="IF16" s="9">
        <v>0</v>
      </c>
      <c r="IG16" s="9">
        <v>0</v>
      </c>
      <c r="IH16" s="9">
        <v>0</v>
      </c>
      <c r="II16" s="9">
        <v>7.22</v>
      </c>
      <c r="IJ16" s="9">
        <v>4.67</v>
      </c>
      <c r="IK16" s="9">
        <v>2.5499999999999998</v>
      </c>
      <c r="IL16" s="9">
        <v>6.97</v>
      </c>
      <c r="IM16" s="9">
        <v>4.67</v>
      </c>
      <c r="IN16" s="9">
        <v>2.2999999999999998</v>
      </c>
      <c r="IO16" s="9">
        <v>2.456</v>
      </c>
      <c r="IP16" s="9">
        <v>1.4039999999999999</v>
      </c>
      <c r="IQ16" s="9">
        <v>1.052</v>
      </c>
    </row>
    <row r="17" spans="1:251">
      <c r="A17" s="10">
        <v>44228</v>
      </c>
      <c r="B17" s="9">
        <v>6.7750000000000004</v>
      </c>
      <c r="C17" s="9">
        <v>10.925000000000001</v>
      </c>
      <c r="D17" s="9">
        <v>4.1500000000000004</v>
      </c>
      <c r="E17" s="9">
        <v>6.7750000000000004</v>
      </c>
      <c r="F17" s="9">
        <v>4.3810000000000002</v>
      </c>
      <c r="G17" s="9">
        <v>1.5569999999999999</v>
      </c>
      <c r="H17" s="9">
        <v>2.8239999999999998</v>
      </c>
      <c r="I17" s="9">
        <v>2.375</v>
      </c>
      <c r="J17" s="9">
        <v>0.99299999999999999</v>
      </c>
      <c r="K17" s="9">
        <v>1.3819999999999999</v>
      </c>
      <c r="L17" s="9">
        <v>1.571</v>
      </c>
      <c r="M17" s="9">
        <v>0.34599999999999997</v>
      </c>
      <c r="N17" s="9">
        <v>1.226</v>
      </c>
      <c r="O17" s="9">
        <v>1.4730000000000001</v>
      </c>
      <c r="P17" s="9">
        <v>0.754</v>
      </c>
      <c r="Q17" s="9">
        <v>0.71899999999999997</v>
      </c>
      <c r="R17" s="9">
        <v>1.125</v>
      </c>
      <c r="S17" s="9">
        <v>0.501</v>
      </c>
      <c r="T17" s="9">
        <v>0.624</v>
      </c>
      <c r="U17" s="9">
        <v>1.125</v>
      </c>
      <c r="V17" s="9">
        <v>0.501</v>
      </c>
      <c r="W17" s="9">
        <v>0.624</v>
      </c>
      <c r="X17" s="9">
        <v>0</v>
      </c>
      <c r="Y17" s="9">
        <v>0</v>
      </c>
      <c r="Z17" s="9">
        <v>0</v>
      </c>
      <c r="AA17" s="9">
        <v>4.2409999999999997</v>
      </c>
      <c r="AB17" s="9">
        <v>2.7810000000000001</v>
      </c>
      <c r="AC17" s="9">
        <v>1.46</v>
      </c>
      <c r="AD17" s="9">
        <v>4.2409999999999997</v>
      </c>
      <c r="AE17" s="9">
        <v>2.7810000000000001</v>
      </c>
      <c r="AF17" s="9">
        <v>1.46</v>
      </c>
      <c r="AG17" s="9">
        <v>2.3889999999999998</v>
      </c>
      <c r="AH17" s="9">
        <v>1.984</v>
      </c>
      <c r="AI17" s="9">
        <v>0.40600000000000003</v>
      </c>
      <c r="AJ17" s="9">
        <v>0.44900000000000001</v>
      </c>
      <c r="AK17" s="9">
        <v>0</v>
      </c>
      <c r="AL17" s="9">
        <v>0.44900000000000001</v>
      </c>
      <c r="AM17" s="9">
        <v>0.83899999999999997</v>
      </c>
      <c r="AN17" s="9">
        <v>0.39400000000000002</v>
      </c>
      <c r="AO17" s="9">
        <v>0.44500000000000001</v>
      </c>
      <c r="AP17" s="9">
        <v>0.23400000000000001</v>
      </c>
      <c r="AQ17" s="9">
        <v>0.23400000000000001</v>
      </c>
      <c r="AR17" s="9">
        <v>0</v>
      </c>
      <c r="AS17" s="9">
        <v>0.33100000000000002</v>
      </c>
      <c r="AT17" s="9">
        <v>0.17</v>
      </c>
      <c r="AU17" s="9">
        <v>0.161</v>
      </c>
      <c r="AV17" s="9">
        <v>0.33100000000000002</v>
      </c>
      <c r="AW17" s="9">
        <v>0.17</v>
      </c>
      <c r="AX17" s="9">
        <v>0.161</v>
      </c>
      <c r="AY17" s="9">
        <v>0</v>
      </c>
      <c r="AZ17" s="9">
        <v>0</v>
      </c>
      <c r="BA17" s="9">
        <v>0</v>
      </c>
      <c r="BB17" s="9">
        <v>3.391</v>
      </c>
      <c r="BC17" s="9">
        <v>2.2269999999999999</v>
      </c>
      <c r="BD17" s="9">
        <v>1.165</v>
      </c>
      <c r="BE17" s="9">
        <v>3.391</v>
      </c>
      <c r="BF17" s="9">
        <v>2.2269999999999999</v>
      </c>
      <c r="BG17" s="9">
        <v>1.165</v>
      </c>
      <c r="BH17" s="9">
        <v>1.0309999999999999</v>
      </c>
      <c r="BI17" s="9">
        <v>0.51700000000000002</v>
      </c>
      <c r="BJ17" s="9">
        <v>0.51400000000000001</v>
      </c>
      <c r="BK17" s="9">
        <v>0.23100000000000001</v>
      </c>
      <c r="BL17" s="9">
        <v>0</v>
      </c>
      <c r="BM17" s="9">
        <v>0.23100000000000001</v>
      </c>
      <c r="BN17" s="9">
        <v>0.30199999999999999</v>
      </c>
      <c r="BO17" s="9">
        <v>0.30199999999999999</v>
      </c>
      <c r="BP17" s="9">
        <v>0</v>
      </c>
      <c r="BQ17" s="9">
        <v>0.47499999999999998</v>
      </c>
      <c r="BR17" s="9">
        <v>0.223</v>
      </c>
      <c r="BS17" s="9">
        <v>0.251</v>
      </c>
      <c r="BT17" s="9">
        <v>1.3520000000000001</v>
      </c>
      <c r="BU17" s="9">
        <v>1.1839999999999999</v>
      </c>
      <c r="BV17" s="9">
        <v>0.16800000000000001</v>
      </c>
      <c r="BW17" s="9">
        <v>1.3520000000000001</v>
      </c>
      <c r="BX17" s="9">
        <v>1.1839999999999999</v>
      </c>
      <c r="BY17" s="9">
        <v>0.16800000000000001</v>
      </c>
      <c r="BZ17" s="9">
        <v>0</v>
      </c>
      <c r="CA17" s="9">
        <v>0</v>
      </c>
      <c r="CB17" s="9">
        <v>0</v>
      </c>
      <c r="CC17" s="9">
        <v>0.51700000000000002</v>
      </c>
      <c r="CD17" s="9">
        <v>0.51700000000000002</v>
      </c>
      <c r="CE17" s="9">
        <v>0</v>
      </c>
      <c r="CF17" s="9">
        <v>0.51700000000000002</v>
      </c>
      <c r="CG17" s="9">
        <v>0.51700000000000002</v>
      </c>
      <c r="CH17" s="9">
        <v>0</v>
      </c>
      <c r="CI17" s="9">
        <v>0.51700000000000002</v>
      </c>
      <c r="CJ17" s="9">
        <v>0.51700000000000002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2.8740000000000001</v>
      </c>
      <c r="DE17" s="9">
        <v>1.71</v>
      </c>
      <c r="DF17" s="9">
        <v>1.165</v>
      </c>
      <c r="DG17" s="9">
        <v>2.8740000000000001</v>
      </c>
      <c r="DH17" s="9">
        <v>1.71</v>
      </c>
      <c r="DI17" s="9">
        <v>1.165</v>
      </c>
      <c r="DJ17" s="9">
        <v>0.51400000000000001</v>
      </c>
      <c r="DK17" s="9">
        <v>0</v>
      </c>
      <c r="DL17" s="9">
        <v>0.51400000000000001</v>
      </c>
      <c r="DM17" s="9">
        <v>0.23100000000000001</v>
      </c>
      <c r="DN17" s="9">
        <v>0</v>
      </c>
      <c r="DO17" s="9">
        <v>0.23100000000000001</v>
      </c>
      <c r="DP17" s="9">
        <v>0.30199999999999999</v>
      </c>
      <c r="DQ17" s="9">
        <v>0.30199999999999999</v>
      </c>
      <c r="DR17" s="9">
        <v>0</v>
      </c>
      <c r="DS17" s="9">
        <v>0.47499999999999998</v>
      </c>
      <c r="DT17" s="9">
        <v>0.223</v>
      </c>
      <c r="DU17" s="9">
        <v>0.251</v>
      </c>
      <c r="DV17" s="9">
        <v>1.3520000000000001</v>
      </c>
      <c r="DW17" s="9">
        <v>1.1839999999999999</v>
      </c>
      <c r="DX17" s="9">
        <v>0.16800000000000001</v>
      </c>
      <c r="DY17" s="9">
        <v>1.3520000000000001</v>
      </c>
      <c r="DZ17" s="9">
        <v>1.1839999999999999</v>
      </c>
      <c r="EA17" s="9">
        <v>0.16800000000000001</v>
      </c>
      <c r="EB17" s="9">
        <v>0</v>
      </c>
      <c r="EC17" s="9">
        <v>0</v>
      </c>
      <c r="ED17" s="9">
        <v>0</v>
      </c>
      <c r="EE17" s="9">
        <v>6.0069999999999997</v>
      </c>
      <c r="EF17" s="9">
        <v>3.3559999999999999</v>
      </c>
      <c r="EG17" s="9">
        <v>2.6509999999999998</v>
      </c>
      <c r="EH17" s="9">
        <v>6.0069999999999997</v>
      </c>
      <c r="EI17" s="9">
        <v>3.3559999999999999</v>
      </c>
      <c r="EJ17" s="9">
        <v>2.6509999999999998</v>
      </c>
      <c r="EK17" s="9">
        <v>3.391</v>
      </c>
      <c r="EL17" s="9">
        <v>1.79</v>
      </c>
      <c r="EM17" s="9">
        <v>1.601</v>
      </c>
      <c r="EN17" s="9">
        <v>0.99199999999999999</v>
      </c>
      <c r="EO17" s="9">
        <v>0.54400000000000004</v>
      </c>
      <c r="EP17" s="9">
        <v>0.44800000000000001</v>
      </c>
      <c r="EQ17" s="9">
        <v>0.55500000000000005</v>
      </c>
      <c r="ER17" s="9">
        <v>0.35799999999999998</v>
      </c>
      <c r="ES17" s="9">
        <v>0.19600000000000001</v>
      </c>
      <c r="ET17" s="9">
        <v>0.69</v>
      </c>
      <c r="EU17" s="9">
        <v>0.47099999999999997</v>
      </c>
      <c r="EV17" s="9">
        <v>0.22</v>
      </c>
      <c r="EW17" s="9">
        <v>0.379</v>
      </c>
      <c r="EX17" s="9">
        <v>0.19400000000000001</v>
      </c>
      <c r="EY17" s="9">
        <v>0.185</v>
      </c>
      <c r="EZ17" s="9">
        <v>0.379</v>
      </c>
      <c r="FA17" s="9">
        <v>0.19400000000000001</v>
      </c>
      <c r="FB17" s="9">
        <v>0.185</v>
      </c>
      <c r="FC17" s="9">
        <v>0</v>
      </c>
      <c r="FD17" s="9">
        <v>0</v>
      </c>
      <c r="FE17" s="9">
        <v>0</v>
      </c>
      <c r="FF17" s="9">
        <v>4.2670000000000003</v>
      </c>
      <c r="FG17" s="9">
        <v>2.5680000000000001</v>
      </c>
      <c r="FH17" s="9">
        <v>1.6990000000000001</v>
      </c>
      <c r="FI17" s="9">
        <v>4.0510000000000002</v>
      </c>
      <c r="FJ17" s="9">
        <v>2.3519999999999999</v>
      </c>
      <c r="FK17" s="9">
        <v>1.6990000000000001</v>
      </c>
      <c r="FL17" s="9">
        <v>1.2490000000000001</v>
      </c>
      <c r="FM17" s="9">
        <v>0.88100000000000001</v>
      </c>
      <c r="FN17" s="9">
        <v>0.36799999999999999</v>
      </c>
      <c r="FO17" s="9">
        <v>0.27300000000000002</v>
      </c>
      <c r="FP17" s="9">
        <v>0</v>
      </c>
      <c r="FQ17" s="9">
        <v>0.27300000000000002</v>
      </c>
      <c r="FR17" s="9">
        <v>1.044</v>
      </c>
      <c r="FS17" s="9">
        <v>0.64800000000000002</v>
      </c>
      <c r="FT17" s="9">
        <v>0.39600000000000002</v>
      </c>
      <c r="FU17" s="9">
        <v>1.276</v>
      </c>
      <c r="FV17" s="9">
        <v>0.82299999999999995</v>
      </c>
      <c r="FW17" s="9">
        <v>0.45300000000000001</v>
      </c>
      <c r="FX17" s="9">
        <v>0.42599999999999999</v>
      </c>
      <c r="FY17" s="9">
        <v>0.216</v>
      </c>
      <c r="FZ17" s="9">
        <v>0.21</v>
      </c>
      <c r="GA17" s="9">
        <v>0.21</v>
      </c>
      <c r="GB17" s="9">
        <v>0</v>
      </c>
      <c r="GC17" s="9">
        <v>0.21</v>
      </c>
      <c r="GD17" s="9">
        <v>0.216</v>
      </c>
      <c r="GE17" s="9">
        <v>0.216</v>
      </c>
      <c r="GF17" s="9">
        <v>0</v>
      </c>
      <c r="GG17" s="9">
        <v>2.9470000000000001</v>
      </c>
      <c r="GH17" s="9">
        <v>2.141</v>
      </c>
      <c r="GI17" s="9">
        <v>0.80600000000000005</v>
      </c>
      <c r="GJ17" s="9">
        <v>2.9470000000000001</v>
      </c>
      <c r="GK17" s="9">
        <v>2.141</v>
      </c>
      <c r="GL17" s="9">
        <v>0.80600000000000005</v>
      </c>
      <c r="GM17" s="9">
        <v>1.446</v>
      </c>
      <c r="GN17" s="9">
        <v>1.018</v>
      </c>
      <c r="GO17" s="9">
        <v>0.42799999999999999</v>
      </c>
      <c r="GP17" s="9">
        <v>0</v>
      </c>
      <c r="GQ17" s="9">
        <v>0</v>
      </c>
      <c r="GR17" s="9">
        <v>0</v>
      </c>
      <c r="GS17" s="9">
        <v>0.23499999999999999</v>
      </c>
      <c r="GT17" s="9">
        <v>0.23499999999999999</v>
      </c>
      <c r="GU17" s="9">
        <v>0</v>
      </c>
      <c r="GV17" s="9">
        <v>0.434</v>
      </c>
      <c r="GW17" s="9">
        <v>0.434</v>
      </c>
      <c r="GX17" s="9">
        <v>0</v>
      </c>
      <c r="GY17" s="9">
        <v>0.83199999999999996</v>
      </c>
      <c r="GZ17" s="9">
        <v>0.45400000000000001</v>
      </c>
      <c r="HA17" s="9">
        <v>0.378</v>
      </c>
      <c r="HB17" s="9">
        <v>0.83199999999999996</v>
      </c>
      <c r="HC17" s="9">
        <v>0.45400000000000001</v>
      </c>
      <c r="HD17" s="9">
        <v>0.378</v>
      </c>
      <c r="HE17" s="9">
        <v>0</v>
      </c>
      <c r="HF17" s="9">
        <v>0</v>
      </c>
      <c r="HG17" s="9">
        <v>0</v>
      </c>
      <c r="HH17" s="9">
        <v>4.367</v>
      </c>
      <c r="HI17" s="9">
        <v>2.5030000000000001</v>
      </c>
      <c r="HJ17" s="9">
        <v>1.8640000000000001</v>
      </c>
      <c r="HK17" s="9">
        <v>4.367</v>
      </c>
      <c r="HL17" s="9">
        <v>2.5030000000000001</v>
      </c>
      <c r="HM17" s="9">
        <v>1.8640000000000001</v>
      </c>
      <c r="HN17" s="9">
        <v>2.9569999999999999</v>
      </c>
      <c r="HO17" s="9">
        <v>1.736</v>
      </c>
      <c r="HP17" s="9">
        <v>1.2210000000000001</v>
      </c>
      <c r="HQ17" s="9">
        <v>0.27600000000000002</v>
      </c>
      <c r="HR17" s="9">
        <v>0.27600000000000002</v>
      </c>
      <c r="HS17" s="9">
        <v>0</v>
      </c>
      <c r="HT17" s="9">
        <v>0.443</v>
      </c>
      <c r="HU17" s="9">
        <v>0.23499999999999999</v>
      </c>
      <c r="HV17" s="9">
        <v>0.20799999999999999</v>
      </c>
      <c r="HW17" s="9">
        <v>0.69099999999999995</v>
      </c>
      <c r="HX17" s="9">
        <v>0.25600000000000001</v>
      </c>
      <c r="HY17" s="9">
        <v>0.435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7.4729999999999999</v>
      </c>
      <c r="IJ17" s="9">
        <v>5.1989999999999998</v>
      </c>
      <c r="IK17" s="9">
        <v>2.2730000000000001</v>
      </c>
      <c r="IL17" s="9">
        <v>7.4729999999999999</v>
      </c>
      <c r="IM17" s="9">
        <v>5.1989999999999998</v>
      </c>
      <c r="IN17" s="9">
        <v>2.2730000000000001</v>
      </c>
      <c r="IO17" s="9">
        <v>2.202</v>
      </c>
      <c r="IP17" s="9">
        <v>1.786</v>
      </c>
      <c r="IQ17" s="9">
        <v>0.41599999999999998</v>
      </c>
    </row>
    <row r="18" spans="1:251">
      <c r="A18" s="10">
        <v>44593</v>
      </c>
      <c r="B18" s="9">
        <v>2.0630000000000002</v>
      </c>
      <c r="C18" s="9">
        <v>6.3949999999999996</v>
      </c>
      <c r="D18" s="9">
        <v>4.3319999999999999</v>
      </c>
      <c r="E18" s="9">
        <v>2.0630000000000002</v>
      </c>
      <c r="F18" s="9">
        <v>3.0339999999999998</v>
      </c>
      <c r="G18" s="9">
        <v>1.54</v>
      </c>
      <c r="H18" s="9">
        <v>1.494</v>
      </c>
      <c r="I18" s="9">
        <v>1.347</v>
      </c>
      <c r="J18" s="9">
        <v>1.347</v>
      </c>
      <c r="K18" s="9">
        <v>0</v>
      </c>
      <c r="L18" s="9">
        <v>1.1879999999999999</v>
      </c>
      <c r="M18" s="9">
        <v>1.1879999999999999</v>
      </c>
      <c r="N18" s="9">
        <v>0</v>
      </c>
      <c r="O18" s="9">
        <v>0.58399999999999996</v>
      </c>
      <c r="P18" s="9">
        <v>0.25700000000000001</v>
      </c>
      <c r="Q18" s="9">
        <v>0.32700000000000001</v>
      </c>
      <c r="R18" s="9">
        <v>0.24199999999999999</v>
      </c>
      <c r="S18" s="9">
        <v>0</v>
      </c>
      <c r="T18" s="9">
        <v>0.24199999999999999</v>
      </c>
      <c r="U18" s="9">
        <v>0.24199999999999999</v>
      </c>
      <c r="V18" s="9">
        <v>0</v>
      </c>
      <c r="W18" s="9">
        <v>0.24199999999999999</v>
      </c>
      <c r="X18" s="9">
        <v>0</v>
      </c>
      <c r="Y18" s="9">
        <v>0</v>
      </c>
      <c r="Z18" s="9">
        <v>0</v>
      </c>
      <c r="AA18" s="9">
        <v>1.0469999999999999</v>
      </c>
      <c r="AB18" s="9">
        <v>1.0469999999999999</v>
      </c>
      <c r="AC18" s="9">
        <v>0</v>
      </c>
      <c r="AD18" s="9">
        <v>1.0469999999999999</v>
      </c>
      <c r="AE18" s="9">
        <v>1.0469999999999999</v>
      </c>
      <c r="AF18" s="9">
        <v>0</v>
      </c>
      <c r="AG18" s="9">
        <v>0.27800000000000002</v>
      </c>
      <c r="AH18" s="9">
        <v>0.27800000000000002</v>
      </c>
      <c r="AI18" s="9">
        <v>0</v>
      </c>
      <c r="AJ18" s="9">
        <v>0.29199999999999998</v>
      </c>
      <c r="AK18" s="9">
        <v>0.29199999999999998</v>
      </c>
      <c r="AL18" s="9">
        <v>0</v>
      </c>
      <c r="AM18" s="9">
        <v>0.223</v>
      </c>
      <c r="AN18" s="9">
        <v>0.223</v>
      </c>
      <c r="AO18" s="9">
        <v>0</v>
      </c>
      <c r="AP18" s="9">
        <v>0.254</v>
      </c>
      <c r="AQ18" s="9">
        <v>0.254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2.931</v>
      </c>
      <c r="BC18" s="9">
        <v>1.74</v>
      </c>
      <c r="BD18" s="9">
        <v>1.19</v>
      </c>
      <c r="BE18" s="9">
        <v>2.7050000000000001</v>
      </c>
      <c r="BF18" s="9">
        <v>1.74</v>
      </c>
      <c r="BG18" s="9">
        <v>0.96399999999999997</v>
      </c>
      <c r="BH18" s="9">
        <v>0.39100000000000001</v>
      </c>
      <c r="BI18" s="9">
        <v>0.219</v>
      </c>
      <c r="BJ18" s="9">
        <v>0.17199999999999999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0.37</v>
      </c>
      <c r="BR18" s="9">
        <v>0</v>
      </c>
      <c r="BS18" s="9">
        <v>0.37</v>
      </c>
      <c r="BT18" s="9">
        <v>2.169</v>
      </c>
      <c r="BU18" s="9">
        <v>1.5209999999999999</v>
      </c>
      <c r="BV18" s="9">
        <v>0.64800000000000002</v>
      </c>
      <c r="BW18" s="9">
        <v>1.9430000000000001</v>
      </c>
      <c r="BX18" s="9">
        <v>1.5209999999999999</v>
      </c>
      <c r="BY18" s="9">
        <v>0.42199999999999999</v>
      </c>
      <c r="BZ18" s="9">
        <v>0.22600000000000001</v>
      </c>
      <c r="CA18" s="9">
        <v>0</v>
      </c>
      <c r="CB18" s="9">
        <v>0.22600000000000001</v>
      </c>
      <c r="CC18" s="9">
        <v>0.39100000000000001</v>
      </c>
      <c r="CD18" s="9">
        <v>0.219</v>
      </c>
      <c r="CE18" s="9">
        <v>0.17199999999999999</v>
      </c>
      <c r="CF18" s="9">
        <v>0.39100000000000001</v>
      </c>
      <c r="CG18" s="9">
        <v>0.219</v>
      </c>
      <c r="CH18" s="9">
        <v>0.17199999999999999</v>
      </c>
      <c r="CI18" s="9">
        <v>0.39100000000000001</v>
      </c>
      <c r="CJ18" s="9">
        <v>0.219</v>
      </c>
      <c r="CK18" s="9">
        <v>0.17199999999999999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2.5390000000000001</v>
      </c>
      <c r="DE18" s="9">
        <v>1.5209999999999999</v>
      </c>
      <c r="DF18" s="9">
        <v>1.018</v>
      </c>
      <c r="DG18" s="9">
        <v>2.3130000000000002</v>
      </c>
      <c r="DH18" s="9">
        <v>1.5209999999999999</v>
      </c>
      <c r="DI18" s="9">
        <v>0.79200000000000004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0.37</v>
      </c>
      <c r="DT18" s="9">
        <v>0</v>
      </c>
      <c r="DU18" s="9">
        <v>0.37</v>
      </c>
      <c r="DV18" s="9">
        <v>2.169</v>
      </c>
      <c r="DW18" s="9">
        <v>1.5209999999999999</v>
      </c>
      <c r="DX18" s="9">
        <v>0.64800000000000002</v>
      </c>
      <c r="DY18" s="9">
        <v>1.9430000000000001</v>
      </c>
      <c r="DZ18" s="9">
        <v>1.5209999999999999</v>
      </c>
      <c r="EA18" s="9">
        <v>0.42199999999999999</v>
      </c>
      <c r="EB18" s="9">
        <v>0.22600000000000001</v>
      </c>
      <c r="EC18" s="9">
        <v>0</v>
      </c>
      <c r="ED18" s="9">
        <v>0.22600000000000001</v>
      </c>
      <c r="EE18" s="9">
        <v>4.7539999999999996</v>
      </c>
      <c r="EF18" s="9">
        <v>2.1309999999999998</v>
      </c>
      <c r="EG18" s="9">
        <v>2.6230000000000002</v>
      </c>
      <c r="EH18" s="9">
        <v>4.7539999999999996</v>
      </c>
      <c r="EI18" s="9">
        <v>2.1309999999999998</v>
      </c>
      <c r="EJ18" s="9">
        <v>2.6230000000000002</v>
      </c>
      <c r="EK18" s="9">
        <v>2.4670000000000001</v>
      </c>
      <c r="EL18" s="9">
        <v>1.391</v>
      </c>
      <c r="EM18" s="9">
        <v>1.0760000000000001</v>
      </c>
      <c r="EN18" s="9">
        <v>1.28</v>
      </c>
      <c r="EO18" s="9">
        <v>0</v>
      </c>
      <c r="EP18" s="9">
        <v>1.28</v>
      </c>
      <c r="EQ18" s="9">
        <v>1.0069999999999999</v>
      </c>
      <c r="ER18" s="9">
        <v>0.74</v>
      </c>
      <c r="ES18" s="9">
        <v>0.26800000000000002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2.3079999999999998</v>
      </c>
      <c r="FG18" s="9">
        <v>1.41</v>
      </c>
      <c r="FH18" s="9">
        <v>0.89800000000000002</v>
      </c>
      <c r="FI18" s="9">
        <v>2.0539999999999998</v>
      </c>
      <c r="FJ18" s="9">
        <v>1.41</v>
      </c>
      <c r="FK18" s="9">
        <v>0.64400000000000002</v>
      </c>
      <c r="FL18" s="9">
        <v>1.49</v>
      </c>
      <c r="FM18" s="9">
        <v>1.127</v>
      </c>
      <c r="FN18" s="9">
        <v>0.36299999999999999</v>
      </c>
      <c r="FO18" s="9">
        <v>0.56399999999999995</v>
      </c>
      <c r="FP18" s="9">
        <v>0.28299999999999997</v>
      </c>
      <c r="FQ18" s="9">
        <v>0.28100000000000003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0.254</v>
      </c>
      <c r="FY18" s="9">
        <v>0</v>
      </c>
      <c r="FZ18" s="9">
        <v>0.254</v>
      </c>
      <c r="GA18" s="9">
        <v>0</v>
      </c>
      <c r="GB18" s="9">
        <v>0</v>
      </c>
      <c r="GC18" s="9">
        <v>0</v>
      </c>
      <c r="GD18" s="9">
        <v>0.254</v>
      </c>
      <c r="GE18" s="9">
        <v>0</v>
      </c>
      <c r="GF18" s="9">
        <v>0.254</v>
      </c>
      <c r="GG18" s="9">
        <v>2.2290000000000001</v>
      </c>
      <c r="GH18" s="9">
        <v>1.0920000000000001</v>
      </c>
      <c r="GI18" s="9">
        <v>1.137</v>
      </c>
      <c r="GJ18" s="9">
        <v>1.782</v>
      </c>
      <c r="GK18" s="9">
        <v>1.0920000000000001</v>
      </c>
      <c r="GL18" s="9">
        <v>0.68899999999999995</v>
      </c>
      <c r="GM18" s="9">
        <v>0.69899999999999995</v>
      </c>
      <c r="GN18" s="9">
        <v>0.48</v>
      </c>
      <c r="GO18" s="9">
        <v>0.219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0.29899999999999999</v>
      </c>
      <c r="GW18" s="9">
        <v>0.29899999999999999</v>
      </c>
      <c r="GX18" s="9">
        <v>0</v>
      </c>
      <c r="GY18" s="9">
        <v>1.2310000000000001</v>
      </c>
      <c r="GZ18" s="9">
        <v>0.314</v>
      </c>
      <c r="HA18" s="9">
        <v>0.91700000000000004</v>
      </c>
      <c r="HB18" s="9">
        <v>0.78300000000000003</v>
      </c>
      <c r="HC18" s="9">
        <v>0.314</v>
      </c>
      <c r="HD18" s="9">
        <v>0.47</v>
      </c>
      <c r="HE18" s="9">
        <v>0.44700000000000001</v>
      </c>
      <c r="HF18" s="9">
        <v>0</v>
      </c>
      <c r="HG18" s="9">
        <v>0.44700000000000001</v>
      </c>
      <c r="HH18" s="9">
        <v>3.06</v>
      </c>
      <c r="HI18" s="9">
        <v>2.585</v>
      </c>
      <c r="HJ18" s="9">
        <v>0.47499999999999998</v>
      </c>
      <c r="HK18" s="9">
        <v>3.06</v>
      </c>
      <c r="HL18" s="9">
        <v>2.585</v>
      </c>
      <c r="HM18" s="9">
        <v>0.47499999999999998</v>
      </c>
      <c r="HN18" s="9">
        <v>1.956</v>
      </c>
      <c r="HO18" s="9">
        <v>1.7410000000000001</v>
      </c>
      <c r="HP18" s="9">
        <v>0.215</v>
      </c>
      <c r="HQ18" s="9">
        <v>0.57799999999999996</v>
      </c>
      <c r="HR18" s="9">
        <v>0.57799999999999996</v>
      </c>
      <c r="HS18" s="9">
        <v>0</v>
      </c>
      <c r="HT18" s="9">
        <v>0.52600000000000002</v>
      </c>
      <c r="HU18" s="9">
        <v>0.26600000000000001</v>
      </c>
      <c r="HV18" s="9">
        <v>0.26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6.2949999999999999</v>
      </c>
      <c r="IJ18" s="9">
        <v>3.5150000000000001</v>
      </c>
      <c r="IK18" s="9">
        <v>2.78</v>
      </c>
      <c r="IL18" s="9">
        <v>6.11</v>
      </c>
      <c r="IM18" s="9">
        <v>3.5150000000000001</v>
      </c>
      <c r="IN18" s="9">
        <v>2.5950000000000002</v>
      </c>
      <c r="IO18" s="9">
        <v>1.3360000000000001</v>
      </c>
      <c r="IP18" s="9">
        <v>0.79200000000000004</v>
      </c>
      <c r="IQ18" s="9">
        <v>0.54400000000000004</v>
      </c>
    </row>
    <row r="19" spans="1:251">
      <c r="A19" s="10">
        <v>44958</v>
      </c>
      <c r="B19" s="9">
        <v>3.0739999999999998</v>
      </c>
      <c r="C19" s="9">
        <v>5.97</v>
      </c>
      <c r="D19" s="9">
        <v>2.8959999999999999</v>
      </c>
      <c r="E19" s="9">
        <v>3.0739999999999998</v>
      </c>
      <c r="F19" s="9">
        <v>2.839</v>
      </c>
      <c r="G19" s="9">
        <v>1.2230000000000001</v>
      </c>
      <c r="H19" s="9">
        <v>1.6160000000000001</v>
      </c>
      <c r="I19" s="9">
        <v>1.694</v>
      </c>
      <c r="J19" s="9">
        <v>0.80500000000000005</v>
      </c>
      <c r="K19" s="9">
        <v>0.88900000000000001</v>
      </c>
      <c r="L19" s="9">
        <v>0.625</v>
      </c>
      <c r="M19" s="9">
        <v>0.32400000000000001</v>
      </c>
      <c r="N19" s="9">
        <v>0.30099999999999999</v>
      </c>
      <c r="O19" s="9">
        <v>0.54300000000000004</v>
      </c>
      <c r="P19" s="9">
        <v>0.54300000000000004</v>
      </c>
      <c r="Q19" s="9">
        <v>0</v>
      </c>
      <c r="R19" s="9">
        <v>0.26800000000000002</v>
      </c>
      <c r="S19" s="9">
        <v>0</v>
      </c>
      <c r="T19" s="9">
        <v>0.26800000000000002</v>
      </c>
      <c r="U19" s="9">
        <v>0.26800000000000002</v>
      </c>
      <c r="V19" s="9">
        <v>0</v>
      </c>
      <c r="W19" s="9">
        <v>0.26800000000000002</v>
      </c>
      <c r="X19" s="9">
        <v>0</v>
      </c>
      <c r="Y19" s="9">
        <v>0</v>
      </c>
      <c r="Z19" s="9">
        <v>0</v>
      </c>
      <c r="AA19" s="9">
        <v>1.5329999999999999</v>
      </c>
      <c r="AB19" s="9">
        <v>0.91600000000000004</v>
      </c>
      <c r="AC19" s="9">
        <v>0.61699999999999999</v>
      </c>
      <c r="AD19" s="9">
        <v>1.5329999999999999</v>
      </c>
      <c r="AE19" s="9">
        <v>0.91600000000000004</v>
      </c>
      <c r="AF19" s="9">
        <v>0.61699999999999999</v>
      </c>
      <c r="AG19" s="9">
        <v>0.23100000000000001</v>
      </c>
      <c r="AH19" s="9">
        <v>0.23100000000000001</v>
      </c>
      <c r="AI19" s="9">
        <v>0</v>
      </c>
      <c r="AJ19" s="9">
        <v>0.436</v>
      </c>
      <c r="AK19" s="9">
        <v>0.436</v>
      </c>
      <c r="AL19" s="9">
        <v>0</v>
      </c>
      <c r="AM19" s="9">
        <v>0.57199999999999995</v>
      </c>
      <c r="AN19" s="9">
        <v>0.249</v>
      </c>
      <c r="AO19" s="9">
        <v>0.32300000000000001</v>
      </c>
      <c r="AP19" s="9">
        <v>0</v>
      </c>
      <c r="AQ19" s="9">
        <v>0</v>
      </c>
      <c r="AR19" s="9">
        <v>0</v>
      </c>
      <c r="AS19" s="9">
        <v>0.29499999999999998</v>
      </c>
      <c r="AT19" s="9">
        <v>0</v>
      </c>
      <c r="AU19" s="9">
        <v>0.29499999999999998</v>
      </c>
      <c r="AV19" s="9">
        <v>0.29499999999999998</v>
      </c>
      <c r="AW19" s="9">
        <v>0</v>
      </c>
      <c r="AX19" s="9">
        <v>0.29499999999999998</v>
      </c>
      <c r="AY19" s="9">
        <v>0</v>
      </c>
      <c r="AZ19" s="9">
        <v>0</v>
      </c>
      <c r="BA19" s="9">
        <v>0</v>
      </c>
      <c r="BB19" s="9">
        <v>1.5089999999999999</v>
      </c>
      <c r="BC19" s="9">
        <v>0.67800000000000005</v>
      </c>
      <c r="BD19" s="9">
        <v>0.83099999999999996</v>
      </c>
      <c r="BE19" s="9">
        <v>1.276</v>
      </c>
      <c r="BF19" s="9">
        <v>0.44500000000000001</v>
      </c>
      <c r="BG19" s="9">
        <v>0.83099999999999996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0.72599999999999998</v>
      </c>
      <c r="BR19" s="9">
        <v>0.44500000000000001</v>
      </c>
      <c r="BS19" s="9">
        <v>0.28100000000000003</v>
      </c>
      <c r="BT19" s="9">
        <v>0.78300000000000003</v>
      </c>
      <c r="BU19" s="9">
        <v>0.23300000000000001</v>
      </c>
      <c r="BV19" s="9">
        <v>0.55000000000000004</v>
      </c>
      <c r="BW19" s="9">
        <v>0.55000000000000004</v>
      </c>
      <c r="BX19" s="9">
        <v>0</v>
      </c>
      <c r="BY19" s="9">
        <v>0.55000000000000004</v>
      </c>
      <c r="BZ19" s="9">
        <v>0.23300000000000001</v>
      </c>
      <c r="CA19" s="9">
        <v>0.23300000000000001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1.5089999999999999</v>
      </c>
      <c r="DE19" s="9">
        <v>0.67800000000000005</v>
      </c>
      <c r="DF19" s="9">
        <v>0.83099999999999996</v>
      </c>
      <c r="DG19" s="9">
        <v>1.276</v>
      </c>
      <c r="DH19" s="9">
        <v>0.44500000000000001</v>
      </c>
      <c r="DI19" s="9">
        <v>0.83099999999999996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0.72599999999999998</v>
      </c>
      <c r="DT19" s="9">
        <v>0.44500000000000001</v>
      </c>
      <c r="DU19" s="9">
        <v>0.28100000000000003</v>
      </c>
      <c r="DV19" s="9">
        <v>0.78300000000000003</v>
      </c>
      <c r="DW19" s="9">
        <v>0.23300000000000001</v>
      </c>
      <c r="DX19" s="9">
        <v>0.55000000000000004</v>
      </c>
      <c r="DY19" s="9">
        <v>0.55000000000000004</v>
      </c>
      <c r="DZ19" s="9">
        <v>0</v>
      </c>
      <c r="EA19" s="9">
        <v>0.55000000000000004</v>
      </c>
      <c r="EB19" s="9">
        <v>0.23300000000000001</v>
      </c>
      <c r="EC19" s="9">
        <v>0.23300000000000001</v>
      </c>
      <c r="ED19" s="9">
        <v>0</v>
      </c>
      <c r="EE19" s="9">
        <v>2.7879999999999998</v>
      </c>
      <c r="EF19" s="9">
        <v>0.74099999999999999</v>
      </c>
      <c r="EG19" s="9">
        <v>2.0459999999999998</v>
      </c>
      <c r="EH19" s="9">
        <v>2.7879999999999998</v>
      </c>
      <c r="EI19" s="9">
        <v>0.74099999999999999</v>
      </c>
      <c r="EJ19" s="9">
        <v>2.0459999999999998</v>
      </c>
      <c r="EK19" s="9">
        <v>2.2679999999999998</v>
      </c>
      <c r="EL19" s="9">
        <v>0.48</v>
      </c>
      <c r="EM19" s="9">
        <v>1.7869999999999999</v>
      </c>
      <c r="EN19" s="9">
        <v>0.26100000000000001</v>
      </c>
      <c r="EO19" s="9">
        <v>0.26100000000000001</v>
      </c>
      <c r="EP19" s="9">
        <v>0</v>
      </c>
      <c r="EQ19" s="9">
        <v>0</v>
      </c>
      <c r="ER19" s="9">
        <v>0</v>
      </c>
      <c r="ES19" s="9">
        <v>0</v>
      </c>
      <c r="ET19" s="9">
        <v>0.25900000000000001</v>
      </c>
      <c r="EU19" s="9">
        <v>0</v>
      </c>
      <c r="EV19" s="9">
        <v>0.25900000000000001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1.0089999999999999</v>
      </c>
      <c r="FG19" s="9">
        <v>1.0089999999999999</v>
      </c>
      <c r="FH19" s="9">
        <v>0</v>
      </c>
      <c r="FI19" s="9">
        <v>1.0089999999999999</v>
      </c>
      <c r="FJ19" s="9">
        <v>1.0089999999999999</v>
      </c>
      <c r="FK19" s="9">
        <v>0</v>
      </c>
      <c r="FL19" s="9">
        <v>0.67200000000000004</v>
      </c>
      <c r="FM19" s="9">
        <v>0.67200000000000004</v>
      </c>
      <c r="FN19" s="9">
        <v>0</v>
      </c>
      <c r="FO19" s="9">
        <v>0.33700000000000002</v>
      </c>
      <c r="FP19" s="9">
        <v>0.33700000000000002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1.4830000000000001</v>
      </c>
      <c r="GH19" s="9">
        <v>1.22</v>
      </c>
      <c r="GI19" s="9">
        <v>0.26300000000000001</v>
      </c>
      <c r="GJ19" s="9">
        <v>1.4830000000000001</v>
      </c>
      <c r="GK19" s="9">
        <v>1.22</v>
      </c>
      <c r="GL19" s="9">
        <v>0.26300000000000001</v>
      </c>
      <c r="GM19" s="9">
        <v>0.26300000000000001</v>
      </c>
      <c r="GN19" s="9">
        <v>0</v>
      </c>
      <c r="GO19" s="9">
        <v>0.26300000000000001</v>
      </c>
      <c r="GP19" s="9">
        <v>0</v>
      </c>
      <c r="GQ19" s="9">
        <v>0</v>
      </c>
      <c r="GR19" s="9">
        <v>0</v>
      </c>
      <c r="GS19" s="9">
        <v>0.51100000000000001</v>
      </c>
      <c r="GT19" s="9">
        <v>0.51100000000000001</v>
      </c>
      <c r="GU19" s="9">
        <v>0</v>
      </c>
      <c r="GV19" s="9">
        <v>0.3</v>
      </c>
      <c r="GW19" s="9">
        <v>0.3</v>
      </c>
      <c r="GX19" s="9">
        <v>0</v>
      </c>
      <c r="GY19" s="9">
        <v>0.40899999999999997</v>
      </c>
      <c r="GZ19" s="9">
        <v>0.40899999999999997</v>
      </c>
      <c r="HA19" s="9">
        <v>0</v>
      </c>
      <c r="HB19" s="9">
        <v>0.40899999999999997</v>
      </c>
      <c r="HC19" s="9">
        <v>0.40899999999999997</v>
      </c>
      <c r="HD19" s="9">
        <v>0</v>
      </c>
      <c r="HE19" s="9">
        <v>0</v>
      </c>
      <c r="HF19" s="9">
        <v>0</v>
      </c>
      <c r="HG19" s="9">
        <v>0</v>
      </c>
      <c r="HH19" s="9">
        <v>1.839</v>
      </c>
      <c r="HI19" s="9">
        <v>1.5489999999999999</v>
      </c>
      <c r="HJ19" s="9">
        <v>0.28999999999999998</v>
      </c>
      <c r="HK19" s="9">
        <v>1.839</v>
      </c>
      <c r="HL19" s="9">
        <v>1.5489999999999999</v>
      </c>
      <c r="HM19" s="9">
        <v>0.28999999999999998</v>
      </c>
      <c r="HN19" s="9">
        <v>0.80100000000000005</v>
      </c>
      <c r="HO19" s="9">
        <v>0.51200000000000001</v>
      </c>
      <c r="HP19" s="9">
        <v>0.28999999999999998</v>
      </c>
      <c r="HQ19" s="9">
        <v>0.36799999999999999</v>
      </c>
      <c r="HR19" s="9">
        <v>0.36799999999999999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0.66900000000000004</v>
      </c>
      <c r="IA19" s="9">
        <v>0.66900000000000004</v>
      </c>
      <c r="IB19" s="9">
        <v>0</v>
      </c>
      <c r="IC19" s="9">
        <v>0.66900000000000004</v>
      </c>
      <c r="ID19" s="9">
        <v>0.66900000000000004</v>
      </c>
      <c r="IE19" s="9">
        <v>0</v>
      </c>
      <c r="IF19" s="9">
        <v>0</v>
      </c>
      <c r="IG19" s="9">
        <v>0</v>
      </c>
      <c r="IH19" s="9">
        <v>0</v>
      </c>
      <c r="II19" s="9">
        <v>2.6509999999999998</v>
      </c>
      <c r="IJ19" s="9">
        <v>1.284</v>
      </c>
      <c r="IK19" s="9">
        <v>1.367</v>
      </c>
      <c r="IL19" s="9">
        <v>2.6509999999999998</v>
      </c>
      <c r="IM19" s="9">
        <v>1.284</v>
      </c>
      <c r="IN19" s="9">
        <v>1.367</v>
      </c>
      <c r="IO19" s="9">
        <v>0.42599999999999999</v>
      </c>
      <c r="IP19" s="9">
        <v>0</v>
      </c>
      <c r="IQ19" s="9">
        <v>0.42599999999999999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1.2390000000000001</v>
      </c>
      <c r="C11" s="9">
        <v>0.77800000000000002</v>
      </c>
      <c r="D11" s="9">
        <v>0.46100000000000002</v>
      </c>
      <c r="E11" s="9">
        <v>0.71499999999999997</v>
      </c>
      <c r="F11" s="9">
        <v>0.28000000000000003</v>
      </c>
      <c r="G11" s="9">
        <v>0.434</v>
      </c>
      <c r="H11" s="9">
        <v>1.4139999999999999</v>
      </c>
      <c r="I11" s="9">
        <v>0.96099999999999997</v>
      </c>
      <c r="J11" s="9">
        <v>0.45300000000000001</v>
      </c>
      <c r="K11" s="9">
        <v>0.28899999999999998</v>
      </c>
      <c r="L11" s="9">
        <v>0.28899999999999998</v>
      </c>
      <c r="M11" s="9">
        <v>0</v>
      </c>
      <c r="N11" s="9">
        <v>0.28899999999999998</v>
      </c>
      <c r="O11" s="9">
        <v>0.28899999999999998</v>
      </c>
      <c r="P11" s="9">
        <v>0</v>
      </c>
      <c r="Q11" s="9">
        <v>0</v>
      </c>
      <c r="R11" s="9">
        <v>0</v>
      </c>
      <c r="S11" s="9">
        <v>0</v>
      </c>
      <c r="T11" s="9">
        <v>1.0249999999999999</v>
      </c>
      <c r="U11" s="9">
        <v>0.52200000000000002</v>
      </c>
      <c r="V11" s="9">
        <v>0.503</v>
      </c>
      <c r="W11" s="9">
        <v>1.0249999999999999</v>
      </c>
      <c r="X11" s="9">
        <v>0.52200000000000002</v>
      </c>
      <c r="Y11" s="9">
        <v>0.503</v>
      </c>
      <c r="Z11" s="9">
        <v>0.26800000000000002</v>
      </c>
      <c r="AA11" s="9">
        <v>0.26800000000000002</v>
      </c>
      <c r="AB11" s="9">
        <v>0</v>
      </c>
      <c r="AC11" s="9">
        <v>0.495</v>
      </c>
      <c r="AD11" s="9">
        <v>0.254</v>
      </c>
      <c r="AE11" s="9">
        <v>0.24099999999999999</v>
      </c>
      <c r="AF11" s="9">
        <v>0.26200000000000001</v>
      </c>
      <c r="AG11" s="9">
        <v>0</v>
      </c>
      <c r="AH11" s="9">
        <v>0.26200000000000001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1.391</v>
      </c>
      <c r="AV11" s="9">
        <v>1.198</v>
      </c>
      <c r="AW11" s="9">
        <v>0.192</v>
      </c>
      <c r="AX11" s="9">
        <v>1.1839999999999999</v>
      </c>
      <c r="AY11" s="9">
        <v>0.99099999999999999</v>
      </c>
      <c r="AZ11" s="9">
        <v>0.192</v>
      </c>
      <c r="BA11" s="9">
        <v>0.224</v>
      </c>
      <c r="BB11" s="9">
        <v>0.224</v>
      </c>
      <c r="BC11" s="9">
        <v>0</v>
      </c>
      <c r="BD11" s="9">
        <v>0</v>
      </c>
      <c r="BE11" s="9">
        <v>0</v>
      </c>
      <c r="BF11" s="9">
        <v>0</v>
      </c>
      <c r="BG11" s="9">
        <v>0.49299999999999999</v>
      </c>
      <c r="BH11" s="9">
        <v>0.30099999999999999</v>
      </c>
      <c r="BI11" s="9">
        <v>0.192</v>
      </c>
      <c r="BJ11" s="9">
        <v>0.46600000000000003</v>
      </c>
      <c r="BK11" s="9">
        <v>0.46600000000000003</v>
      </c>
      <c r="BL11" s="9">
        <v>0</v>
      </c>
      <c r="BM11" s="9">
        <v>0.20699999999999999</v>
      </c>
      <c r="BN11" s="9">
        <v>0.20699999999999999</v>
      </c>
      <c r="BO11" s="9">
        <v>0</v>
      </c>
      <c r="BP11" s="9">
        <v>0</v>
      </c>
      <c r="BQ11" s="9">
        <v>0</v>
      </c>
      <c r="BR11" s="9">
        <v>0</v>
      </c>
      <c r="BS11" s="9">
        <v>0.20699999999999999</v>
      </c>
      <c r="BT11" s="9">
        <v>0.20699999999999999</v>
      </c>
      <c r="BU11" s="9">
        <v>0</v>
      </c>
      <c r="BV11" s="9">
        <v>1.06</v>
      </c>
      <c r="BW11" s="9">
        <v>0.46</v>
      </c>
      <c r="BX11" s="9">
        <v>0.6</v>
      </c>
      <c r="BY11" s="9">
        <v>1.06</v>
      </c>
      <c r="BZ11" s="9">
        <v>0.46</v>
      </c>
      <c r="CA11" s="9">
        <v>0.6</v>
      </c>
      <c r="CB11" s="9">
        <v>0.214</v>
      </c>
      <c r="CC11" s="9">
        <v>0.214</v>
      </c>
      <c r="CD11" s="9">
        <v>0</v>
      </c>
      <c r="CE11" s="9">
        <v>0.33800000000000002</v>
      </c>
      <c r="CF11" s="9">
        <v>0</v>
      </c>
      <c r="CG11" s="9">
        <v>0.33800000000000002</v>
      </c>
      <c r="CH11" s="9">
        <v>0.26200000000000001</v>
      </c>
      <c r="CI11" s="9">
        <v>0</v>
      </c>
      <c r="CJ11" s="9">
        <v>0.26200000000000001</v>
      </c>
      <c r="CK11" s="9">
        <v>0</v>
      </c>
      <c r="CL11" s="9">
        <v>0</v>
      </c>
      <c r="CM11" s="9">
        <v>0</v>
      </c>
      <c r="CN11" s="9">
        <v>0.246</v>
      </c>
      <c r="CO11" s="9">
        <v>0.246</v>
      </c>
      <c r="CP11" s="9">
        <v>0</v>
      </c>
      <c r="CQ11" s="9">
        <v>0.246</v>
      </c>
      <c r="CR11" s="9">
        <v>0.246</v>
      </c>
      <c r="CS11" s="9">
        <v>0</v>
      </c>
      <c r="CT11" s="9">
        <v>0</v>
      </c>
      <c r="CU11" s="9">
        <v>0</v>
      </c>
      <c r="CV11" s="9">
        <v>0</v>
      </c>
      <c r="CW11" s="9">
        <v>1.337</v>
      </c>
      <c r="CX11" s="9">
        <v>0.59599999999999997</v>
      </c>
      <c r="CY11" s="9">
        <v>0.74099999999999999</v>
      </c>
      <c r="CZ11" s="9">
        <v>1.337</v>
      </c>
      <c r="DA11" s="9">
        <v>0.59599999999999997</v>
      </c>
      <c r="DB11" s="9">
        <v>0.74099999999999999</v>
      </c>
      <c r="DC11" s="9">
        <v>1.1319999999999999</v>
      </c>
      <c r="DD11" s="9">
        <v>0.59599999999999997</v>
      </c>
      <c r="DE11" s="9">
        <v>0.53600000000000003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0.20499999999999999</v>
      </c>
      <c r="DM11" s="9">
        <v>0</v>
      </c>
      <c r="DN11" s="9">
        <v>0.20499999999999999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3.206</v>
      </c>
      <c r="DY11" s="9">
        <v>1.821</v>
      </c>
      <c r="DZ11" s="9">
        <v>1.385</v>
      </c>
      <c r="EA11" s="9">
        <v>3.206</v>
      </c>
      <c r="EB11" s="9">
        <v>1.821</v>
      </c>
      <c r="EC11" s="9">
        <v>1.385</v>
      </c>
      <c r="ED11" s="9">
        <v>1.6559999999999999</v>
      </c>
      <c r="EE11" s="9">
        <v>0.73299999999999998</v>
      </c>
      <c r="EF11" s="9">
        <v>0.92300000000000004</v>
      </c>
      <c r="EG11" s="9">
        <v>0.80400000000000005</v>
      </c>
      <c r="EH11" s="9">
        <v>0.54800000000000004</v>
      </c>
      <c r="EI11" s="9">
        <v>0.255</v>
      </c>
      <c r="EJ11" s="9">
        <v>0</v>
      </c>
      <c r="EK11" s="9">
        <v>0</v>
      </c>
      <c r="EL11" s="9">
        <v>0</v>
      </c>
      <c r="EM11" s="9">
        <v>0.47799999999999998</v>
      </c>
      <c r="EN11" s="9">
        <v>0.27100000000000002</v>
      </c>
      <c r="EO11" s="9">
        <v>0.20699999999999999</v>
      </c>
      <c r="EP11" s="9">
        <v>0.26800000000000002</v>
      </c>
      <c r="EQ11" s="9">
        <v>0.26800000000000002</v>
      </c>
      <c r="ER11" s="9">
        <v>0</v>
      </c>
      <c r="ES11" s="9">
        <v>0.26800000000000002</v>
      </c>
      <c r="ET11" s="9">
        <v>0.26800000000000002</v>
      </c>
      <c r="EU11" s="9">
        <v>0</v>
      </c>
      <c r="EV11" s="9">
        <v>0</v>
      </c>
      <c r="EW11" s="9">
        <v>0</v>
      </c>
      <c r="EX11" s="9">
        <v>0</v>
      </c>
      <c r="EY11" s="9">
        <v>6.1440000000000001</v>
      </c>
      <c r="EZ11" s="9">
        <v>2.9159999999999999</v>
      </c>
      <c r="FA11" s="9">
        <v>3.2280000000000002</v>
      </c>
      <c r="FB11" s="9">
        <v>6.1440000000000001</v>
      </c>
      <c r="FC11" s="9">
        <v>2.9159999999999999</v>
      </c>
      <c r="FD11" s="9">
        <v>3.2280000000000002</v>
      </c>
      <c r="FE11" s="9">
        <v>2.6909999999999998</v>
      </c>
      <c r="FF11" s="9">
        <v>1.5629999999999999</v>
      </c>
      <c r="FG11" s="9">
        <v>1.1279999999999999</v>
      </c>
      <c r="FH11" s="9">
        <v>0.48199999999999998</v>
      </c>
      <c r="FI11" s="9">
        <v>0.22700000000000001</v>
      </c>
      <c r="FJ11" s="9">
        <v>0.255</v>
      </c>
      <c r="FK11" s="9">
        <v>1.478</v>
      </c>
      <c r="FL11" s="9">
        <v>0.61</v>
      </c>
      <c r="FM11" s="9">
        <v>0.86799999999999999</v>
      </c>
      <c r="FN11" s="9">
        <v>0.501</v>
      </c>
      <c r="FO11" s="9">
        <v>0.27100000000000002</v>
      </c>
      <c r="FP11" s="9">
        <v>0.23</v>
      </c>
      <c r="FQ11" s="9">
        <v>0.99099999999999999</v>
      </c>
      <c r="FR11" s="9">
        <v>0.246</v>
      </c>
      <c r="FS11" s="9">
        <v>0.746</v>
      </c>
      <c r="FT11" s="9">
        <v>0.99099999999999999</v>
      </c>
      <c r="FU11" s="9">
        <v>0.246</v>
      </c>
      <c r="FV11" s="9">
        <v>0.746</v>
      </c>
      <c r="FW11" s="9">
        <v>0</v>
      </c>
      <c r="FX11" s="9">
        <v>0</v>
      </c>
      <c r="FY11" s="9">
        <v>0</v>
      </c>
      <c r="FZ11" s="9">
        <v>78.465000000000003</v>
      </c>
      <c r="GA11" s="9">
        <v>43.368000000000002</v>
      </c>
      <c r="GB11" s="9">
        <v>35.095999999999997</v>
      </c>
      <c r="GC11" s="9">
        <v>77.013999999999996</v>
      </c>
      <c r="GD11" s="9">
        <v>42.170999999999999</v>
      </c>
      <c r="GE11" s="9">
        <v>34.843000000000004</v>
      </c>
      <c r="GF11" s="9">
        <v>26.096</v>
      </c>
      <c r="GG11" s="9">
        <v>14.257</v>
      </c>
      <c r="GH11" s="9">
        <v>11.839</v>
      </c>
      <c r="GI11" s="9">
        <v>13.159000000000001</v>
      </c>
      <c r="GJ11" s="9">
        <v>6.7</v>
      </c>
      <c r="GK11" s="9">
        <v>6.4589999999999996</v>
      </c>
      <c r="GL11" s="9">
        <v>18.053000000000001</v>
      </c>
      <c r="GM11" s="9">
        <v>9.9450000000000003</v>
      </c>
      <c r="GN11" s="9">
        <v>8.1080000000000005</v>
      </c>
      <c r="GO11" s="9">
        <v>11.573</v>
      </c>
      <c r="GP11" s="9">
        <v>6.4320000000000004</v>
      </c>
      <c r="GQ11" s="9">
        <v>5.141</v>
      </c>
      <c r="GR11" s="9">
        <v>9.5839999999999996</v>
      </c>
      <c r="GS11" s="9">
        <v>6.0359999999999996</v>
      </c>
      <c r="GT11" s="9">
        <v>3.5489999999999999</v>
      </c>
      <c r="GU11" s="9">
        <v>8.1329999999999991</v>
      </c>
      <c r="GV11" s="9">
        <v>4.8380000000000001</v>
      </c>
      <c r="GW11" s="9">
        <v>3.2949999999999999</v>
      </c>
      <c r="GX11" s="9">
        <v>1.4510000000000001</v>
      </c>
      <c r="GY11" s="9">
        <v>1.1970000000000001</v>
      </c>
      <c r="GZ11" s="9">
        <v>0.253</v>
      </c>
      <c r="HA11" s="9">
        <v>70.096000000000004</v>
      </c>
      <c r="HB11" s="9">
        <v>38.953000000000003</v>
      </c>
      <c r="HC11" s="9">
        <v>31.143999999999998</v>
      </c>
      <c r="HD11" s="9">
        <v>68.899000000000001</v>
      </c>
      <c r="HE11" s="9">
        <v>37.755000000000003</v>
      </c>
      <c r="HF11" s="9">
        <v>31.143999999999998</v>
      </c>
      <c r="HG11" s="9">
        <v>22.957999999999998</v>
      </c>
      <c r="HH11" s="9">
        <v>12.539</v>
      </c>
      <c r="HI11" s="9">
        <v>10.419</v>
      </c>
      <c r="HJ11" s="9">
        <v>12.032999999999999</v>
      </c>
      <c r="HK11" s="9">
        <v>5.9370000000000003</v>
      </c>
      <c r="HL11" s="9">
        <v>6.0960000000000001</v>
      </c>
      <c r="HM11" s="9">
        <v>16.135999999999999</v>
      </c>
      <c r="HN11" s="9">
        <v>9.2460000000000004</v>
      </c>
      <c r="HO11" s="9">
        <v>6.89</v>
      </c>
      <c r="HP11" s="9">
        <v>10.414999999999999</v>
      </c>
      <c r="HQ11" s="9">
        <v>5.7539999999999996</v>
      </c>
      <c r="HR11" s="9">
        <v>4.6619999999999999</v>
      </c>
      <c r="HS11" s="9">
        <v>8.5540000000000003</v>
      </c>
      <c r="HT11" s="9">
        <v>5.4770000000000003</v>
      </c>
      <c r="HU11" s="9">
        <v>3.077</v>
      </c>
      <c r="HV11" s="9">
        <v>7.3570000000000002</v>
      </c>
      <c r="HW11" s="9">
        <v>4.28</v>
      </c>
      <c r="HX11" s="9">
        <v>3.077</v>
      </c>
      <c r="HY11" s="9">
        <v>1.1970000000000001</v>
      </c>
      <c r="HZ11" s="9">
        <v>1.1970000000000001</v>
      </c>
      <c r="IA11" s="9">
        <v>0</v>
      </c>
      <c r="IB11" s="9">
        <v>15.943</v>
      </c>
      <c r="IC11" s="9">
        <v>9.6170000000000009</v>
      </c>
      <c r="ID11" s="9">
        <v>6.3259999999999996</v>
      </c>
      <c r="IE11" s="9">
        <v>15.726000000000001</v>
      </c>
      <c r="IF11" s="9">
        <v>9.4</v>
      </c>
      <c r="IG11" s="9">
        <v>6.3259999999999996</v>
      </c>
      <c r="IH11" s="9">
        <v>7.843</v>
      </c>
      <c r="II11" s="9">
        <v>4.5759999999999996</v>
      </c>
      <c r="IJ11" s="9">
        <v>3.266</v>
      </c>
      <c r="IK11" s="9">
        <v>1.216</v>
      </c>
      <c r="IL11" s="9">
        <v>0.39800000000000002</v>
      </c>
      <c r="IM11" s="9">
        <v>0.81799999999999995</v>
      </c>
      <c r="IN11" s="9">
        <v>4.492</v>
      </c>
      <c r="IO11" s="9">
        <v>3.3119999999999998</v>
      </c>
      <c r="IP11" s="9">
        <v>1.18</v>
      </c>
      <c r="IQ11" s="9">
        <v>1.3680000000000001</v>
      </c>
    </row>
    <row r="12" spans="1:251">
      <c r="A12" s="10">
        <v>42401</v>
      </c>
      <c r="B12" s="9">
        <v>1.89</v>
      </c>
      <c r="C12" s="9">
        <v>1.647</v>
      </c>
      <c r="D12" s="9">
        <v>0.24299999999999999</v>
      </c>
      <c r="E12" s="9">
        <v>0.94299999999999995</v>
      </c>
      <c r="F12" s="9">
        <v>0.94299999999999995</v>
      </c>
      <c r="G12" s="9">
        <v>0</v>
      </c>
      <c r="H12" s="9">
        <v>0.63700000000000001</v>
      </c>
      <c r="I12" s="9">
        <v>0.63700000000000001</v>
      </c>
      <c r="J12" s="9">
        <v>0</v>
      </c>
      <c r="K12" s="9">
        <v>1.026</v>
      </c>
      <c r="L12" s="9">
        <v>0.79100000000000004</v>
      </c>
      <c r="M12" s="9">
        <v>0.23400000000000001</v>
      </c>
      <c r="N12" s="9">
        <v>1.026</v>
      </c>
      <c r="O12" s="9">
        <v>0.79100000000000004</v>
      </c>
      <c r="P12" s="9">
        <v>0.23400000000000001</v>
      </c>
      <c r="Q12" s="9">
        <v>0</v>
      </c>
      <c r="R12" s="9">
        <v>0</v>
      </c>
      <c r="S12" s="9">
        <v>0</v>
      </c>
      <c r="T12" s="9">
        <v>0.51600000000000001</v>
      </c>
      <c r="U12" s="9">
        <v>0.22700000000000001</v>
      </c>
      <c r="V12" s="9">
        <v>0.28899999999999998</v>
      </c>
      <c r="W12" s="9">
        <v>0.51600000000000001</v>
      </c>
      <c r="X12" s="9">
        <v>0.22700000000000001</v>
      </c>
      <c r="Y12" s="9">
        <v>0.28899999999999998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0.51600000000000001</v>
      </c>
      <c r="AG12" s="9">
        <v>0.22700000000000001</v>
      </c>
      <c r="AH12" s="9">
        <v>0.28899999999999998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2.411</v>
      </c>
      <c r="AV12" s="9">
        <v>0</v>
      </c>
      <c r="AW12" s="9">
        <v>2.411</v>
      </c>
      <c r="AX12" s="9">
        <v>2.2639999999999998</v>
      </c>
      <c r="AY12" s="9">
        <v>0</v>
      </c>
      <c r="AZ12" s="9">
        <v>2.2639999999999998</v>
      </c>
      <c r="BA12" s="9">
        <v>1.272</v>
      </c>
      <c r="BB12" s="9">
        <v>0</v>
      </c>
      <c r="BC12" s="9">
        <v>1.272</v>
      </c>
      <c r="BD12" s="9">
        <v>0.498</v>
      </c>
      <c r="BE12" s="9">
        <v>0</v>
      </c>
      <c r="BF12" s="9">
        <v>0.498</v>
      </c>
      <c r="BG12" s="9">
        <v>0.26700000000000002</v>
      </c>
      <c r="BH12" s="9">
        <v>0</v>
      </c>
      <c r="BI12" s="9">
        <v>0.26700000000000002</v>
      </c>
      <c r="BJ12" s="9">
        <v>0.22600000000000001</v>
      </c>
      <c r="BK12" s="9">
        <v>0</v>
      </c>
      <c r="BL12" s="9">
        <v>0.22600000000000001</v>
      </c>
      <c r="BM12" s="9">
        <v>0.14699999999999999</v>
      </c>
      <c r="BN12" s="9">
        <v>0</v>
      </c>
      <c r="BO12" s="9">
        <v>0.14699999999999999</v>
      </c>
      <c r="BP12" s="9">
        <v>0</v>
      </c>
      <c r="BQ12" s="9">
        <v>0</v>
      </c>
      <c r="BR12" s="9">
        <v>0</v>
      </c>
      <c r="BS12" s="9">
        <v>0.14699999999999999</v>
      </c>
      <c r="BT12" s="9">
        <v>0</v>
      </c>
      <c r="BU12" s="9">
        <v>0.14699999999999999</v>
      </c>
      <c r="BV12" s="9">
        <v>0.24099999999999999</v>
      </c>
      <c r="BW12" s="9">
        <v>0</v>
      </c>
      <c r="BX12" s="9">
        <v>0.24099999999999999</v>
      </c>
      <c r="BY12" s="9">
        <v>0.24099999999999999</v>
      </c>
      <c r="BZ12" s="9">
        <v>0</v>
      </c>
      <c r="CA12" s="9">
        <v>0.24099999999999999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0.24099999999999999</v>
      </c>
      <c r="CI12" s="9">
        <v>0</v>
      </c>
      <c r="CJ12" s="9">
        <v>0.24099999999999999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0.80100000000000005</v>
      </c>
      <c r="CX12" s="9">
        <v>0.28999999999999998</v>
      </c>
      <c r="CY12" s="9">
        <v>0.51100000000000001</v>
      </c>
      <c r="CZ12" s="9">
        <v>0.80100000000000005</v>
      </c>
      <c r="DA12" s="9">
        <v>0.28999999999999998</v>
      </c>
      <c r="DB12" s="9">
        <v>0.51100000000000001</v>
      </c>
      <c r="DC12" s="9">
        <v>0.29199999999999998</v>
      </c>
      <c r="DD12" s="9">
        <v>0</v>
      </c>
      <c r="DE12" s="9">
        <v>0.29199999999999998</v>
      </c>
      <c r="DF12" s="9">
        <v>0.28999999999999998</v>
      </c>
      <c r="DG12" s="9">
        <v>0.28999999999999998</v>
      </c>
      <c r="DH12" s="9">
        <v>0</v>
      </c>
      <c r="DI12" s="9">
        <v>0</v>
      </c>
      <c r="DJ12" s="9">
        <v>0</v>
      </c>
      <c r="DK12" s="9">
        <v>0</v>
      </c>
      <c r="DL12" s="9">
        <v>0.219</v>
      </c>
      <c r="DM12" s="9">
        <v>0</v>
      </c>
      <c r="DN12" s="9">
        <v>0.219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6.0529999999999999</v>
      </c>
      <c r="DY12" s="9">
        <v>2.54</v>
      </c>
      <c r="DZ12" s="9">
        <v>3.5129999999999999</v>
      </c>
      <c r="EA12" s="9">
        <v>6.0529999999999999</v>
      </c>
      <c r="EB12" s="9">
        <v>2.54</v>
      </c>
      <c r="EC12" s="9">
        <v>3.5129999999999999</v>
      </c>
      <c r="ED12" s="9">
        <v>0.17599999999999999</v>
      </c>
      <c r="EE12" s="9">
        <v>0</v>
      </c>
      <c r="EF12" s="9">
        <v>0.17599999999999999</v>
      </c>
      <c r="EG12" s="9">
        <v>1.79</v>
      </c>
      <c r="EH12" s="9">
        <v>0.29599999999999999</v>
      </c>
      <c r="EI12" s="9">
        <v>1.494</v>
      </c>
      <c r="EJ12" s="9">
        <v>2.198</v>
      </c>
      <c r="EK12" s="9">
        <v>1.093</v>
      </c>
      <c r="EL12" s="9">
        <v>1.105</v>
      </c>
      <c r="EM12" s="9">
        <v>0.441</v>
      </c>
      <c r="EN12" s="9">
        <v>0.20599999999999999</v>
      </c>
      <c r="EO12" s="9">
        <v>0.23499999999999999</v>
      </c>
      <c r="EP12" s="9">
        <v>1.448</v>
      </c>
      <c r="EQ12" s="9">
        <v>0.94499999999999995</v>
      </c>
      <c r="ER12" s="9">
        <v>0.503</v>
      </c>
      <c r="ES12" s="9">
        <v>1.448</v>
      </c>
      <c r="ET12" s="9">
        <v>0.94499999999999995</v>
      </c>
      <c r="EU12" s="9">
        <v>0.503</v>
      </c>
      <c r="EV12" s="9">
        <v>0</v>
      </c>
      <c r="EW12" s="9">
        <v>0</v>
      </c>
      <c r="EX12" s="9">
        <v>0</v>
      </c>
      <c r="EY12" s="9">
        <v>3.1240000000000001</v>
      </c>
      <c r="EZ12" s="9">
        <v>1.0309999999999999</v>
      </c>
      <c r="FA12" s="9">
        <v>2.093</v>
      </c>
      <c r="FB12" s="9">
        <v>2.8940000000000001</v>
      </c>
      <c r="FC12" s="9">
        <v>0.80100000000000005</v>
      </c>
      <c r="FD12" s="9">
        <v>2.093</v>
      </c>
      <c r="FE12" s="9">
        <v>0.67400000000000004</v>
      </c>
      <c r="FF12" s="9">
        <v>0</v>
      </c>
      <c r="FG12" s="9">
        <v>0.67400000000000004</v>
      </c>
      <c r="FH12" s="9">
        <v>1.0269999999999999</v>
      </c>
      <c r="FI12" s="9">
        <v>0.28999999999999998</v>
      </c>
      <c r="FJ12" s="9">
        <v>0.73699999999999999</v>
      </c>
      <c r="FK12" s="9">
        <v>0.70499999999999996</v>
      </c>
      <c r="FL12" s="9">
        <v>0.247</v>
      </c>
      <c r="FM12" s="9">
        <v>0.45800000000000002</v>
      </c>
      <c r="FN12" s="9">
        <v>0.26400000000000001</v>
      </c>
      <c r="FO12" s="9">
        <v>0.26400000000000001</v>
      </c>
      <c r="FP12" s="9">
        <v>0</v>
      </c>
      <c r="FQ12" s="9">
        <v>0.45400000000000001</v>
      </c>
      <c r="FR12" s="9">
        <v>0.23</v>
      </c>
      <c r="FS12" s="9">
        <v>0.224</v>
      </c>
      <c r="FT12" s="9">
        <v>0.224</v>
      </c>
      <c r="FU12" s="9">
        <v>0</v>
      </c>
      <c r="FV12" s="9">
        <v>0.224</v>
      </c>
      <c r="FW12" s="9">
        <v>0.23</v>
      </c>
      <c r="FX12" s="9">
        <v>0.23</v>
      </c>
      <c r="FY12" s="9">
        <v>0</v>
      </c>
      <c r="FZ12" s="9">
        <v>80.394999999999996</v>
      </c>
      <c r="GA12" s="9">
        <v>46.018000000000001</v>
      </c>
      <c r="GB12" s="9">
        <v>34.378</v>
      </c>
      <c r="GC12" s="9">
        <v>79.796999999999997</v>
      </c>
      <c r="GD12" s="9">
        <v>45.42</v>
      </c>
      <c r="GE12" s="9">
        <v>34.378</v>
      </c>
      <c r="GF12" s="9">
        <v>26.527000000000001</v>
      </c>
      <c r="GG12" s="9">
        <v>17.579000000000001</v>
      </c>
      <c r="GH12" s="9">
        <v>8.9480000000000004</v>
      </c>
      <c r="GI12" s="9">
        <v>20.097000000000001</v>
      </c>
      <c r="GJ12" s="9">
        <v>11.205</v>
      </c>
      <c r="GK12" s="9">
        <v>8.8919999999999995</v>
      </c>
      <c r="GL12" s="9">
        <v>13.433999999999999</v>
      </c>
      <c r="GM12" s="9">
        <v>4.681</v>
      </c>
      <c r="GN12" s="9">
        <v>8.7530000000000001</v>
      </c>
      <c r="GO12" s="9">
        <v>12.576000000000001</v>
      </c>
      <c r="GP12" s="9">
        <v>7.1239999999999997</v>
      </c>
      <c r="GQ12" s="9">
        <v>5.4530000000000003</v>
      </c>
      <c r="GR12" s="9">
        <v>7.7619999999999996</v>
      </c>
      <c r="GS12" s="9">
        <v>5.4290000000000003</v>
      </c>
      <c r="GT12" s="9">
        <v>2.3330000000000002</v>
      </c>
      <c r="GU12" s="9">
        <v>7.1630000000000003</v>
      </c>
      <c r="GV12" s="9">
        <v>4.8310000000000004</v>
      </c>
      <c r="GW12" s="9">
        <v>2.3330000000000002</v>
      </c>
      <c r="GX12" s="9">
        <v>0.59799999999999998</v>
      </c>
      <c r="GY12" s="9">
        <v>0.59799999999999998</v>
      </c>
      <c r="GZ12" s="9">
        <v>0</v>
      </c>
      <c r="HA12" s="9">
        <v>72.974999999999994</v>
      </c>
      <c r="HB12" s="9">
        <v>41.466999999999999</v>
      </c>
      <c r="HC12" s="9">
        <v>31.507999999999999</v>
      </c>
      <c r="HD12" s="9">
        <v>72.376000000000005</v>
      </c>
      <c r="HE12" s="9">
        <v>40.869</v>
      </c>
      <c r="HF12" s="9">
        <v>31.507999999999999</v>
      </c>
      <c r="HG12" s="9">
        <v>23.504999999999999</v>
      </c>
      <c r="HH12" s="9">
        <v>15.866</v>
      </c>
      <c r="HI12" s="9">
        <v>7.6379999999999999</v>
      </c>
      <c r="HJ12" s="9">
        <v>18.446000000000002</v>
      </c>
      <c r="HK12" s="9">
        <v>9.9039999999999999</v>
      </c>
      <c r="HL12" s="9">
        <v>8.5419999999999998</v>
      </c>
      <c r="HM12" s="9">
        <v>12.56</v>
      </c>
      <c r="HN12" s="9">
        <v>4.681</v>
      </c>
      <c r="HO12" s="9">
        <v>7.8789999999999996</v>
      </c>
      <c r="HP12" s="9">
        <v>11.577999999999999</v>
      </c>
      <c r="HQ12" s="9">
        <v>6.4610000000000003</v>
      </c>
      <c r="HR12" s="9">
        <v>5.1159999999999997</v>
      </c>
      <c r="HS12" s="9">
        <v>6.8869999999999996</v>
      </c>
      <c r="HT12" s="9">
        <v>4.5540000000000003</v>
      </c>
      <c r="HU12" s="9">
        <v>2.3330000000000002</v>
      </c>
      <c r="HV12" s="9">
        <v>6.2889999999999997</v>
      </c>
      <c r="HW12" s="9">
        <v>3.956</v>
      </c>
      <c r="HX12" s="9">
        <v>2.3330000000000002</v>
      </c>
      <c r="HY12" s="9">
        <v>0.59799999999999998</v>
      </c>
      <c r="HZ12" s="9">
        <v>0.59799999999999998</v>
      </c>
      <c r="IA12" s="9">
        <v>0</v>
      </c>
      <c r="IB12" s="9">
        <v>14.77</v>
      </c>
      <c r="IC12" s="9">
        <v>7.4720000000000004</v>
      </c>
      <c r="ID12" s="9">
        <v>7.2969999999999997</v>
      </c>
      <c r="IE12" s="9">
        <v>14.484999999999999</v>
      </c>
      <c r="IF12" s="9">
        <v>7.1870000000000003</v>
      </c>
      <c r="IG12" s="9">
        <v>7.2969999999999997</v>
      </c>
      <c r="IH12" s="9">
        <v>4</v>
      </c>
      <c r="II12" s="9">
        <v>2.847</v>
      </c>
      <c r="IJ12" s="9">
        <v>1.153</v>
      </c>
      <c r="IK12" s="9">
        <v>4.2469999999999999</v>
      </c>
      <c r="IL12" s="9">
        <v>1.528</v>
      </c>
      <c r="IM12" s="9">
        <v>2.7189999999999999</v>
      </c>
      <c r="IN12" s="9">
        <v>2.5819999999999999</v>
      </c>
      <c r="IO12" s="9">
        <v>1.242</v>
      </c>
      <c r="IP12" s="9">
        <v>1.34</v>
      </c>
      <c r="IQ12" s="9">
        <v>2.6619999999999999</v>
      </c>
    </row>
    <row r="13" spans="1:251">
      <c r="A13" s="10">
        <v>42767</v>
      </c>
      <c r="B13" s="9">
        <v>0.22900000000000001</v>
      </c>
      <c r="C13" s="9">
        <v>0</v>
      </c>
      <c r="D13" s="9">
        <v>0.22900000000000001</v>
      </c>
      <c r="E13" s="9">
        <v>0.72699999999999998</v>
      </c>
      <c r="F13" s="9">
        <v>0.46500000000000002</v>
      </c>
      <c r="G13" s="9">
        <v>0.26200000000000001</v>
      </c>
      <c r="H13" s="9">
        <v>1.198</v>
      </c>
      <c r="I13" s="9">
        <v>0.54100000000000004</v>
      </c>
      <c r="J13" s="9">
        <v>0.65700000000000003</v>
      </c>
      <c r="K13" s="9">
        <v>0.93700000000000006</v>
      </c>
      <c r="L13" s="9">
        <v>0.621</v>
      </c>
      <c r="M13" s="9">
        <v>0.316</v>
      </c>
      <c r="N13" s="9">
        <v>0.93700000000000006</v>
      </c>
      <c r="O13" s="9">
        <v>0.621</v>
      </c>
      <c r="P13" s="9">
        <v>0.316</v>
      </c>
      <c r="Q13" s="9">
        <v>0</v>
      </c>
      <c r="R13" s="9">
        <v>0</v>
      </c>
      <c r="S13" s="9">
        <v>0</v>
      </c>
      <c r="T13" s="9">
        <v>0.70199999999999996</v>
      </c>
      <c r="U13" s="9">
        <v>0.253</v>
      </c>
      <c r="V13" s="9">
        <v>0.44900000000000001</v>
      </c>
      <c r="W13" s="9">
        <v>0.70199999999999996</v>
      </c>
      <c r="X13" s="9">
        <v>0.253</v>
      </c>
      <c r="Y13" s="9">
        <v>0.44900000000000001</v>
      </c>
      <c r="Z13" s="9">
        <v>0</v>
      </c>
      <c r="AA13" s="9">
        <v>0</v>
      </c>
      <c r="AB13" s="9">
        <v>0</v>
      </c>
      <c r="AC13" s="9">
        <v>0.48199999999999998</v>
      </c>
      <c r="AD13" s="9">
        <v>0.253</v>
      </c>
      <c r="AE13" s="9">
        <v>0.22900000000000001</v>
      </c>
      <c r="AF13" s="9">
        <v>0</v>
      </c>
      <c r="AG13" s="9">
        <v>0</v>
      </c>
      <c r="AH13" s="9">
        <v>0</v>
      </c>
      <c r="AI13" s="9">
        <v>0.22</v>
      </c>
      <c r="AJ13" s="9">
        <v>0</v>
      </c>
      <c r="AK13" s="9">
        <v>0.22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1.5640000000000001</v>
      </c>
      <c r="AV13" s="9">
        <v>0.50700000000000001</v>
      </c>
      <c r="AW13" s="9">
        <v>1.0569999999999999</v>
      </c>
      <c r="AX13" s="9">
        <v>1.5640000000000001</v>
      </c>
      <c r="AY13" s="9">
        <v>0.50700000000000001</v>
      </c>
      <c r="AZ13" s="9">
        <v>1.0569999999999999</v>
      </c>
      <c r="BA13" s="9">
        <v>0.76</v>
      </c>
      <c r="BB13" s="9">
        <v>0.50700000000000001</v>
      </c>
      <c r="BC13" s="9">
        <v>0.252</v>
      </c>
      <c r="BD13" s="9">
        <v>0</v>
      </c>
      <c r="BE13" s="9">
        <v>0</v>
      </c>
      <c r="BF13" s="9">
        <v>0</v>
      </c>
      <c r="BG13" s="9">
        <v>0.80400000000000005</v>
      </c>
      <c r="BH13" s="9">
        <v>0</v>
      </c>
      <c r="BI13" s="9">
        <v>0.80400000000000005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0.432</v>
      </c>
      <c r="BW13" s="9">
        <v>0</v>
      </c>
      <c r="BX13" s="9">
        <v>0.432</v>
      </c>
      <c r="BY13" s="9">
        <v>0.432</v>
      </c>
      <c r="BZ13" s="9">
        <v>0</v>
      </c>
      <c r="CA13" s="9">
        <v>0.432</v>
      </c>
      <c r="CB13" s="9">
        <v>0</v>
      </c>
      <c r="CC13" s="9">
        <v>0</v>
      </c>
      <c r="CD13" s="9">
        <v>0</v>
      </c>
      <c r="CE13" s="9">
        <v>0.432</v>
      </c>
      <c r="CF13" s="9">
        <v>0</v>
      </c>
      <c r="CG13" s="9">
        <v>0.432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7.1120000000000001</v>
      </c>
      <c r="DY13" s="9">
        <v>4.8250000000000002</v>
      </c>
      <c r="DZ13" s="9">
        <v>2.2869999999999999</v>
      </c>
      <c r="EA13" s="9">
        <v>7.1120000000000001</v>
      </c>
      <c r="EB13" s="9">
        <v>4.8250000000000002</v>
      </c>
      <c r="EC13" s="9">
        <v>2.2869999999999999</v>
      </c>
      <c r="ED13" s="9">
        <v>2.7839999999999998</v>
      </c>
      <c r="EE13" s="9">
        <v>2.6389999999999998</v>
      </c>
      <c r="EF13" s="9">
        <v>0.14499999999999999</v>
      </c>
      <c r="EG13" s="9">
        <v>0.73599999999999999</v>
      </c>
      <c r="EH13" s="9">
        <v>0.27400000000000002</v>
      </c>
      <c r="EI13" s="9">
        <v>0.46300000000000002</v>
      </c>
      <c r="EJ13" s="9">
        <v>1.573</v>
      </c>
      <c r="EK13" s="9">
        <v>1.006</v>
      </c>
      <c r="EL13" s="9">
        <v>0.56699999999999995</v>
      </c>
      <c r="EM13" s="9">
        <v>1.4039999999999999</v>
      </c>
      <c r="EN13" s="9">
        <v>0.53300000000000003</v>
      </c>
      <c r="EO13" s="9">
        <v>0.871</v>
      </c>
      <c r="EP13" s="9">
        <v>0.61399999999999999</v>
      </c>
      <c r="EQ13" s="9">
        <v>0.373</v>
      </c>
      <c r="ER13" s="9">
        <v>0.24099999999999999</v>
      </c>
      <c r="ES13" s="9">
        <v>0.61399999999999999</v>
      </c>
      <c r="ET13" s="9">
        <v>0.373</v>
      </c>
      <c r="EU13" s="9">
        <v>0.24099999999999999</v>
      </c>
      <c r="EV13" s="9">
        <v>0</v>
      </c>
      <c r="EW13" s="9">
        <v>0</v>
      </c>
      <c r="EX13" s="9">
        <v>0</v>
      </c>
      <c r="EY13" s="9">
        <v>5.6970000000000001</v>
      </c>
      <c r="EZ13" s="9">
        <v>3.0830000000000002</v>
      </c>
      <c r="FA13" s="9">
        <v>2.6139999999999999</v>
      </c>
      <c r="FB13" s="9">
        <v>5.3380000000000001</v>
      </c>
      <c r="FC13" s="9">
        <v>3.0830000000000002</v>
      </c>
      <c r="FD13" s="9">
        <v>2.2559999999999998</v>
      </c>
      <c r="FE13" s="9">
        <v>2.6880000000000002</v>
      </c>
      <c r="FF13" s="9">
        <v>1.5189999999999999</v>
      </c>
      <c r="FG13" s="9">
        <v>1.17</v>
      </c>
      <c r="FH13" s="9">
        <v>0.75700000000000001</v>
      </c>
      <c r="FI13" s="9">
        <v>0.27300000000000002</v>
      </c>
      <c r="FJ13" s="9">
        <v>0.48299999999999998</v>
      </c>
      <c r="FK13" s="9">
        <v>0.75600000000000001</v>
      </c>
      <c r="FL13" s="9">
        <v>0.75600000000000001</v>
      </c>
      <c r="FM13" s="9">
        <v>0</v>
      </c>
      <c r="FN13" s="9">
        <v>0.53900000000000003</v>
      </c>
      <c r="FO13" s="9">
        <v>0.27100000000000002</v>
      </c>
      <c r="FP13" s="9">
        <v>0.26800000000000002</v>
      </c>
      <c r="FQ13" s="9">
        <v>0.95699999999999996</v>
      </c>
      <c r="FR13" s="9">
        <v>0.26300000000000001</v>
      </c>
      <c r="FS13" s="9">
        <v>0.69299999999999995</v>
      </c>
      <c r="FT13" s="9">
        <v>0.59799999999999998</v>
      </c>
      <c r="FU13" s="9">
        <v>0.26300000000000001</v>
      </c>
      <c r="FV13" s="9">
        <v>0.33500000000000002</v>
      </c>
      <c r="FW13" s="9">
        <v>0.35899999999999999</v>
      </c>
      <c r="FX13" s="9">
        <v>0</v>
      </c>
      <c r="FY13" s="9">
        <v>0.35899999999999999</v>
      </c>
      <c r="FZ13" s="9">
        <v>86.918999999999997</v>
      </c>
      <c r="GA13" s="9">
        <v>44.752000000000002</v>
      </c>
      <c r="GB13" s="9">
        <v>42.167000000000002</v>
      </c>
      <c r="GC13" s="9">
        <v>84.650999999999996</v>
      </c>
      <c r="GD13" s="9">
        <v>43.762</v>
      </c>
      <c r="GE13" s="9">
        <v>40.889000000000003</v>
      </c>
      <c r="GF13" s="9">
        <v>32.450000000000003</v>
      </c>
      <c r="GG13" s="9">
        <v>17.39</v>
      </c>
      <c r="GH13" s="9">
        <v>15.06</v>
      </c>
      <c r="GI13" s="9">
        <v>17.055</v>
      </c>
      <c r="GJ13" s="9">
        <v>8.6180000000000003</v>
      </c>
      <c r="GK13" s="9">
        <v>8.4369999999999994</v>
      </c>
      <c r="GL13" s="9">
        <v>10.836</v>
      </c>
      <c r="GM13" s="9">
        <v>5.1210000000000004</v>
      </c>
      <c r="GN13" s="9">
        <v>5.7160000000000002</v>
      </c>
      <c r="GO13" s="9">
        <v>13.297000000000001</v>
      </c>
      <c r="GP13" s="9">
        <v>6.0369999999999999</v>
      </c>
      <c r="GQ13" s="9">
        <v>7.26</v>
      </c>
      <c r="GR13" s="9">
        <v>13.281000000000001</v>
      </c>
      <c r="GS13" s="9">
        <v>7.5869999999999997</v>
      </c>
      <c r="GT13" s="9">
        <v>5.694</v>
      </c>
      <c r="GU13" s="9">
        <v>11.013</v>
      </c>
      <c r="GV13" s="9">
        <v>6.5970000000000004</v>
      </c>
      <c r="GW13" s="9">
        <v>4.4160000000000004</v>
      </c>
      <c r="GX13" s="9">
        <v>2.2679999999999998</v>
      </c>
      <c r="GY13" s="9">
        <v>0.99</v>
      </c>
      <c r="GZ13" s="9">
        <v>1.2789999999999999</v>
      </c>
      <c r="HA13" s="9">
        <v>77.977000000000004</v>
      </c>
      <c r="HB13" s="9">
        <v>40.091999999999999</v>
      </c>
      <c r="HC13" s="9">
        <v>37.884</v>
      </c>
      <c r="HD13" s="9">
        <v>75.707999999999998</v>
      </c>
      <c r="HE13" s="9">
        <v>39.103000000000002</v>
      </c>
      <c r="HF13" s="9">
        <v>36.604999999999997</v>
      </c>
      <c r="HG13" s="9">
        <v>29.172999999999998</v>
      </c>
      <c r="HH13" s="9">
        <v>15.414999999999999</v>
      </c>
      <c r="HI13" s="9">
        <v>13.757999999999999</v>
      </c>
      <c r="HJ13" s="9">
        <v>14.814</v>
      </c>
      <c r="HK13" s="9">
        <v>7.4560000000000004</v>
      </c>
      <c r="HL13" s="9">
        <v>7.3579999999999997</v>
      </c>
      <c r="HM13" s="9">
        <v>9.3409999999999993</v>
      </c>
      <c r="HN13" s="9">
        <v>4.2809999999999997</v>
      </c>
      <c r="HO13" s="9">
        <v>5.0599999999999996</v>
      </c>
      <c r="HP13" s="9">
        <v>12.46</v>
      </c>
      <c r="HQ13" s="9">
        <v>6.0369999999999999</v>
      </c>
      <c r="HR13" s="9">
        <v>6.4240000000000004</v>
      </c>
      <c r="HS13" s="9">
        <v>12.188000000000001</v>
      </c>
      <c r="HT13" s="9">
        <v>6.9029999999999996</v>
      </c>
      <c r="HU13" s="9">
        <v>5.2850000000000001</v>
      </c>
      <c r="HV13" s="9">
        <v>9.9190000000000005</v>
      </c>
      <c r="HW13" s="9">
        <v>5.9130000000000003</v>
      </c>
      <c r="HX13" s="9">
        <v>4.0060000000000002</v>
      </c>
      <c r="HY13" s="9">
        <v>2.2679999999999998</v>
      </c>
      <c r="HZ13" s="9">
        <v>0.99</v>
      </c>
      <c r="IA13" s="9">
        <v>1.2789999999999999</v>
      </c>
      <c r="IB13" s="9">
        <v>18.312999999999999</v>
      </c>
      <c r="IC13" s="9">
        <v>9.5640000000000001</v>
      </c>
      <c r="ID13" s="9">
        <v>8.7490000000000006</v>
      </c>
      <c r="IE13" s="9">
        <v>17.882999999999999</v>
      </c>
      <c r="IF13" s="9">
        <v>9.5640000000000001</v>
      </c>
      <c r="IG13" s="9">
        <v>8.3190000000000008</v>
      </c>
      <c r="IH13" s="9">
        <v>6.5730000000000004</v>
      </c>
      <c r="II13" s="9">
        <v>4.173</v>
      </c>
      <c r="IJ13" s="9">
        <v>2.4</v>
      </c>
      <c r="IK13" s="9">
        <v>3.012</v>
      </c>
      <c r="IL13" s="9">
        <v>0.70499999999999996</v>
      </c>
      <c r="IM13" s="9">
        <v>2.3069999999999999</v>
      </c>
      <c r="IN13" s="9">
        <v>2.2349999999999999</v>
      </c>
      <c r="IO13" s="9">
        <v>1.1859999999999999</v>
      </c>
      <c r="IP13" s="9">
        <v>1.048</v>
      </c>
      <c r="IQ13" s="9">
        <v>2.6859999999999999</v>
      </c>
    </row>
    <row r="14" spans="1:251">
      <c r="A14" s="10">
        <v>43132</v>
      </c>
      <c r="B14" s="9">
        <v>0.73399999999999999</v>
      </c>
      <c r="C14" s="9">
        <v>0.73399999999999999</v>
      </c>
      <c r="D14" s="9">
        <v>0</v>
      </c>
      <c r="E14" s="9">
        <v>1.2809999999999999</v>
      </c>
      <c r="F14" s="9">
        <v>1.2809999999999999</v>
      </c>
      <c r="G14" s="9">
        <v>0</v>
      </c>
      <c r="H14" s="9">
        <v>1.214</v>
      </c>
      <c r="I14" s="9">
        <v>0.69199999999999995</v>
      </c>
      <c r="J14" s="9">
        <v>0.52200000000000002</v>
      </c>
      <c r="K14" s="9">
        <v>0.67700000000000005</v>
      </c>
      <c r="L14" s="9">
        <v>0.51900000000000002</v>
      </c>
      <c r="M14" s="9">
        <v>0.158</v>
      </c>
      <c r="N14" s="9">
        <v>0.67700000000000005</v>
      </c>
      <c r="O14" s="9">
        <v>0.51900000000000002</v>
      </c>
      <c r="P14" s="9">
        <v>0.158</v>
      </c>
      <c r="Q14" s="9">
        <v>0</v>
      </c>
      <c r="R14" s="9">
        <v>0</v>
      </c>
      <c r="S14" s="9">
        <v>0</v>
      </c>
      <c r="T14" s="9">
        <v>0.752</v>
      </c>
      <c r="U14" s="9">
        <v>0.29299999999999998</v>
      </c>
      <c r="V14" s="9">
        <v>0.45900000000000002</v>
      </c>
      <c r="W14" s="9">
        <v>0.752</v>
      </c>
      <c r="X14" s="9">
        <v>0.29299999999999998</v>
      </c>
      <c r="Y14" s="9">
        <v>0.45900000000000002</v>
      </c>
      <c r="Z14" s="9">
        <v>0</v>
      </c>
      <c r="AA14" s="9">
        <v>0</v>
      </c>
      <c r="AB14" s="9">
        <v>0</v>
      </c>
      <c r="AC14" s="9">
        <v>0.25900000000000001</v>
      </c>
      <c r="AD14" s="9">
        <v>0</v>
      </c>
      <c r="AE14" s="9">
        <v>0.25900000000000001</v>
      </c>
      <c r="AF14" s="9">
        <v>0</v>
      </c>
      <c r="AG14" s="9">
        <v>0</v>
      </c>
      <c r="AH14" s="9">
        <v>0</v>
      </c>
      <c r="AI14" s="9">
        <v>0.29299999999999998</v>
      </c>
      <c r="AJ14" s="9">
        <v>0.29299999999999998</v>
      </c>
      <c r="AK14" s="9">
        <v>0</v>
      </c>
      <c r="AL14" s="9">
        <v>0.2</v>
      </c>
      <c r="AM14" s="9">
        <v>0</v>
      </c>
      <c r="AN14" s="9">
        <v>0.2</v>
      </c>
      <c r="AO14" s="9">
        <v>0.2</v>
      </c>
      <c r="AP14" s="9">
        <v>0</v>
      </c>
      <c r="AQ14" s="9">
        <v>0.2</v>
      </c>
      <c r="AR14" s="9">
        <v>0</v>
      </c>
      <c r="AS14" s="9">
        <v>0</v>
      </c>
      <c r="AT14" s="9">
        <v>0</v>
      </c>
      <c r="AU14" s="9">
        <v>1.633</v>
      </c>
      <c r="AV14" s="9">
        <v>1.133</v>
      </c>
      <c r="AW14" s="9">
        <v>0.5</v>
      </c>
      <c r="AX14" s="9">
        <v>1.633</v>
      </c>
      <c r="AY14" s="9">
        <v>1.133</v>
      </c>
      <c r="AZ14" s="9">
        <v>0.5</v>
      </c>
      <c r="BA14" s="9">
        <v>1.133</v>
      </c>
      <c r="BB14" s="9">
        <v>1.133</v>
      </c>
      <c r="BC14" s="9">
        <v>0</v>
      </c>
      <c r="BD14" s="9">
        <v>0.248</v>
      </c>
      <c r="BE14" s="9">
        <v>0</v>
      </c>
      <c r="BF14" s="9">
        <v>0.248</v>
      </c>
      <c r="BG14" s="9">
        <v>0.252</v>
      </c>
      <c r="BH14" s="9">
        <v>0</v>
      </c>
      <c r="BI14" s="9">
        <v>0.252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2.7789999999999999</v>
      </c>
      <c r="BW14" s="9">
        <v>1.028</v>
      </c>
      <c r="BX14" s="9">
        <v>1.75</v>
      </c>
      <c r="BY14" s="9">
        <v>2.7789999999999999</v>
      </c>
      <c r="BZ14" s="9">
        <v>1.028</v>
      </c>
      <c r="CA14" s="9">
        <v>1.75</v>
      </c>
      <c r="CB14" s="9">
        <v>0.43099999999999999</v>
      </c>
      <c r="CC14" s="9">
        <v>0</v>
      </c>
      <c r="CD14" s="9">
        <v>0.43099999999999999</v>
      </c>
      <c r="CE14" s="9">
        <v>0.83</v>
      </c>
      <c r="CF14" s="9">
        <v>0.30499999999999999</v>
      </c>
      <c r="CG14" s="9">
        <v>0.52500000000000002</v>
      </c>
      <c r="CH14" s="9">
        <v>1.0509999999999999</v>
      </c>
      <c r="CI14" s="9">
        <v>0.49199999999999999</v>
      </c>
      <c r="CJ14" s="9">
        <v>0.56000000000000005</v>
      </c>
      <c r="CK14" s="9">
        <v>0.23499999999999999</v>
      </c>
      <c r="CL14" s="9">
        <v>0</v>
      </c>
      <c r="CM14" s="9">
        <v>0.23499999999999999</v>
      </c>
      <c r="CN14" s="9">
        <v>0.23100000000000001</v>
      </c>
      <c r="CO14" s="9">
        <v>0.23100000000000001</v>
      </c>
      <c r="CP14" s="9">
        <v>0</v>
      </c>
      <c r="CQ14" s="9">
        <v>0.23100000000000001</v>
      </c>
      <c r="CR14" s="9">
        <v>0.23100000000000001</v>
      </c>
      <c r="CS14" s="9">
        <v>0</v>
      </c>
      <c r="CT14" s="9">
        <v>0</v>
      </c>
      <c r="CU14" s="9">
        <v>0</v>
      </c>
      <c r="CV14" s="9">
        <v>0</v>
      </c>
      <c r="CW14" s="9">
        <v>1.1439999999999999</v>
      </c>
      <c r="CX14" s="9">
        <v>0.78300000000000003</v>
      </c>
      <c r="CY14" s="9">
        <v>0.36099999999999999</v>
      </c>
      <c r="CZ14" s="9">
        <v>1.1439999999999999</v>
      </c>
      <c r="DA14" s="9">
        <v>0.78300000000000003</v>
      </c>
      <c r="DB14" s="9">
        <v>0.36099999999999999</v>
      </c>
      <c r="DC14" s="9">
        <v>0.63400000000000001</v>
      </c>
      <c r="DD14" s="9">
        <v>0.27300000000000002</v>
      </c>
      <c r="DE14" s="9">
        <v>0.36099999999999999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0.51</v>
      </c>
      <c r="DP14" s="9">
        <v>0.51</v>
      </c>
      <c r="DQ14" s="9">
        <v>0</v>
      </c>
      <c r="DR14" s="9">
        <v>0.51</v>
      </c>
      <c r="DS14" s="9">
        <v>0.51</v>
      </c>
      <c r="DT14" s="9">
        <v>0</v>
      </c>
      <c r="DU14" s="9">
        <v>0</v>
      </c>
      <c r="DV14" s="9">
        <v>0</v>
      </c>
      <c r="DW14" s="9">
        <v>0</v>
      </c>
      <c r="DX14" s="9">
        <v>4.2140000000000004</v>
      </c>
      <c r="DY14" s="9">
        <v>1.5549999999999999</v>
      </c>
      <c r="DZ14" s="9">
        <v>2.6589999999999998</v>
      </c>
      <c r="EA14" s="9">
        <v>4.2140000000000004</v>
      </c>
      <c r="EB14" s="9">
        <v>1.5549999999999999</v>
      </c>
      <c r="EC14" s="9">
        <v>2.6589999999999998</v>
      </c>
      <c r="ED14" s="9">
        <v>0.90500000000000003</v>
      </c>
      <c r="EE14" s="9">
        <v>0.23599999999999999</v>
      </c>
      <c r="EF14" s="9">
        <v>0.66900000000000004</v>
      </c>
      <c r="EG14" s="9">
        <v>0.58399999999999996</v>
      </c>
      <c r="EH14" s="9">
        <v>0.58399999999999996</v>
      </c>
      <c r="EI14" s="9">
        <v>0</v>
      </c>
      <c r="EJ14" s="9">
        <v>1.325</v>
      </c>
      <c r="EK14" s="9">
        <v>0.51500000000000001</v>
      </c>
      <c r="EL14" s="9">
        <v>0.81100000000000005</v>
      </c>
      <c r="EM14" s="9">
        <v>0.98299999999999998</v>
      </c>
      <c r="EN14" s="9">
        <v>0</v>
      </c>
      <c r="EO14" s="9">
        <v>0.98299999999999998</v>
      </c>
      <c r="EP14" s="9">
        <v>0.41599999999999998</v>
      </c>
      <c r="EQ14" s="9">
        <v>0.22</v>
      </c>
      <c r="ER14" s="9">
        <v>0.19600000000000001</v>
      </c>
      <c r="ES14" s="9">
        <v>0.41599999999999998</v>
      </c>
      <c r="ET14" s="9">
        <v>0.22</v>
      </c>
      <c r="EU14" s="9">
        <v>0.19600000000000001</v>
      </c>
      <c r="EV14" s="9">
        <v>0</v>
      </c>
      <c r="EW14" s="9">
        <v>0</v>
      </c>
      <c r="EX14" s="9">
        <v>0</v>
      </c>
      <c r="EY14" s="9">
        <v>4.6989999999999998</v>
      </c>
      <c r="EZ14" s="9">
        <v>2.036</v>
      </c>
      <c r="FA14" s="9">
        <v>2.6629999999999998</v>
      </c>
      <c r="FB14" s="9">
        <v>4.6989999999999998</v>
      </c>
      <c r="FC14" s="9">
        <v>2.036</v>
      </c>
      <c r="FD14" s="9">
        <v>2.6629999999999998</v>
      </c>
      <c r="FE14" s="9">
        <v>2.5640000000000001</v>
      </c>
      <c r="FF14" s="9">
        <v>0.74</v>
      </c>
      <c r="FG14" s="9">
        <v>1.823</v>
      </c>
      <c r="FH14" s="9">
        <v>0.99299999999999999</v>
      </c>
      <c r="FI14" s="9">
        <v>0.52800000000000002</v>
      </c>
      <c r="FJ14" s="9">
        <v>0.46500000000000002</v>
      </c>
      <c r="FK14" s="9">
        <v>0.26600000000000001</v>
      </c>
      <c r="FL14" s="9">
        <v>0.26600000000000001</v>
      </c>
      <c r="FM14" s="9">
        <v>0</v>
      </c>
      <c r="FN14" s="9">
        <v>0.49099999999999999</v>
      </c>
      <c r="FO14" s="9">
        <v>0.27500000000000002</v>
      </c>
      <c r="FP14" s="9">
        <v>0.216</v>
      </c>
      <c r="FQ14" s="9">
        <v>0.38400000000000001</v>
      </c>
      <c r="FR14" s="9">
        <v>0.22600000000000001</v>
      </c>
      <c r="FS14" s="9">
        <v>0.158</v>
      </c>
      <c r="FT14" s="9">
        <v>0.38400000000000001</v>
      </c>
      <c r="FU14" s="9">
        <v>0.22600000000000001</v>
      </c>
      <c r="FV14" s="9">
        <v>0.158</v>
      </c>
      <c r="FW14" s="9">
        <v>0</v>
      </c>
      <c r="FX14" s="9">
        <v>0</v>
      </c>
      <c r="FY14" s="9">
        <v>0</v>
      </c>
      <c r="FZ14" s="9">
        <v>87.936000000000007</v>
      </c>
      <c r="GA14" s="9">
        <v>47.966999999999999</v>
      </c>
      <c r="GB14" s="9">
        <v>39.969000000000001</v>
      </c>
      <c r="GC14" s="9">
        <v>86.432000000000002</v>
      </c>
      <c r="GD14" s="9">
        <v>47.026000000000003</v>
      </c>
      <c r="GE14" s="9">
        <v>39.405999999999999</v>
      </c>
      <c r="GF14" s="9">
        <v>33.807000000000002</v>
      </c>
      <c r="GG14" s="9">
        <v>20.718</v>
      </c>
      <c r="GH14" s="9">
        <v>13.087999999999999</v>
      </c>
      <c r="GI14" s="9">
        <v>20.190999999999999</v>
      </c>
      <c r="GJ14" s="9">
        <v>8.9700000000000006</v>
      </c>
      <c r="GK14" s="9">
        <v>11.221</v>
      </c>
      <c r="GL14" s="9">
        <v>11.119</v>
      </c>
      <c r="GM14" s="9">
        <v>4.0090000000000003</v>
      </c>
      <c r="GN14" s="9">
        <v>7.11</v>
      </c>
      <c r="GO14" s="9">
        <v>12.412000000000001</v>
      </c>
      <c r="GP14" s="9">
        <v>7.1589999999999998</v>
      </c>
      <c r="GQ14" s="9">
        <v>5.2530000000000001</v>
      </c>
      <c r="GR14" s="9">
        <v>10.407</v>
      </c>
      <c r="GS14" s="9">
        <v>7.11</v>
      </c>
      <c r="GT14" s="9">
        <v>3.2970000000000002</v>
      </c>
      <c r="GU14" s="9">
        <v>8.9030000000000005</v>
      </c>
      <c r="GV14" s="9">
        <v>6.1689999999999996</v>
      </c>
      <c r="GW14" s="9">
        <v>2.734</v>
      </c>
      <c r="GX14" s="9">
        <v>1.5049999999999999</v>
      </c>
      <c r="GY14" s="9">
        <v>0.94099999999999995</v>
      </c>
      <c r="GZ14" s="9">
        <v>0.56299999999999994</v>
      </c>
      <c r="HA14" s="9">
        <v>81.658000000000001</v>
      </c>
      <c r="HB14" s="9">
        <v>46.722000000000001</v>
      </c>
      <c r="HC14" s="9">
        <v>34.936999999999998</v>
      </c>
      <c r="HD14" s="9">
        <v>80.501000000000005</v>
      </c>
      <c r="HE14" s="9">
        <v>45.780999999999999</v>
      </c>
      <c r="HF14" s="9">
        <v>34.720999999999997</v>
      </c>
      <c r="HG14" s="9">
        <v>31.72</v>
      </c>
      <c r="HH14" s="9">
        <v>20.718</v>
      </c>
      <c r="HI14" s="9">
        <v>11.000999999999999</v>
      </c>
      <c r="HJ14" s="9">
        <v>18.222999999999999</v>
      </c>
      <c r="HK14" s="9">
        <v>8.5069999999999997</v>
      </c>
      <c r="HL14" s="9">
        <v>9.7170000000000005</v>
      </c>
      <c r="HM14" s="9">
        <v>11.119</v>
      </c>
      <c r="HN14" s="9">
        <v>4.0090000000000003</v>
      </c>
      <c r="HO14" s="9">
        <v>7.11</v>
      </c>
      <c r="HP14" s="9">
        <v>11.093</v>
      </c>
      <c r="HQ14" s="9">
        <v>6.6340000000000003</v>
      </c>
      <c r="HR14" s="9">
        <v>4.4580000000000002</v>
      </c>
      <c r="HS14" s="9">
        <v>9.5039999999999996</v>
      </c>
      <c r="HT14" s="9">
        <v>6.8529999999999998</v>
      </c>
      <c r="HU14" s="9">
        <v>2.6509999999999998</v>
      </c>
      <c r="HV14" s="9">
        <v>8.3469999999999995</v>
      </c>
      <c r="HW14" s="9">
        <v>5.9119999999999999</v>
      </c>
      <c r="HX14" s="9">
        <v>2.4350000000000001</v>
      </c>
      <c r="HY14" s="9">
        <v>1.157</v>
      </c>
      <c r="HZ14" s="9">
        <v>0.94099999999999995</v>
      </c>
      <c r="IA14" s="9">
        <v>0.216</v>
      </c>
      <c r="IB14" s="9">
        <v>20.617999999999999</v>
      </c>
      <c r="IC14" s="9">
        <v>14.063000000000001</v>
      </c>
      <c r="ID14" s="9">
        <v>6.5549999999999997</v>
      </c>
      <c r="IE14" s="9">
        <v>20.617999999999999</v>
      </c>
      <c r="IF14" s="9">
        <v>14.063000000000001</v>
      </c>
      <c r="IG14" s="9">
        <v>6.5549999999999997</v>
      </c>
      <c r="IH14" s="9">
        <v>8.8620000000000001</v>
      </c>
      <c r="II14" s="9">
        <v>7.2709999999999999</v>
      </c>
      <c r="IJ14" s="9">
        <v>1.591</v>
      </c>
      <c r="IK14" s="9">
        <v>5.0490000000000004</v>
      </c>
      <c r="IL14" s="9">
        <v>3.0249999999999999</v>
      </c>
      <c r="IM14" s="9">
        <v>2.024</v>
      </c>
      <c r="IN14" s="9">
        <v>2.0550000000000002</v>
      </c>
      <c r="IO14" s="9">
        <v>0.88500000000000001</v>
      </c>
      <c r="IP14" s="9">
        <v>1.169</v>
      </c>
      <c r="IQ14" s="9">
        <v>2.9279999999999999</v>
      </c>
    </row>
    <row r="15" spans="1:251">
      <c r="A15" s="10">
        <v>43497</v>
      </c>
      <c r="B15" s="9">
        <v>0.28000000000000003</v>
      </c>
      <c r="C15" s="9">
        <v>0</v>
      </c>
      <c r="D15" s="9">
        <v>0.28000000000000003</v>
      </c>
      <c r="E15" s="9">
        <v>0.23</v>
      </c>
      <c r="F15" s="9">
        <v>0</v>
      </c>
      <c r="G15" s="9">
        <v>0.23</v>
      </c>
      <c r="H15" s="9">
        <v>1.216</v>
      </c>
      <c r="I15" s="9">
        <v>0.752</v>
      </c>
      <c r="J15" s="9">
        <v>0.46400000000000002</v>
      </c>
      <c r="K15" s="9">
        <v>0.23200000000000001</v>
      </c>
      <c r="L15" s="9">
        <v>0</v>
      </c>
      <c r="M15" s="9">
        <v>0.23200000000000001</v>
      </c>
      <c r="N15" s="9">
        <v>0.23200000000000001</v>
      </c>
      <c r="O15" s="9">
        <v>0</v>
      </c>
      <c r="P15" s="9">
        <v>0.23200000000000001</v>
      </c>
      <c r="Q15" s="9">
        <v>0</v>
      </c>
      <c r="R15" s="9">
        <v>0</v>
      </c>
      <c r="S15" s="9">
        <v>0</v>
      </c>
      <c r="T15" s="9">
        <v>0.84199999999999997</v>
      </c>
      <c r="U15" s="9">
        <v>0.26200000000000001</v>
      </c>
      <c r="V15" s="9">
        <v>0.57999999999999996</v>
      </c>
      <c r="W15" s="9">
        <v>0.84199999999999997</v>
      </c>
      <c r="X15" s="9">
        <v>0.26200000000000001</v>
      </c>
      <c r="Y15" s="9">
        <v>0.57999999999999996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0.84199999999999997</v>
      </c>
      <c r="AJ15" s="9">
        <v>0.26200000000000001</v>
      </c>
      <c r="AK15" s="9">
        <v>0.57999999999999996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1.1890000000000001</v>
      </c>
      <c r="AV15" s="9">
        <v>0.251</v>
      </c>
      <c r="AW15" s="9">
        <v>0.93899999999999995</v>
      </c>
      <c r="AX15" s="9">
        <v>1.1890000000000001</v>
      </c>
      <c r="AY15" s="9">
        <v>0.251</v>
      </c>
      <c r="AZ15" s="9">
        <v>0.93899999999999995</v>
      </c>
      <c r="BA15" s="9">
        <v>0.626</v>
      </c>
      <c r="BB15" s="9">
        <v>0</v>
      </c>
      <c r="BC15" s="9">
        <v>0.626</v>
      </c>
      <c r="BD15" s="9">
        <v>0</v>
      </c>
      <c r="BE15" s="9">
        <v>0</v>
      </c>
      <c r="BF15" s="9">
        <v>0</v>
      </c>
      <c r="BG15" s="9">
        <v>0.313</v>
      </c>
      <c r="BH15" s="9">
        <v>0</v>
      </c>
      <c r="BI15" s="9">
        <v>0.313</v>
      </c>
      <c r="BJ15" s="9">
        <v>0.251</v>
      </c>
      <c r="BK15" s="9">
        <v>0.251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2.161</v>
      </c>
      <c r="BW15" s="9">
        <v>0</v>
      </c>
      <c r="BX15" s="9">
        <v>2.161</v>
      </c>
      <c r="BY15" s="9">
        <v>2.161</v>
      </c>
      <c r="BZ15" s="9">
        <v>0</v>
      </c>
      <c r="CA15" s="9">
        <v>2.161</v>
      </c>
      <c r="CB15" s="9">
        <v>0</v>
      </c>
      <c r="CC15" s="9">
        <v>0</v>
      </c>
      <c r="CD15" s="9">
        <v>0</v>
      </c>
      <c r="CE15" s="9">
        <v>0.9</v>
      </c>
      <c r="CF15" s="9">
        <v>0</v>
      </c>
      <c r="CG15" s="9">
        <v>0.9</v>
      </c>
      <c r="CH15" s="9">
        <v>1.2609999999999999</v>
      </c>
      <c r="CI15" s="9">
        <v>0</v>
      </c>
      <c r="CJ15" s="9">
        <v>1.2609999999999999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0.56999999999999995</v>
      </c>
      <c r="CX15" s="9">
        <v>0.56999999999999995</v>
      </c>
      <c r="CY15" s="9">
        <v>0</v>
      </c>
      <c r="CZ15" s="9">
        <v>0.56999999999999995</v>
      </c>
      <c r="DA15" s="9">
        <v>0.56999999999999995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0.28299999999999997</v>
      </c>
      <c r="DJ15" s="9">
        <v>0.28299999999999997</v>
      </c>
      <c r="DK15" s="9">
        <v>0</v>
      </c>
      <c r="DL15" s="9">
        <v>0.28599999999999998</v>
      </c>
      <c r="DM15" s="9">
        <v>0.28599999999999998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4.4729999999999999</v>
      </c>
      <c r="DY15" s="9">
        <v>2.214</v>
      </c>
      <c r="DZ15" s="9">
        <v>2.2599999999999998</v>
      </c>
      <c r="EA15" s="9">
        <v>4.4729999999999999</v>
      </c>
      <c r="EB15" s="9">
        <v>2.214</v>
      </c>
      <c r="EC15" s="9">
        <v>2.2599999999999998</v>
      </c>
      <c r="ED15" s="9">
        <v>1.4259999999999999</v>
      </c>
      <c r="EE15" s="9">
        <v>0.63600000000000001</v>
      </c>
      <c r="EF15" s="9">
        <v>0.79</v>
      </c>
      <c r="EG15" s="9">
        <v>0.309</v>
      </c>
      <c r="EH15" s="9">
        <v>0.309</v>
      </c>
      <c r="EI15" s="9">
        <v>0</v>
      </c>
      <c r="EJ15" s="9">
        <v>1.645</v>
      </c>
      <c r="EK15" s="9">
        <v>0.66900000000000004</v>
      </c>
      <c r="EL15" s="9">
        <v>0.97599999999999998</v>
      </c>
      <c r="EM15" s="9">
        <v>0.27500000000000002</v>
      </c>
      <c r="EN15" s="9">
        <v>0.27500000000000002</v>
      </c>
      <c r="EO15" s="9">
        <v>0</v>
      </c>
      <c r="EP15" s="9">
        <v>0.81899999999999995</v>
      </c>
      <c r="EQ15" s="9">
        <v>0.32600000000000001</v>
      </c>
      <c r="ER15" s="9">
        <v>0.49399999999999999</v>
      </c>
      <c r="ES15" s="9">
        <v>0.81899999999999995</v>
      </c>
      <c r="ET15" s="9">
        <v>0.32600000000000001</v>
      </c>
      <c r="EU15" s="9">
        <v>0.49399999999999999</v>
      </c>
      <c r="EV15" s="9">
        <v>0</v>
      </c>
      <c r="EW15" s="9">
        <v>0</v>
      </c>
      <c r="EX15" s="9">
        <v>0</v>
      </c>
      <c r="EY15" s="9">
        <v>4.6749999999999998</v>
      </c>
      <c r="EZ15" s="9">
        <v>4.181</v>
      </c>
      <c r="FA15" s="9">
        <v>0.49399999999999999</v>
      </c>
      <c r="FB15" s="9">
        <v>4.4390000000000001</v>
      </c>
      <c r="FC15" s="9">
        <v>4.181</v>
      </c>
      <c r="FD15" s="9">
        <v>0.25800000000000001</v>
      </c>
      <c r="FE15" s="9">
        <v>1.679</v>
      </c>
      <c r="FF15" s="9">
        <v>1.421</v>
      </c>
      <c r="FG15" s="9">
        <v>0.25800000000000001</v>
      </c>
      <c r="FH15" s="9">
        <v>0.623</v>
      </c>
      <c r="FI15" s="9">
        <v>0.623</v>
      </c>
      <c r="FJ15" s="9">
        <v>0</v>
      </c>
      <c r="FK15" s="9">
        <v>0.64700000000000002</v>
      </c>
      <c r="FL15" s="9">
        <v>0.64700000000000002</v>
      </c>
      <c r="FM15" s="9">
        <v>0</v>
      </c>
      <c r="FN15" s="9">
        <v>0.89300000000000002</v>
      </c>
      <c r="FO15" s="9">
        <v>0.89300000000000002</v>
      </c>
      <c r="FP15" s="9">
        <v>0</v>
      </c>
      <c r="FQ15" s="9">
        <v>0.83299999999999996</v>
      </c>
      <c r="FR15" s="9">
        <v>0.59699999999999998</v>
      </c>
      <c r="FS15" s="9">
        <v>0.23599999999999999</v>
      </c>
      <c r="FT15" s="9">
        <v>0.59699999999999998</v>
      </c>
      <c r="FU15" s="9">
        <v>0.59699999999999998</v>
      </c>
      <c r="FV15" s="9">
        <v>0</v>
      </c>
      <c r="FW15" s="9">
        <v>0.23599999999999999</v>
      </c>
      <c r="FX15" s="9">
        <v>0</v>
      </c>
      <c r="FY15" s="9">
        <v>0.23599999999999999</v>
      </c>
      <c r="FZ15" s="9">
        <v>89.99</v>
      </c>
      <c r="GA15" s="9">
        <v>51.363</v>
      </c>
      <c r="GB15" s="9">
        <v>38.627000000000002</v>
      </c>
      <c r="GC15" s="9">
        <v>89.620999999999995</v>
      </c>
      <c r="GD15" s="9">
        <v>50.994</v>
      </c>
      <c r="GE15" s="9">
        <v>38.627000000000002</v>
      </c>
      <c r="GF15" s="9">
        <v>31.577000000000002</v>
      </c>
      <c r="GG15" s="9">
        <v>16.295999999999999</v>
      </c>
      <c r="GH15" s="9">
        <v>15.28</v>
      </c>
      <c r="GI15" s="9">
        <v>18.167000000000002</v>
      </c>
      <c r="GJ15" s="9">
        <v>12.593</v>
      </c>
      <c r="GK15" s="9">
        <v>5.5739999999999998</v>
      </c>
      <c r="GL15" s="9">
        <v>12.188000000000001</v>
      </c>
      <c r="GM15" s="9">
        <v>5.0350000000000001</v>
      </c>
      <c r="GN15" s="9">
        <v>7.1529999999999996</v>
      </c>
      <c r="GO15" s="9">
        <v>15.145</v>
      </c>
      <c r="GP15" s="9">
        <v>8.1790000000000003</v>
      </c>
      <c r="GQ15" s="9">
        <v>6.9660000000000002</v>
      </c>
      <c r="GR15" s="9">
        <v>12.913</v>
      </c>
      <c r="GS15" s="9">
        <v>9.2590000000000003</v>
      </c>
      <c r="GT15" s="9">
        <v>3.6539999999999999</v>
      </c>
      <c r="GU15" s="9">
        <v>12.545</v>
      </c>
      <c r="GV15" s="9">
        <v>8.891</v>
      </c>
      <c r="GW15" s="9">
        <v>3.6539999999999999</v>
      </c>
      <c r="GX15" s="9">
        <v>0.36799999999999999</v>
      </c>
      <c r="GY15" s="9">
        <v>0.36799999999999999</v>
      </c>
      <c r="GZ15" s="9">
        <v>0</v>
      </c>
      <c r="HA15" s="9">
        <v>78.257000000000005</v>
      </c>
      <c r="HB15" s="9">
        <v>46.052999999999997</v>
      </c>
      <c r="HC15" s="9">
        <v>32.204000000000001</v>
      </c>
      <c r="HD15" s="9">
        <v>77.888999999999996</v>
      </c>
      <c r="HE15" s="9">
        <v>45.685000000000002</v>
      </c>
      <c r="HF15" s="9">
        <v>32.204000000000001</v>
      </c>
      <c r="HG15" s="9">
        <v>27.547000000000001</v>
      </c>
      <c r="HH15" s="9">
        <v>14.406000000000001</v>
      </c>
      <c r="HI15" s="9">
        <v>13.141</v>
      </c>
      <c r="HJ15" s="9">
        <v>16.224</v>
      </c>
      <c r="HK15" s="9">
        <v>12.178000000000001</v>
      </c>
      <c r="HL15" s="9">
        <v>4.0449999999999999</v>
      </c>
      <c r="HM15" s="9">
        <v>9.1219999999999999</v>
      </c>
      <c r="HN15" s="9">
        <v>3.8719999999999999</v>
      </c>
      <c r="HO15" s="9">
        <v>5.2510000000000003</v>
      </c>
      <c r="HP15" s="9">
        <v>13.352</v>
      </c>
      <c r="HQ15" s="9">
        <v>6.7089999999999996</v>
      </c>
      <c r="HR15" s="9">
        <v>6.6429999999999998</v>
      </c>
      <c r="HS15" s="9">
        <v>12.013</v>
      </c>
      <c r="HT15" s="9">
        <v>8.8879999999999999</v>
      </c>
      <c r="HU15" s="9">
        <v>3.1240000000000001</v>
      </c>
      <c r="HV15" s="9">
        <v>11.644</v>
      </c>
      <c r="HW15" s="9">
        <v>8.52</v>
      </c>
      <c r="HX15" s="9">
        <v>3.1240000000000001</v>
      </c>
      <c r="HY15" s="9">
        <v>0.36799999999999999</v>
      </c>
      <c r="HZ15" s="9">
        <v>0.36799999999999999</v>
      </c>
      <c r="IA15" s="9">
        <v>0</v>
      </c>
      <c r="IB15" s="9">
        <v>17.437000000000001</v>
      </c>
      <c r="IC15" s="9">
        <v>11.212</v>
      </c>
      <c r="ID15" s="9">
        <v>6.2249999999999996</v>
      </c>
      <c r="IE15" s="9">
        <v>17.068999999999999</v>
      </c>
      <c r="IF15" s="9">
        <v>10.843999999999999</v>
      </c>
      <c r="IG15" s="9">
        <v>6.2249999999999996</v>
      </c>
      <c r="IH15" s="9">
        <v>7.08</v>
      </c>
      <c r="II15" s="9">
        <v>4.4880000000000004</v>
      </c>
      <c r="IJ15" s="9">
        <v>2.5920000000000001</v>
      </c>
      <c r="IK15" s="9">
        <v>2.7250000000000001</v>
      </c>
      <c r="IL15" s="9">
        <v>0.91300000000000003</v>
      </c>
      <c r="IM15" s="9">
        <v>1.8120000000000001</v>
      </c>
      <c r="IN15" s="9">
        <v>1.889</v>
      </c>
      <c r="IO15" s="9">
        <v>1.889</v>
      </c>
      <c r="IP15" s="9">
        <v>0</v>
      </c>
      <c r="IQ15" s="9">
        <v>5.3739999999999997</v>
      </c>
    </row>
    <row r="16" spans="1:251">
      <c r="A16" s="10">
        <v>43862</v>
      </c>
      <c r="B16" s="9">
        <v>1.095</v>
      </c>
      <c r="C16" s="9">
        <v>1.095</v>
      </c>
      <c r="D16" s="9">
        <v>0</v>
      </c>
      <c r="E16" s="9">
        <v>0.879</v>
      </c>
      <c r="F16" s="9">
        <v>0.40400000000000003</v>
      </c>
      <c r="G16" s="9">
        <v>0.47399999999999998</v>
      </c>
      <c r="H16" s="9">
        <v>0.90600000000000003</v>
      </c>
      <c r="I16" s="9">
        <v>0.66900000000000004</v>
      </c>
      <c r="J16" s="9">
        <v>0.23699999999999999</v>
      </c>
      <c r="K16" s="9">
        <v>1.8839999999999999</v>
      </c>
      <c r="L16" s="9">
        <v>1.097</v>
      </c>
      <c r="M16" s="9">
        <v>0.78600000000000003</v>
      </c>
      <c r="N16" s="9">
        <v>1.633</v>
      </c>
      <c r="O16" s="9">
        <v>1.097</v>
      </c>
      <c r="P16" s="9">
        <v>0.53600000000000003</v>
      </c>
      <c r="Q16" s="9">
        <v>0.25</v>
      </c>
      <c r="R16" s="9">
        <v>0</v>
      </c>
      <c r="S16" s="9">
        <v>0.25</v>
      </c>
      <c r="T16" s="9">
        <v>0.23699999999999999</v>
      </c>
      <c r="U16" s="9">
        <v>0</v>
      </c>
      <c r="V16" s="9">
        <v>0.23699999999999999</v>
      </c>
      <c r="W16" s="9">
        <v>0.23699999999999999</v>
      </c>
      <c r="X16" s="9">
        <v>0</v>
      </c>
      <c r="Y16" s="9">
        <v>0.23699999999999999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0.23699999999999999</v>
      </c>
      <c r="AJ16" s="9">
        <v>0</v>
      </c>
      <c r="AK16" s="9">
        <v>0.23699999999999999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2.2040000000000002</v>
      </c>
      <c r="AV16" s="9">
        <v>0.26700000000000002</v>
      </c>
      <c r="AW16" s="9">
        <v>1.9370000000000001</v>
      </c>
      <c r="AX16" s="9">
        <v>2.2040000000000002</v>
      </c>
      <c r="AY16" s="9">
        <v>0.26700000000000002</v>
      </c>
      <c r="AZ16" s="9">
        <v>1.9370000000000001</v>
      </c>
      <c r="BA16" s="9">
        <v>0.45300000000000001</v>
      </c>
      <c r="BB16" s="9">
        <v>0</v>
      </c>
      <c r="BC16" s="9">
        <v>0.45300000000000001</v>
      </c>
      <c r="BD16" s="9">
        <v>0.54600000000000004</v>
      </c>
      <c r="BE16" s="9">
        <v>0</v>
      </c>
      <c r="BF16" s="9">
        <v>0.54600000000000004</v>
      </c>
      <c r="BG16" s="9">
        <v>0.92300000000000004</v>
      </c>
      <c r="BH16" s="9">
        <v>0.26700000000000002</v>
      </c>
      <c r="BI16" s="9">
        <v>0.65600000000000003</v>
      </c>
      <c r="BJ16" s="9">
        <v>0</v>
      </c>
      <c r="BK16" s="9">
        <v>0</v>
      </c>
      <c r="BL16" s="9">
        <v>0</v>
      </c>
      <c r="BM16" s="9">
        <v>0.28100000000000003</v>
      </c>
      <c r="BN16" s="9">
        <v>0</v>
      </c>
      <c r="BO16" s="9">
        <v>0.28100000000000003</v>
      </c>
      <c r="BP16" s="9">
        <v>0.28100000000000003</v>
      </c>
      <c r="BQ16" s="9">
        <v>0</v>
      </c>
      <c r="BR16" s="9">
        <v>0.28100000000000003</v>
      </c>
      <c r="BS16" s="9">
        <v>0</v>
      </c>
      <c r="BT16" s="9">
        <v>0</v>
      </c>
      <c r="BU16" s="9">
        <v>0</v>
      </c>
      <c r="BV16" s="9">
        <v>0.54300000000000004</v>
      </c>
      <c r="BW16" s="9">
        <v>0</v>
      </c>
      <c r="BX16" s="9">
        <v>0.54300000000000004</v>
      </c>
      <c r="BY16" s="9">
        <v>0.54300000000000004</v>
      </c>
      <c r="BZ16" s="9">
        <v>0</v>
      </c>
      <c r="CA16" s="9">
        <v>0.54300000000000004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0.54300000000000004</v>
      </c>
      <c r="CI16" s="9">
        <v>0</v>
      </c>
      <c r="CJ16" s="9">
        <v>0.54300000000000004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0.61299999999999999</v>
      </c>
      <c r="CX16" s="9">
        <v>0.26300000000000001</v>
      </c>
      <c r="CY16" s="9">
        <v>0.34899999999999998</v>
      </c>
      <c r="CZ16" s="9">
        <v>0.61299999999999999</v>
      </c>
      <c r="DA16" s="9">
        <v>0.26300000000000001</v>
      </c>
      <c r="DB16" s="9">
        <v>0.34899999999999998</v>
      </c>
      <c r="DC16" s="9">
        <v>0</v>
      </c>
      <c r="DD16" s="9">
        <v>0</v>
      </c>
      <c r="DE16" s="9">
        <v>0</v>
      </c>
      <c r="DF16" s="9">
        <v>0.34899999999999998</v>
      </c>
      <c r="DG16" s="9">
        <v>0</v>
      </c>
      <c r="DH16" s="9">
        <v>0.34899999999999998</v>
      </c>
      <c r="DI16" s="9">
        <v>0.26300000000000001</v>
      </c>
      <c r="DJ16" s="9">
        <v>0.26300000000000001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6.7060000000000004</v>
      </c>
      <c r="DY16" s="9">
        <v>3.6960000000000002</v>
      </c>
      <c r="DZ16" s="9">
        <v>3.01</v>
      </c>
      <c r="EA16" s="9">
        <v>6.7060000000000004</v>
      </c>
      <c r="EB16" s="9">
        <v>3.6960000000000002</v>
      </c>
      <c r="EC16" s="9">
        <v>3.01</v>
      </c>
      <c r="ED16" s="9">
        <v>1.778</v>
      </c>
      <c r="EE16" s="9">
        <v>0.83599999999999997</v>
      </c>
      <c r="EF16" s="9">
        <v>0.94099999999999995</v>
      </c>
      <c r="EG16" s="9">
        <v>3.2240000000000002</v>
      </c>
      <c r="EH16" s="9">
        <v>2.355</v>
      </c>
      <c r="EI16" s="9">
        <v>0.87</v>
      </c>
      <c r="EJ16" s="9">
        <v>0.79100000000000004</v>
      </c>
      <c r="EK16" s="9">
        <v>0.245</v>
      </c>
      <c r="EL16" s="9">
        <v>0.54600000000000004</v>
      </c>
      <c r="EM16" s="9">
        <v>0.67700000000000005</v>
      </c>
      <c r="EN16" s="9">
        <v>0.26</v>
      </c>
      <c r="EO16" s="9">
        <v>0.41699999999999998</v>
      </c>
      <c r="EP16" s="9">
        <v>0.23599999999999999</v>
      </c>
      <c r="EQ16" s="9">
        <v>0</v>
      </c>
      <c r="ER16" s="9">
        <v>0.23599999999999999</v>
      </c>
      <c r="ES16" s="9">
        <v>0.23599999999999999</v>
      </c>
      <c r="ET16" s="9">
        <v>0</v>
      </c>
      <c r="EU16" s="9">
        <v>0.23599999999999999</v>
      </c>
      <c r="EV16" s="9">
        <v>0</v>
      </c>
      <c r="EW16" s="9">
        <v>0</v>
      </c>
      <c r="EX16" s="9">
        <v>0</v>
      </c>
      <c r="EY16" s="9">
        <v>5.2240000000000002</v>
      </c>
      <c r="EZ16" s="9">
        <v>2.972</v>
      </c>
      <c r="FA16" s="9">
        <v>2.2519999999999998</v>
      </c>
      <c r="FB16" s="9">
        <v>4.1280000000000001</v>
      </c>
      <c r="FC16" s="9">
        <v>2.3460000000000001</v>
      </c>
      <c r="FD16" s="9">
        <v>1.782</v>
      </c>
      <c r="FE16" s="9">
        <v>1.96</v>
      </c>
      <c r="FF16" s="9">
        <v>1.1850000000000001</v>
      </c>
      <c r="FG16" s="9">
        <v>0.77500000000000002</v>
      </c>
      <c r="FH16" s="9">
        <v>0.25900000000000001</v>
      </c>
      <c r="FI16" s="9">
        <v>0.25900000000000001</v>
      </c>
      <c r="FJ16" s="9">
        <v>0</v>
      </c>
      <c r="FK16" s="9">
        <v>1.0229999999999999</v>
      </c>
      <c r="FL16" s="9">
        <v>0.26300000000000001</v>
      </c>
      <c r="FM16" s="9">
        <v>0.75900000000000001</v>
      </c>
      <c r="FN16" s="9">
        <v>0.53900000000000003</v>
      </c>
      <c r="FO16" s="9">
        <v>0.29099999999999998</v>
      </c>
      <c r="FP16" s="9">
        <v>0.248</v>
      </c>
      <c r="FQ16" s="9">
        <v>1.444</v>
      </c>
      <c r="FR16" s="9">
        <v>0.97299999999999998</v>
      </c>
      <c r="FS16" s="9">
        <v>0.47</v>
      </c>
      <c r="FT16" s="9">
        <v>0.34799999999999998</v>
      </c>
      <c r="FU16" s="9">
        <v>0.34799999999999998</v>
      </c>
      <c r="FV16" s="9">
        <v>0</v>
      </c>
      <c r="FW16" s="9">
        <v>1.0960000000000001</v>
      </c>
      <c r="FX16" s="9">
        <v>0.626</v>
      </c>
      <c r="FY16" s="9">
        <v>0.47</v>
      </c>
      <c r="FZ16" s="9">
        <v>82.617000000000004</v>
      </c>
      <c r="GA16" s="9">
        <v>43.81</v>
      </c>
      <c r="GB16" s="9">
        <v>38.807000000000002</v>
      </c>
      <c r="GC16" s="9">
        <v>80.478999999999999</v>
      </c>
      <c r="GD16" s="9">
        <v>42.082999999999998</v>
      </c>
      <c r="GE16" s="9">
        <v>38.396000000000001</v>
      </c>
      <c r="GF16" s="9">
        <v>28.579000000000001</v>
      </c>
      <c r="GG16" s="9">
        <v>16.38</v>
      </c>
      <c r="GH16" s="9">
        <v>12.199</v>
      </c>
      <c r="GI16" s="9">
        <v>19.283999999999999</v>
      </c>
      <c r="GJ16" s="9">
        <v>8.4209999999999994</v>
      </c>
      <c r="GK16" s="9">
        <v>10.863</v>
      </c>
      <c r="GL16" s="9">
        <v>10.819000000000001</v>
      </c>
      <c r="GM16" s="9">
        <v>7.65</v>
      </c>
      <c r="GN16" s="9">
        <v>3.169</v>
      </c>
      <c r="GO16" s="9">
        <v>12.025</v>
      </c>
      <c r="GP16" s="9">
        <v>5.2649999999999997</v>
      </c>
      <c r="GQ16" s="9">
        <v>6.76</v>
      </c>
      <c r="GR16" s="9">
        <v>11.909000000000001</v>
      </c>
      <c r="GS16" s="9">
        <v>6.0940000000000003</v>
      </c>
      <c r="GT16" s="9">
        <v>5.8150000000000004</v>
      </c>
      <c r="GU16" s="9">
        <v>9.7720000000000002</v>
      </c>
      <c r="GV16" s="9">
        <v>4.367</v>
      </c>
      <c r="GW16" s="9">
        <v>5.4039999999999999</v>
      </c>
      <c r="GX16" s="9">
        <v>2.1379999999999999</v>
      </c>
      <c r="GY16" s="9">
        <v>1.7270000000000001</v>
      </c>
      <c r="GZ16" s="9">
        <v>0.41099999999999998</v>
      </c>
      <c r="HA16" s="9">
        <v>74.27</v>
      </c>
      <c r="HB16" s="9">
        <v>39.051000000000002</v>
      </c>
      <c r="HC16" s="9">
        <v>35.219000000000001</v>
      </c>
      <c r="HD16" s="9">
        <v>72.132000000000005</v>
      </c>
      <c r="HE16" s="9">
        <v>37.323999999999998</v>
      </c>
      <c r="HF16" s="9">
        <v>34.808</v>
      </c>
      <c r="HG16" s="9">
        <v>24.823</v>
      </c>
      <c r="HH16" s="9">
        <v>13.706</v>
      </c>
      <c r="HI16" s="9">
        <v>11.118</v>
      </c>
      <c r="HJ16" s="9">
        <v>16.178999999999998</v>
      </c>
      <c r="HK16" s="9">
        <v>7.3920000000000003</v>
      </c>
      <c r="HL16" s="9">
        <v>8.7859999999999996</v>
      </c>
      <c r="HM16" s="9">
        <v>9.7629999999999999</v>
      </c>
      <c r="HN16" s="9">
        <v>6.5940000000000003</v>
      </c>
      <c r="HO16" s="9">
        <v>3.169</v>
      </c>
      <c r="HP16" s="9">
        <v>11.596</v>
      </c>
      <c r="HQ16" s="9">
        <v>5.2649999999999997</v>
      </c>
      <c r="HR16" s="9">
        <v>6.3310000000000004</v>
      </c>
      <c r="HS16" s="9">
        <v>11.909000000000001</v>
      </c>
      <c r="HT16" s="9">
        <v>6.0940000000000003</v>
      </c>
      <c r="HU16" s="9">
        <v>5.8150000000000004</v>
      </c>
      <c r="HV16" s="9">
        <v>9.7720000000000002</v>
      </c>
      <c r="HW16" s="9">
        <v>4.367</v>
      </c>
      <c r="HX16" s="9">
        <v>5.4039999999999999</v>
      </c>
      <c r="HY16" s="9">
        <v>2.1379999999999999</v>
      </c>
      <c r="HZ16" s="9">
        <v>1.7270000000000001</v>
      </c>
      <c r="IA16" s="9">
        <v>0.41099999999999998</v>
      </c>
      <c r="IB16" s="9">
        <v>13.186</v>
      </c>
      <c r="IC16" s="9">
        <v>8.4640000000000004</v>
      </c>
      <c r="ID16" s="9">
        <v>4.7220000000000004</v>
      </c>
      <c r="IE16" s="9">
        <v>13.186</v>
      </c>
      <c r="IF16" s="9">
        <v>8.4640000000000004</v>
      </c>
      <c r="IG16" s="9">
        <v>4.7220000000000004</v>
      </c>
      <c r="IH16" s="9">
        <v>5.0030000000000001</v>
      </c>
      <c r="II16" s="9">
        <v>3.5030000000000001</v>
      </c>
      <c r="IJ16" s="9">
        <v>1.5</v>
      </c>
      <c r="IK16" s="9">
        <v>3.077</v>
      </c>
      <c r="IL16" s="9">
        <v>2.0880000000000001</v>
      </c>
      <c r="IM16" s="9">
        <v>0.98899999999999999</v>
      </c>
      <c r="IN16" s="9">
        <v>0.85399999999999998</v>
      </c>
      <c r="IO16" s="9">
        <v>0.85399999999999998</v>
      </c>
      <c r="IP16" s="9">
        <v>0</v>
      </c>
      <c r="IQ16" s="9">
        <v>2.0369999999999999</v>
      </c>
    </row>
    <row r="17" spans="1:251">
      <c r="A17" s="10">
        <v>44228</v>
      </c>
      <c r="B17" s="9">
        <v>1.278</v>
      </c>
      <c r="C17" s="9">
        <v>0.79200000000000004</v>
      </c>
      <c r="D17" s="9">
        <v>0.48699999999999999</v>
      </c>
      <c r="E17" s="9">
        <v>1.238</v>
      </c>
      <c r="F17" s="9">
        <v>0.87</v>
      </c>
      <c r="G17" s="9">
        <v>0.36899999999999999</v>
      </c>
      <c r="H17" s="9">
        <v>1.732</v>
      </c>
      <c r="I17" s="9">
        <v>0.73</v>
      </c>
      <c r="J17" s="9">
        <v>1.002</v>
      </c>
      <c r="K17" s="9">
        <v>1.022</v>
      </c>
      <c r="L17" s="9">
        <v>1.022</v>
      </c>
      <c r="M17" s="9">
        <v>0</v>
      </c>
      <c r="N17" s="9">
        <v>1.022</v>
      </c>
      <c r="O17" s="9">
        <v>1.022</v>
      </c>
      <c r="P17" s="9">
        <v>0</v>
      </c>
      <c r="Q17" s="9">
        <v>0</v>
      </c>
      <c r="R17" s="9">
        <v>0</v>
      </c>
      <c r="S17" s="9">
        <v>0</v>
      </c>
      <c r="T17" s="9">
        <v>1.274</v>
      </c>
      <c r="U17" s="9">
        <v>0.315</v>
      </c>
      <c r="V17" s="9">
        <v>0.95899999999999996</v>
      </c>
      <c r="W17" s="9">
        <v>1.274</v>
      </c>
      <c r="X17" s="9">
        <v>0.315</v>
      </c>
      <c r="Y17" s="9">
        <v>0.95899999999999996</v>
      </c>
      <c r="Z17" s="9">
        <v>0</v>
      </c>
      <c r="AA17" s="9">
        <v>0</v>
      </c>
      <c r="AB17" s="9">
        <v>0</v>
      </c>
      <c r="AC17" s="9">
        <v>0.56299999999999994</v>
      </c>
      <c r="AD17" s="9">
        <v>0.315</v>
      </c>
      <c r="AE17" s="9">
        <v>0.249</v>
      </c>
      <c r="AF17" s="9">
        <v>0.19600000000000001</v>
      </c>
      <c r="AG17" s="9">
        <v>0</v>
      </c>
      <c r="AH17" s="9">
        <v>0.19600000000000001</v>
      </c>
      <c r="AI17" s="9">
        <v>0.51500000000000001</v>
      </c>
      <c r="AJ17" s="9">
        <v>0</v>
      </c>
      <c r="AK17" s="9">
        <v>0.51500000000000001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1.8360000000000001</v>
      </c>
      <c r="AV17" s="9">
        <v>0.52300000000000002</v>
      </c>
      <c r="AW17" s="9">
        <v>1.3129999999999999</v>
      </c>
      <c r="AX17" s="9">
        <v>1.8360000000000001</v>
      </c>
      <c r="AY17" s="9">
        <v>0.52300000000000002</v>
      </c>
      <c r="AZ17" s="9">
        <v>1.3129999999999999</v>
      </c>
      <c r="BA17" s="9">
        <v>0.94399999999999995</v>
      </c>
      <c r="BB17" s="9">
        <v>0.28399999999999997</v>
      </c>
      <c r="BC17" s="9">
        <v>0.66</v>
      </c>
      <c r="BD17" s="9">
        <v>0.186</v>
      </c>
      <c r="BE17" s="9">
        <v>0</v>
      </c>
      <c r="BF17" s="9">
        <v>0.186</v>
      </c>
      <c r="BG17" s="9">
        <v>0.46700000000000003</v>
      </c>
      <c r="BH17" s="9">
        <v>0</v>
      </c>
      <c r="BI17" s="9">
        <v>0.46700000000000003</v>
      </c>
      <c r="BJ17" s="9">
        <v>0</v>
      </c>
      <c r="BK17" s="9">
        <v>0</v>
      </c>
      <c r="BL17" s="9">
        <v>0</v>
      </c>
      <c r="BM17" s="9">
        <v>0.23899999999999999</v>
      </c>
      <c r="BN17" s="9">
        <v>0.23899999999999999</v>
      </c>
      <c r="BO17" s="9">
        <v>0</v>
      </c>
      <c r="BP17" s="9">
        <v>0.23899999999999999</v>
      </c>
      <c r="BQ17" s="9">
        <v>0.23899999999999999</v>
      </c>
      <c r="BR17" s="9">
        <v>0</v>
      </c>
      <c r="BS17" s="9">
        <v>0</v>
      </c>
      <c r="BT17" s="9">
        <v>0</v>
      </c>
      <c r="BU17" s="9">
        <v>0</v>
      </c>
      <c r="BV17" s="9">
        <v>2.7440000000000002</v>
      </c>
      <c r="BW17" s="9">
        <v>0.45500000000000002</v>
      </c>
      <c r="BX17" s="9">
        <v>2.2879999999999998</v>
      </c>
      <c r="BY17" s="9">
        <v>2.7440000000000002</v>
      </c>
      <c r="BZ17" s="9">
        <v>0.45500000000000002</v>
      </c>
      <c r="CA17" s="9">
        <v>2.2879999999999998</v>
      </c>
      <c r="CB17" s="9">
        <v>0</v>
      </c>
      <c r="CC17" s="9">
        <v>0</v>
      </c>
      <c r="CD17" s="9">
        <v>0</v>
      </c>
      <c r="CE17" s="9">
        <v>1.0009999999999999</v>
      </c>
      <c r="CF17" s="9">
        <v>0.26400000000000001</v>
      </c>
      <c r="CG17" s="9">
        <v>0.73699999999999999</v>
      </c>
      <c r="CH17" s="9">
        <v>1.2629999999999999</v>
      </c>
      <c r="CI17" s="9">
        <v>0.191</v>
      </c>
      <c r="CJ17" s="9">
        <v>1.0720000000000001</v>
      </c>
      <c r="CK17" s="9">
        <v>0.47899999999999998</v>
      </c>
      <c r="CL17" s="9">
        <v>0</v>
      </c>
      <c r="CM17" s="9">
        <v>0.47899999999999998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0.66100000000000003</v>
      </c>
      <c r="CX17" s="9">
        <v>0.44800000000000001</v>
      </c>
      <c r="CY17" s="9">
        <v>0.214</v>
      </c>
      <c r="CZ17" s="9">
        <v>0.66100000000000003</v>
      </c>
      <c r="DA17" s="9">
        <v>0.44800000000000001</v>
      </c>
      <c r="DB17" s="9">
        <v>0.214</v>
      </c>
      <c r="DC17" s="9">
        <v>0.25600000000000001</v>
      </c>
      <c r="DD17" s="9">
        <v>0.25600000000000001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0.40600000000000003</v>
      </c>
      <c r="DM17" s="9">
        <v>0.192</v>
      </c>
      <c r="DN17" s="9">
        <v>0.214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3.7989999999999999</v>
      </c>
      <c r="DY17" s="9">
        <v>2.0310000000000001</v>
      </c>
      <c r="DZ17" s="9">
        <v>1.768</v>
      </c>
      <c r="EA17" s="9">
        <v>3.4860000000000002</v>
      </c>
      <c r="EB17" s="9">
        <v>1.718</v>
      </c>
      <c r="EC17" s="9">
        <v>1.768</v>
      </c>
      <c r="ED17" s="9">
        <v>0.878</v>
      </c>
      <c r="EE17" s="9">
        <v>0.70899999999999996</v>
      </c>
      <c r="EF17" s="9">
        <v>0.16900000000000001</v>
      </c>
      <c r="EG17" s="9">
        <v>0.96099999999999997</v>
      </c>
      <c r="EH17" s="9">
        <v>0.748</v>
      </c>
      <c r="EI17" s="9">
        <v>0.214</v>
      </c>
      <c r="EJ17" s="9">
        <v>0.224</v>
      </c>
      <c r="EK17" s="9">
        <v>0</v>
      </c>
      <c r="EL17" s="9">
        <v>0.224</v>
      </c>
      <c r="EM17" s="9">
        <v>0.74399999999999999</v>
      </c>
      <c r="EN17" s="9">
        <v>0</v>
      </c>
      <c r="EO17" s="9">
        <v>0.74399999999999999</v>
      </c>
      <c r="EP17" s="9">
        <v>0.99199999999999999</v>
      </c>
      <c r="EQ17" s="9">
        <v>0.57499999999999996</v>
      </c>
      <c r="ER17" s="9">
        <v>0.41699999999999998</v>
      </c>
      <c r="ES17" s="9">
        <v>0.67900000000000005</v>
      </c>
      <c r="ET17" s="9">
        <v>0.26200000000000001</v>
      </c>
      <c r="EU17" s="9">
        <v>0.41699999999999998</v>
      </c>
      <c r="EV17" s="9">
        <v>0.313</v>
      </c>
      <c r="EW17" s="9">
        <v>0.313</v>
      </c>
      <c r="EX17" s="9">
        <v>0</v>
      </c>
      <c r="EY17" s="9">
        <v>6.407</v>
      </c>
      <c r="EZ17" s="9">
        <v>3.6259999999999999</v>
      </c>
      <c r="FA17" s="9">
        <v>2.7810000000000001</v>
      </c>
      <c r="FB17" s="9">
        <v>6.1920000000000002</v>
      </c>
      <c r="FC17" s="9">
        <v>3.411</v>
      </c>
      <c r="FD17" s="9">
        <v>2.7810000000000001</v>
      </c>
      <c r="FE17" s="9">
        <v>2.9980000000000002</v>
      </c>
      <c r="FF17" s="9">
        <v>1.5860000000000001</v>
      </c>
      <c r="FG17" s="9">
        <v>1.4119999999999999</v>
      </c>
      <c r="FH17" s="9">
        <v>0.89600000000000002</v>
      </c>
      <c r="FI17" s="9">
        <v>0.89600000000000002</v>
      </c>
      <c r="FJ17" s="9">
        <v>0</v>
      </c>
      <c r="FK17" s="9">
        <v>1.3009999999999999</v>
      </c>
      <c r="FL17" s="9">
        <v>0.54600000000000004</v>
      </c>
      <c r="FM17" s="9">
        <v>0.754</v>
      </c>
      <c r="FN17" s="9">
        <v>0.40699999999999997</v>
      </c>
      <c r="FO17" s="9">
        <v>0</v>
      </c>
      <c r="FP17" s="9">
        <v>0.40699999999999997</v>
      </c>
      <c r="FQ17" s="9">
        <v>0.80600000000000005</v>
      </c>
      <c r="FR17" s="9">
        <v>0.59799999999999998</v>
      </c>
      <c r="FS17" s="9">
        <v>0.20799999999999999</v>
      </c>
      <c r="FT17" s="9">
        <v>0.59099999999999997</v>
      </c>
      <c r="FU17" s="9">
        <v>0.38300000000000001</v>
      </c>
      <c r="FV17" s="9">
        <v>0.20799999999999999</v>
      </c>
      <c r="FW17" s="9">
        <v>0.215</v>
      </c>
      <c r="FX17" s="9">
        <v>0.215</v>
      </c>
      <c r="FY17" s="9">
        <v>0</v>
      </c>
      <c r="FZ17" s="9">
        <v>90.034999999999997</v>
      </c>
      <c r="GA17" s="9">
        <v>52.481000000000002</v>
      </c>
      <c r="GB17" s="9">
        <v>37.554000000000002</v>
      </c>
      <c r="GC17" s="9">
        <v>88.692999999999998</v>
      </c>
      <c r="GD17" s="9">
        <v>52.149000000000001</v>
      </c>
      <c r="GE17" s="9">
        <v>36.542999999999999</v>
      </c>
      <c r="GF17" s="9">
        <v>31.628</v>
      </c>
      <c r="GG17" s="9">
        <v>21.074999999999999</v>
      </c>
      <c r="GH17" s="9">
        <v>10.553000000000001</v>
      </c>
      <c r="GI17" s="9">
        <v>19.853999999999999</v>
      </c>
      <c r="GJ17" s="9">
        <v>11.2</v>
      </c>
      <c r="GK17" s="9">
        <v>8.6539999999999999</v>
      </c>
      <c r="GL17" s="9">
        <v>12.459</v>
      </c>
      <c r="GM17" s="9">
        <v>4.609</v>
      </c>
      <c r="GN17" s="9">
        <v>7.85</v>
      </c>
      <c r="GO17" s="9">
        <v>14.744</v>
      </c>
      <c r="GP17" s="9">
        <v>9.1859999999999999</v>
      </c>
      <c r="GQ17" s="9">
        <v>5.5579999999999998</v>
      </c>
      <c r="GR17" s="9">
        <v>11.35</v>
      </c>
      <c r="GS17" s="9">
        <v>6.4109999999999996</v>
      </c>
      <c r="GT17" s="9">
        <v>4.9379999999999997</v>
      </c>
      <c r="GU17" s="9">
        <v>10.007999999999999</v>
      </c>
      <c r="GV17" s="9">
        <v>6.08</v>
      </c>
      <c r="GW17" s="9">
        <v>3.9279999999999999</v>
      </c>
      <c r="GX17" s="9">
        <v>1.3420000000000001</v>
      </c>
      <c r="GY17" s="9">
        <v>0.33200000000000002</v>
      </c>
      <c r="GZ17" s="9">
        <v>1.01</v>
      </c>
      <c r="HA17" s="9">
        <v>76.254999999999995</v>
      </c>
      <c r="HB17" s="9">
        <v>44.53</v>
      </c>
      <c r="HC17" s="9">
        <v>31.725000000000001</v>
      </c>
      <c r="HD17" s="9">
        <v>75.364999999999995</v>
      </c>
      <c r="HE17" s="9">
        <v>44.198999999999998</v>
      </c>
      <c r="HF17" s="9">
        <v>31.167000000000002</v>
      </c>
      <c r="HG17" s="9">
        <v>24.55</v>
      </c>
      <c r="HH17" s="9">
        <v>18.186</v>
      </c>
      <c r="HI17" s="9">
        <v>6.3630000000000004</v>
      </c>
      <c r="HJ17" s="9">
        <v>18.617999999999999</v>
      </c>
      <c r="HK17" s="9">
        <v>10.269</v>
      </c>
      <c r="HL17" s="9">
        <v>8.3490000000000002</v>
      </c>
      <c r="HM17" s="9">
        <v>10.846</v>
      </c>
      <c r="HN17" s="9">
        <v>3.8780000000000001</v>
      </c>
      <c r="HO17" s="9">
        <v>6.9690000000000003</v>
      </c>
      <c r="HP17" s="9">
        <v>11.343999999999999</v>
      </c>
      <c r="HQ17" s="9">
        <v>5.7859999999999996</v>
      </c>
      <c r="HR17" s="9">
        <v>5.5579999999999998</v>
      </c>
      <c r="HS17" s="9">
        <v>10.898</v>
      </c>
      <c r="HT17" s="9">
        <v>6.4109999999999996</v>
      </c>
      <c r="HU17" s="9">
        <v>4.4859999999999998</v>
      </c>
      <c r="HV17" s="9">
        <v>10.007999999999999</v>
      </c>
      <c r="HW17" s="9">
        <v>6.08</v>
      </c>
      <c r="HX17" s="9">
        <v>3.9279999999999999</v>
      </c>
      <c r="HY17" s="9">
        <v>0.89</v>
      </c>
      <c r="HZ17" s="9">
        <v>0.33200000000000002</v>
      </c>
      <c r="IA17" s="9">
        <v>0.55800000000000005</v>
      </c>
      <c r="IB17" s="9">
        <v>16.23</v>
      </c>
      <c r="IC17" s="9">
        <v>9.0009999999999994</v>
      </c>
      <c r="ID17" s="9">
        <v>7.2290000000000001</v>
      </c>
      <c r="IE17" s="9">
        <v>15.898</v>
      </c>
      <c r="IF17" s="9">
        <v>8.6690000000000005</v>
      </c>
      <c r="IG17" s="9">
        <v>7.2290000000000001</v>
      </c>
      <c r="IH17" s="9">
        <v>6.1520000000000001</v>
      </c>
      <c r="II17" s="9">
        <v>4</v>
      </c>
      <c r="IJ17" s="9">
        <v>2.1520000000000001</v>
      </c>
      <c r="IK17" s="9">
        <v>4.8010000000000002</v>
      </c>
      <c r="IL17" s="9">
        <v>1.875</v>
      </c>
      <c r="IM17" s="9">
        <v>2.9260000000000002</v>
      </c>
      <c r="IN17" s="9">
        <v>1.91</v>
      </c>
      <c r="IO17" s="9">
        <v>0.9</v>
      </c>
      <c r="IP17" s="9">
        <v>1.01</v>
      </c>
      <c r="IQ17" s="9">
        <v>2.3159999999999998</v>
      </c>
    </row>
    <row r="18" spans="1:251">
      <c r="A18" s="10">
        <v>44593</v>
      </c>
      <c r="B18" s="9">
        <v>2.0270000000000001</v>
      </c>
      <c r="C18" s="9">
        <v>0.96799999999999997</v>
      </c>
      <c r="D18" s="9">
        <v>1.0589999999999999</v>
      </c>
      <c r="E18" s="9">
        <v>1.024</v>
      </c>
      <c r="F18" s="9">
        <v>0.58699999999999997</v>
      </c>
      <c r="G18" s="9">
        <v>0.437</v>
      </c>
      <c r="H18" s="9">
        <v>0.60299999999999998</v>
      </c>
      <c r="I18" s="9">
        <v>0.25700000000000001</v>
      </c>
      <c r="J18" s="9">
        <v>0.34599999999999997</v>
      </c>
      <c r="K18" s="9">
        <v>1.3049999999999999</v>
      </c>
      <c r="L18" s="9">
        <v>0.91200000000000003</v>
      </c>
      <c r="M18" s="9">
        <v>0.39400000000000002</v>
      </c>
      <c r="N18" s="9">
        <v>1.121</v>
      </c>
      <c r="O18" s="9">
        <v>0.91200000000000003</v>
      </c>
      <c r="P18" s="9">
        <v>0.20899999999999999</v>
      </c>
      <c r="Q18" s="9">
        <v>0.185</v>
      </c>
      <c r="R18" s="9">
        <v>0</v>
      </c>
      <c r="S18" s="9">
        <v>0.185</v>
      </c>
      <c r="T18" s="9">
        <v>1.1779999999999999</v>
      </c>
      <c r="U18" s="9">
        <v>0.56599999999999995</v>
      </c>
      <c r="V18" s="9">
        <v>0.61199999999999999</v>
      </c>
      <c r="W18" s="9">
        <v>1.1779999999999999</v>
      </c>
      <c r="X18" s="9">
        <v>0.56599999999999995</v>
      </c>
      <c r="Y18" s="9">
        <v>0.61199999999999999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0.53300000000000003</v>
      </c>
      <c r="AG18" s="9">
        <v>0.26100000000000001</v>
      </c>
      <c r="AH18" s="9">
        <v>0.27200000000000002</v>
      </c>
      <c r="AI18" s="9">
        <v>0.64500000000000002</v>
      </c>
      <c r="AJ18" s="9">
        <v>0.30499999999999999</v>
      </c>
      <c r="AK18" s="9">
        <v>0.34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2.0459999999999998</v>
      </c>
      <c r="AV18" s="9">
        <v>1.798</v>
      </c>
      <c r="AW18" s="9">
        <v>0.247</v>
      </c>
      <c r="AX18" s="9">
        <v>2.0459999999999998</v>
      </c>
      <c r="AY18" s="9">
        <v>1.798</v>
      </c>
      <c r="AZ18" s="9">
        <v>0.247</v>
      </c>
      <c r="BA18" s="9">
        <v>0.61099999999999999</v>
      </c>
      <c r="BB18" s="9">
        <v>0.61099999999999999</v>
      </c>
      <c r="BC18" s="9">
        <v>0</v>
      </c>
      <c r="BD18" s="9">
        <v>0.78700000000000003</v>
      </c>
      <c r="BE18" s="9">
        <v>0.54</v>
      </c>
      <c r="BF18" s="9">
        <v>0.247</v>
      </c>
      <c r="BG18" s="9">
        <v>0.33200000000000002</v>
      </c>
      <c r="BH18" s="9">
        <v>0.33200000000000002</v>
      </c>
      <c r="BI18" s="9">
        <v>0</v>
      </c>
      <c r="BJ18" s="9">
        <v>0.316</v>
      </c>
      <c r="BK18" s="9">
        <v>0.316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0.55300000000000005</v>
      </c>
      <c r="BW18" s="9">
        <v>0</v>
      </c>
      <c r="BX18" s="9">
        <v>0.55300000000000005</v>
      </c>
      <c r="BY18" s="9">
        <v>0.55300000000000005</v>
      </c>
      <c r="BZ18" s="9">
        <v>0</v>
      </c>
      <c r="CA18" s="9">
        <v>0.55300000000000005</v>
      </c>
      <c r="CB18" s="9">
        <v>0</v>
      </c>
      <c r="CC18" s="9">
        <v>0</v>
      </c>
      <c r="CD18" s="9">
        <v>0</v>
      </c>
      <c r="CE18" s="9">
        <v>0.29299999999999998</v>
      </c>
      <c r="CF18" s="9">
        <v>0</v>
      </c>
      <c r="CG18" s="9">
        <v>0.29299999999999998</v>
      </c>
      <c r="CH18" s="9">
        <v>0.26</v>
      </c>
      <c r="CI18" s="9">
        <v>0</v>
      </c>
      <c r="CJ18" s="9">
        <v>0.26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0.42599999999999999</v>
      </c>
      <c r="CX18" s="9">
        <v>0.42599999999999999</v>
      </c>
      <c r="CY18" s="9">
        <v>0</v>
      </c>
      <c r="CZ18" s="9">
        <v>0.42599999999999999</v>
      </c>
      <c r="DA18" s="9">
        <v>0.42599999999999999</v>
      </c>
      <c r="DB18" s="9">
        <v>0</v>
      </c>
      <c r="DC18" s="9">
        <v>0.42599999999999999</v>
      </c>
      <c r="DD18" s="9">
        <v>0.42599999999999999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6.0259999999999998</v>
      </c>
      <c r="DY18" s="9">
        <v>3.1850000000000001</v>
      </c>
      <c r="DZ18" s="9">
        <v>2.8410000000000002</v>
      </c>
      <c r="EA18" s="9">
        <v>6.0259999999999998</v>
      </c>
      <c r="EB18" s="9">
        <v>3.1850000000000001</v>
      </c>
      <c r="EC18" s="9">
        <v>2.8410000000000002</v>
      </c>
      <c r="ED18" s="9">
        <v>1.9690000000000001</v>
      </c>
      <c r="EE18" s="9">
        <v>1.079</v>
      </c>
      <c r="EF18" s="9">
        <v>0.89</v>
      </c>
      <c r="EG18" s="9">
        <v>1.679</v>
      </c>
      <c r="EH18" s="9">
        <v>0.57199999999999995</v>
      </c>
      <c r="EI18" s="9">
        <v>1.107</v>
      </c>
      <c r="EJ18" s="9">
        <v>0.51800000000000002</v>
      </c>
      <c r="EK18" s="9">
        <v>0</v>
      </c>
      <c r="EL18" s="9">
        <v>0.51800000000000002</v>
      </c>
      <c r="EM18" s="9">
        <v>1.5469999999999999</v>
      </c>
      <c r="EN18" s="9">
        <v>1.22</v>
      </c>
      <c r="EO18" s="9">
        <v>0.32700000000000001</v>
      </c>
      <c r="EP18" s="9">
        <v>0.314</v>
      </c>
      <c r="EQ18" s="9">
        <v>0.314</v>
      </c>
      <c r="ER18" s="9">
        <v>0</v>
      </c>
      <c r="ES18" s="9">
        <v>0.314</v>
      </c>
      <c r="ET18" s="9">
        <v>0.314</v>
      </c>
      <c r="EU18" s="9">
        <v>0</v>
      </c>
      <c r="EV18" s="9">
        <v>0</v>
      </c>
      <c r="EW18" s="9">
        <v>0</v>
      </c>
      <c r="EX18" s="9">
        <v>0</v>
      </c>
      <c r="EY18" s="9">
        <v>5.851</v>
      </c>
      <c r="EZ18" s="9">
        <v>3.073</v>
      </c>
      <c r="FA18" s="9">
        <v>2.778</v>
      </c>
      <c r="FB18" s="9">
        <v>5.6029999999999998</v>
      </c>
      <c r="FC18" s="9">
        <v>3.073</v>
      </c>
      <c r="FD18" s="9">
        <v>2.5310000000000001</v>
      </c>
      <c r="FE18" s="9">
        <v>2.7320000000000002</v>
      </c>
      <c r="FF18" s="9">
        <v>1.121</v>
      </c>
      <c r="FG18" s="9">
        <v>1.611</v>
      </c>
      <c r="FH18" s="9">
        <v>1.2450000000000001</v>
      </c>
      <c r="FI18" s="9">
        <v>0.83699999999999997</v>
      </c>
      <c r="FJ18" s="9">
        <v>0.40799999999999997</v>
      </c>
      <c r="FK18" s="9">
        <v>0.97399999999999998</v>
      </c>
      <c r="FL18" s="9">
        <v>0.76200000000000001</v>
      </c>
      <c r="FM18" s="9">
        <v>0.21199999999999999</v>
      </c>
      <c r="FN18" s="9">
        <v>0.29899999999999999</v>
      </c>
      <c r="FO18" s="9">
        <v>0</v>
      </c>
      <c r="FP18" s="9">
        <v>0.29899999999999999</v>
      </c>
      <c r="FQ18" s="9">
        <v>0.60099999999999998</v>
      </c>
      <c r="FR18" s="9">
        <v>0.35299999999999998</v>
      </c>
      <c r="FS18" s="9">
        <v>0.248</v>
      </c>
      <c r="FT18" s="9">
        <v>0.35299999999999998</v>
      </c>
      <c r="FU18" s="9">
        <v>0.35299999999999998</v>
      </c>
      <c r="FV18" s="9">
        <v>0</v>
      </c>
      <c r="FW18" s="9">
        <v>0.248</v>
      </c>
      <c r="FX18" s="9">
        <v>0</v>
      </c>
      <c r="FY18" s="9">
        <v>0.248</v>
      </c>
      <c r="FZ18" s="9">
        <v>58.412999999999997</v>
      </c>
      <c r="GA18" s="9">
        <v>30.02</v>
      </c>
      <c r="GB18" s="9">
        <v>28.393000000000001</v>
      </c>
      <c r="GC18" s="9">
        <v>57.442999999999998</v>
      </c>
      <c r="GD18" s="9">
        <v>29.05</v>
      </c>
      <c r="GE18" s="9">
        <v>28.393000000000001</v>
      </c>
      <c r="GF18" s="9">
        <v>21.721</v>
      </c>
      <c r="GG18" s="9">
        <v>11.208</v>
      </c>
      <c r="GH18" s="9">
        <v>10.513</v>
      </c>
      <c r="GI18" s="9">
        <v>12.984999999999999</v>
      </c>
      <c r="GJ18" s="9">
        <v>6.7510000000000003</v>
      </c>
      <c r="GK18" s="9">
        <v>6.2329999999999997</v>
      </c>
      <c r="GL18" s="9">
        <v>8.2539999999999996</v>
      </c>
      <c r="GM18" s="9">
        <v>4.5410000000000004</v>
      </c>
      <c r="GN18" s="9">
        <v>3.7130000000000001</v>
      </c>
      <c r="GO18" s="9">
        <v>7.6630000000000003</v>
      </c>
      <c r="GP18" s="9">
        <v>2.0539999999999998</v>
      </c>
      <c r="GQ18" s="9">
        <v>5.609</v>
      </c>
      <c r="GR18" s="9">
        <v>7.79</v>
      </c>
      <c r="GS18" s="9">
        <v>5.4649999999999999</v>
      </c>
      <c r="GT18" s="9">
        <v>2.3239999999999998</v>
      </c>
      <c r="GU18" s="9">
        <v>6.82</v>
      </c>
      <c r="GV18" s="9">
        <v>4.4950000000000001</v>
      </c>
      <c r="GW18" s="9">
        <v>2.3239999999999998</v>
      </c>
      <c r="GX18" s="9">
        <v>0.97</v>
      </c>
      <c r="GY18" s="9">
        <v>0.97</v>
      </c>
      <c r="GZ18" s="9">
        <v>0</v>
      </c>
      <c r="HA18" s="9">
        <v>48.607999999999997</v>
      </c>
      <c r="HB18" s="9">
        <v>24.353999999999999</v>
      </c>
      <c r="HC18" s="9">
        <v>24.254999999999999</v>
      </c>
      <c r="HD18" s="9">
        <v>48.246000000000002</v>
      </c>
      <c r="HE18" s="9">
        <v>23.992000000000001</v>
      </c>
      <c r="HF18" s="9">
        <v>24.254999999999999</v>
      </c>
      <c r="HG18" s="9">
        <v>18.657</v>
      </c>
      <c r="HH18" s="9">
        <v>9.7449999999999992</v>
      </c>
      <c r="HI18" s="9">
        <v>8.9120000000000008</v>
      </c>
      <c r="HJ18" s="9">
        <v>11.627000000000001</v>
      </c>
      <c r="HK18" s="9">
        <v>5.82</v>
      </c>
      <c r="HL18" s="9">
        <v>5.8079999999999998</v>
      </c>
      <c r="HM18" s="9">
        <v>7.2960000000000003</v>
      </c>
      <c r="HN18" s="9">
        <v>3.927</v>
      </c>
      <c r="HO18" s="9">
        <v>3.37</v>
      </c>
      <c r="HP18" s="9">
        <v>5.9059999999999997</v>
      </c>
      <c r="HQ18" s="9">
        <v>1.3819999999999999</v>
      </c>
      <c r="HR18" s="9">
        <v>4.524</v>
      </c>
      <c r="HS18" s="9">
        <v>5.1219999999999999</v>
      </c>
      <c r="HT18" s="9">
        <v>3.4809999999999999</v>
      </c>
      <c r="HU18" s="9">
        <v>1.641</v>
      </c>
      <c r="HV18" s="9">
        <v>4.76</v>
      </c>
      <c r="HW18" s="9">
        <v>3.1190000000000002</v>
      </c>
      <c r="HX18" s="9">
        <v>1.641</v>
      </c>
      <c r="HY18" s="9">
        <v>0.36199999999999999</v>
      </c>
      <c r="HZ18" s="9">
        <v>0.36199999999999999</v>
      </c>
      <c r="IA18" s="9">
        <v>0</v>
      </c>
      <c r="IB18" s="9">
        <v>4.6399999999999997</v>
      </c>
      <c r="IC18" s="9">
        <v>1.67</v>
      </c>
      <c r="ID18" s="9">
        <v>2.97</v>
      </c>
      <c r="IE18" s="9">
        <v>4.6399999999999997</v>
      </c>
      <c r="IF18" s="9">
        <v>1.67</v>
      </c>
      <c r="IG18" s="9">
        <v>2.97</v>
      </c>
      <c r="IH18" s="9">
        <v>1.871</v>
      </c>
      <c r="II18" s="9">
        <v>0.79100000000000004</v>
      </c>
      <c r="IJ18" s="9">
        <v>1.08</v>
      </c>
      <c r="IK18" s="9">
        <v>0.38800000000000001</v>
      </c>
      <c r="IL18" s="9">
        <v>0</v>
      </c>
      <c r="IM18" s="9">
        <v>0.38800000000000001</v>
      </c>
      <c r="IN18" s="9">
        <v>0.92900000000000005</v>
      </c>
      <c r="IO18" s="9">
        <v>0.57199999999999995</v>
      </c>
      <c r="IP18" s="9">
        <v>0.35699999999999998</v>
      </c>
      <c r="IQ18" s="9">
        <v>0.81899999999999995</v>
      </c>
    </row>
    <row r="19" spans="1:251">
      <c r="A19" s="10">
        <v>44958</v>
      </c>
      <c r="B19" s="9">
        <v>0.376</v>
      </c>
      <c r="C19" s="9">
        <v>0.376</v>
      </c>
      <c r="D19" s="9">
        <v>0</v>
      </c>
      <c r="E19" s="9">
        <v>0.90800000000000003</v>
      </c>
      <c r="F19" s="9">
        <v>0.90800000000000003</v>
      </c>
      <c r="G19" s="9">
        <v>0</v>
      </c>
      <c r="H19" s="9">
        <v>0.94099999999999995</v>
      </c>
      <c r="I19" s="9">
        <v>0</v>
      </c>
      <c r="J19" s="9">
        <v>0.94099999999999995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0.314</v>
      </c>
      <c r="U19" s="9">
        <v>0.314</v>
      </c>
      <c r="V19" s="9">
        <v>0</v>
      </c>
      <c r="W19" s="9">
        <v>0.314</v>
      </c>
      <c r="X19" s="9">
        <v>0.314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0.314</v>
      </c>
      <c r="AJ19" s="9">
        <v>0.314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1.9059999999999999</v>
      </c>
      <c r="AV19" s="9">
        <v>0.30599999999999999</v>
      </c>
      <c r="AW19" s="9">
        <v>1.6</v>
      </c>
      <c r="AX19" s="9">
        <v>1.9059999999999999</v>
      </c>
      <c r="AY19" s="9">
        <v>0.30599999999999999</v>
      </c>
      <c r="AZ19" s="9">
        <v>1.6</v>
      </c>
      <c r="BA19" s="9">
        <v>0.626</v>
      </c>
      <c r="BB19" s="9">
        <v>0</v>
      </c>
      <c r="BC19" s="9">
        <v>0.626</v>
      </c>
      <c r="BD19" s="9">
        <v>0.378</v>
      </c>
      <c r="BE19" s="9">
        <v>0</v>
      </c>
      <c r="BF19" s="9">
        <v>0.378</v>
      </c>
      <c r="BG19" s="9">
        <v>0.90100000000000002</v>
      </c>
      <c r="BH19" s="9">
        <v>0.30599999999999999</v>
      </c>
      <c r="BI19" s="9">
        <v>0.59599999999999997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1.966</v>
      </c>
      <c r="BW19" s="9">
        <v>0.71599999999999997</v>
      </c>
      <c r="BX19" s="9">
        <v>1.2509999999999999</v>
      </c>
      <c r="BY19" s="9">
        <v>1.966</v>
      </c>
      <c r="BZ19" s="9">
        <v>0.71599999999999997</v>
      </c>
      <c r="CA19" s="9">
        <v>1.2509999999999999</v>
      </c>
      <c r="CB19" s="9">
        <v>0</v>
      </c>
      <c r="CC19" s="9">
        <v>0</v>
      </c>
      <c r="CD19" s="9">
        <v>0</v>
      </c>
      <c r="CE19" s="9">
        <v>1.1060000000000001</v>
      </c>
      <c r="CF19" s="9">
        <v>0.376</v>
      </c>
      <c r="CG19" s="9">
        <v>0.73</v>
      </c>
      <c r="CH19" s="9">
        <v>0.23599999999999999</v>
      </c>
      <c r="CI19" s="9">
        <v>0</v>
      </c>
      <c r="CJ19" s="9">
        <v>0.23599999999999999</v>
      </c>
      <c r="CK19" s="9">
        <v>0.34</v>
      </c>
      <c r="CL19" s="9">
        <v>0.34</v>
      </c>
      <c r="CM19" s="9">
        <v>0</v>
      </c>
      <c r="CN19" s="9">
        <v>0.28499999999999998</v>
      </c>
      <c r="CO19" s="9">
        <v>0</v>
      </c>
      <c r="CP19" s="9">
        <v>0.28499999999999998</v>
      </c>
      <c r="CQ19" s="9">
        <v>0.28499999999999998</v>
      </c>
      <c r="CR19" s="9">
        <v>0</v>
      </c>
      <c r="CS19" s="9">
        <v>0.28499999999999998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5.7720000000000002</v>
      </c>
      <c r="DY19" s="9">
        <v>3.2189999999999999</v>
      </c>
      <c r="DZ19" s="9">
        <v>2.5529999999999999</v>
      </c>
      <c r="EA19" s="9">
        <v>5.2549999999999999</v>
      </c>
      <c r="EB19" s="9">
        <v>2.702</v>
      </c>
      <c r="EC19" s="9">
        <v>2.5529999999999999</v>
      </c>
      <c r="ED19" s="9">
        <v>1.3</v>
      </c>
      <c r="EE19" s="9">
        <v>0.40100000000000002</v>
      </c>
      <c r="EF19" s="9">
        <v>0.89800000000000002</v>
      </c>
      <c r="EG19" s="9">
        <v>1.583</v>
      </c>
      <c r="EH19" s="9">
        <v>0.91400000000000003</v>
      </c>
      <c r="EI19" s="9">
        <v>0.66900000000000004</v>
      </c>
      <c r="EJ19" s="9">
        <v>0.63800000000000001</v>
      </c>
      <c r="EK19" s="9">
        <v>0.32400000000000001</v>
      </c>
      <c r="EL19" s="9">
        <v>0.314</v>
      </c>
      <c r="EM19" s="9">
        <v>0.84599999999999997</v>
      </c>
      <c r="EN19" s="9">
        <v>0.84599999999999997</v>
      </c>
      <c r="EO19" s="9">
        <v>0</v>
      </c>
      <c r="EP19" s="9">
        <v>1.4039999999999999</v>
      </c>
      <c r="EQ19" s="9">
        <v>0.73299999999999998</v>
      </c>
      <c r="ER19" s="9">
        <v>0.67200000000000004</v>
      </c>
      <c r="ES19" s="9">
        <v>0.88700000000000001</v>
      </c>
      <c r="ET19" s="9">
        <v>0.216</v>
      </c>
      <c r="EU19" s="9">
        <v>0.67200000000000004</v>
      </c>
      <c r="EV19" s="9">
        <v>0.51700000000000002</v>
      </c>
      <c r="EW19" s="9">
        <v>0.51700000000000002</v>
      </c>
      <c r="EX19" s="9">
        <v>0</v>
      </c>
      <c r="EY19" s="9">
        <v>9.68</v>
      </c>
      <c r="EZ19" s="9">
        <v>5.3090000000000002</v>
      </c>
      <c r="FA19" s="9">
        <v>4.3710000000000004</v>
      </c>
      <c r="FB19" s="9">
        <v>9.5570000000000004</v>
      </c>
      <c r="FC19" s="9">
        <v>5.1859999999999999</v>
      </c>
      <c r="FD19" s="9">
        <v>4.3710000000000004</v>
      </c>
      <c r="FE19" s="9">
        <v>4.1479999999999997</v>
      </c>
      <c r="FF19" s="9">
        <v>2.1970000000000001</v>
      </c>
      <c r="FG19" s="9">
        <v>1.9510000000000001</v>
      </c>
      <c r="FH19" s="9">
        <v>1.3009999999999999</v>
      </c>
      <c r="FI19" s="9">
        <v>1.3009999999999999</v>
      </c>
      <c r="FJ19" s="9">
        <v>0</v>
      </c>
      <c r="FK19" s="9">
        <v>1.7989999999999999</v>
      </c>
      <c r="FL19" s="9">
        <v>0.248</v>
      </c>
      <c r="FM19" s="9">
        <v>1.5509999999999999</v>
      </c>
      <c r="FN19" s="9">
        <v>1.3169999999999999</v>
      </c>
      <c r="FO19" s="9">
        <v>1.0309999999999999</v>
      </c>
      <c r="FP19" s="9">
        <v>0.28699999999999998</v>
      </c>
      <c r="FQ19" s="9">
        <v>1.115</v>
      </c>
      <c r="FR19" s="9">
        <v>0.53200000000000003</v>
      </c>
      <c r="FS19" s="9">
        <v>0.58299999999999996</v>
      </c>
      <c r="FT19" s="9">
        <v>0.99199999999999999</v>
      </c>
      <c r="FU19" s="9">
        <v>0.40899999999999997</v>
      </c>
      <c r="FV19" s="9">
        <v>0.58299999999999996</v>
      </c>
      <c r="FW19" s="9">
        <v>0.123</v>
      </c>
      <c r="FX19" s="9">
        <v>0.123</v>
      </c>
      <c r="FY19" s="9">
        <v>0</v>
      </c>
      <c r="FZ19" s="9">
        <v>59.811</v>
      </c>
      <c r="GA19" s="9">
        <v>32.520000000000003</v>
      </c>
      <c r="GB19" s="9">
        <v>27.291</v>
      </c>
      <c r="GC19" s="9">
        <v>58.756999999999998</v>
      </c>
      <c r="GD19" s="9">
        <v>32.082999999999998</v>
      </c>
      <c r="GE19" s="9">
        <v>26.673999999999999</v>
      </c>
      <c r="GF19" s="9">
        <v>21.462</v>
      </c>
      <c r="GG19" s="9">
        <v>13.917999999999999</v>
      </c>
      <c r="GH19" s="9">
        <v>7.5430000000000001</v>
      </c>
      <c r="GI19" s="9">
        <v>9.7919999999999998</v>
      </c>
      <c r="GJ19" s="9">
        <v>3.702</v>
      </c>
      <c r="GK19" s="9">
        <v>6.0910000000000002</v>
      </c>
      <c r="GL19" s="9">
        <v>9.1289999999999996</v>
      </c>
      <c r="GM19" s="9">
        <v>3.681</v>
      </c>
      <c r="GN19" s="9">
        <v>5.4480000000000004</v>
      </c>
      <c r="GO19" s="9">
        <v>10.662000000000001</v>
      </c>
      <c r="GP19" s="9">
        <v>6.6429999999999998</v>
      </c>
      <c r="GQ19" s="9">
        <v>4.0190000000000001</v>
      </c>
      <c r="GR19" s="9">
        <v>8.766</v>
      </c>
      <c r="GS19" s="9">
        <v>4.5759999999999996</v>
      </c>
      <c r="GT19" s="9">
        <v>4.1900000000000004</v>
      </c>
      <c r="GU19" s="9">
        <v>7.7119999999999997</v>
      </c>
      <c r="GV19" s="9">
        <v>4.1399999999999997</v>
      </c>
      <c r="GW19" s="9">
        <v>3.5720000000000001</v>
      </c>
      <c r="GX19" s="9">
        <v>1.054</v>
      </c>
      <c r="GY19" s="9">
        <v>0.436</v>
      </c>
      <c r="GZ19" s="9">
        <v>0.61799999999999999</v>
      </c>
      <c r="HA19" s="9">
        <v>49.558</v>
      </c>
      <c r="HB19" s="9">
        <v>26.667000000000002</v>
      </c>
      <c r="HC19" s="9">
        <v>22.891999999999999</v>
      </c>
      <c r="HD19" s="9">
        <v>48.503999999999998</v>
      </c>
      <c r="HE19" s="9">
        <v>26.23</v>
      </c>
      <c r="HF19" s="9">
        <v>22.274000000000001</v>
      </c>
      <c r="HG19" s="9">
        <v>18.343</v>
      </c>
      <c r="HH19" s="9">
        <v>13.06</v>
      </c>
      <c r="HI19" s="9">
        <v>5.2830000000000004</v>
      </c>
      <c r="HJ19" s="9">
        <v>8.1769999999999996</v>
      </c>
      <c r="HK19" s="9">
        <v>2.419</v>
      </c>
      <c r="HL19" s="9">
        <v>5.758</v>
      </c>
      <c r="HM19" s="9">
        <v>7.6719999999999997</v>
      </c>
      <c r="HN19" s="9">
        <v>3.323</v>
      </c>
      <c r="HO19" s="9">
        <v>4.3479999999999999</v>
      </c>
      <c r="HP19" s="9">
        <v>7.5609999999999999</v>
      </c>
      <c r="HQ19" s="9">
        <v>3.8759999999999999</v>
      </c>
      <c r="HR19" s="9">
        <v>3.6850000000000001</v>
      </c>
      <c r="HS19" s="9">
        <v>7.806</v>
      </c>
      <c r="HT19" s="9">
        <v>3.988</v>
      </c>
      <c r="HU19" s="9">
        <v>3.8170000000000002</v>
      </c>
      <c r="HV19" s="9">
        <v>6.7510000000000003</v>
      </c>
      <c r="HW19" s="9">
        <v>3.552</v>
      </c>
      <c r="HX19" s="9">
        <v>3.2</v>
      </c>
      <c r="HY19" s="9">
        <v>1.054</v>
      </c>
      <c r="HZ19" s="9">
        <v>0.436</v>
      </c>
      <c r="IA19" s="9">
        <v>0.61799999999999999</v>
      </c>
      <c r="IB19" s="9">
        <v>4.7880000000000003</v>
      </c>
      <c r="IC19" s="9">
        <v>2.1360000000000001</v>
      </c>
      <c r="ID19" s="9">
        <v>2.653</v>
      </c>
      <c r="IE19" s="9">
        <v>4.7880000000000003</v>
      </c>
      <c r="IF19" s="9">
        <v>2.1360000000000001</v>
      </c>
      <c r="IG19" s="9">
        <v>2.653</v>
      </c>
      <c r="IH19" s="9">
        <v>1.5960000000000001</v>
      </c>
      <c r="II19" s="9">
        <v>0.878</v>
      </c>
      <c r="IJ19" s="9">
        <v>0.71699999999999997</v>
      </c>
      <c r="IK19" s="9">
        <v>1.39</v>
      </c>
      <c r="IL19" s="9">
        <v>0.44500000000000001</v>
      </c>
      <c r="IM19" s="9">
        <v>0.94499999999999995</v>
      </c>
      <c r="IN19" s="9">
        <v>0.35599999999999998</v>
      </c>
      <c r="IO19" s="9">
        <v>0.35599999999999998</v>
      </c>
      <c r="IP19" s="9">
        <v>0</v>
      </c>
      <c r="IQ19" s="9">
        <v>1.1200000000000001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0.54200000000000004</v>
      </c>
      <c r="C11" s="9">
        <v>0.82599999999999996</v>
      </c>
      <c r="D11" s="9">
        <v>1.0249999999999999</v>
      </c>
      <c r="E11" s="9">
        <v>0.78900000000000003</v>
      </c>
      <c r="F11" s="9">
        <v>0.23499999999999999</v>
      </c>
      <c r="G11" s="9">
        <v>0.80700000000000005</v>
      </c>
      <c r="H11" s="9">
        <v>0.57199999999999995</v>
      </c>
      <c r="I11" s="9">
        <v>0.23499999999999999</v>
      </c>
      <c r="J11" s="9">
        <v>0.217</v>
      </c>
      <c r="K11" s="9">
        <v>0.217</v>
      </c>
      <c r="L11" s="9">
        <v>0</v>
      </c>
      <c r="M11" s="9">
        <v>4.1769999999999996</v>
      </c>
      <c r="N11" s="9">
        <v>3.1150000000000002</v>
      </c>
      <c r="O11" s="9">
        <v>1.0620000000000001</v>
      </c>
      <c r="P11" s="9">
        <v>4.1769999999999996</v>
      </c>
      <c r="Q11" s="9">
        <v>3.1150000000000002</v>
      </c>
      <c r="R11" s="9">
        <v>1.0620000000000001</v>
      </c>
      <c r="S11" s="9">
        <v>2.5270000000000001</v>
      </c>
      <c r="T11" s="9">
        <v>2.036</v>
      </c>
      <c r="U11" s="9">
        <v>0.49099999999999999</v>
      </c>
      <c r="V11" s="9">
        <v>0</v>
      </c>
      <c r="W11" s="9">
        <v>0</v>
      </c>
      <c r="X11" s="9">
        <v>0</v>
      </c>
      <c r="Y11" s="9">
        <v>0.92800000000000005</v>
      </c>
      <c r="Z11" s="9">
        <v>0.35699999999999998</v>
      </c>
      <c r="AA11" s="9">
        <v>0.56999999999999995</v>
      </c>
      <c r="AB11" s="9">
        <v>0.47799999999999998</v>
      </c>
      <c r="AC11" s="9">
        <v>0.47799999999999998</v>
      </c>
      <c r="AD11" s="9">
        <v>0</v>
      </c>
      <c r="AE11" s="9">
        <v>0.24299999999999999</v>
      </c>
      <c r="AF11" s="9">
        <v>0.24299999999999999</v>
      </c>
      <c r="AG11" s="9">
        <v>0</v>
      </c>
      <c r="AH11" s="9">
        <v>0.24299999999999999</v>
      </c>
      <c r="AI11" s="9">
        <v>0.24299999999999999</v>
      </c>
      <c r="AJ11" s="9">
        <v>0</v>
      </c>
      <c r="AK11" s="9">
        <v>0</v>
      </c>
      <c r="AL11" s="9">
        <v>0</v>
      </c>
      <c r="AM11" s="9">
        <v>0</v>
      </c>
      <c r="AN11" s="9">
        <v>5.6310000000000002</v>
      </c>
      <c r="AO11" s="9">
        <v>4.1390000000000002</v>
      </c>
      <c r="AP11" s="9">
        <v>1.492</v>
      </c>
      <c r="AQ11" s="9">
        <v>5.0579999999999998</v>
      </c>
      <c r="AR11" s="9">
        <v>3.5659999999999998</v>
      </c>
      <c r="AS11" s="9">
        <v>1.492</v>
      </c>
      <c r="AT11" s="9">
        <v>1.101</v>
      </c>
      <c r="AU11" s="9">
        <v>0.46300000000000002</v>
      </c>
      <c r="AV11" s="9">
        <v>0.63800000000000001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2.8</v>
      </c>
      <c r="BD11" s="9">
        <v>2.1890000000000001</v>
      </c>
      <c r="BE11" s="9">
        <v>0.61199999999999999</v>
      </c>
      <c r="BF11" s="9">
        <v>1.73</v>
      </c>
      <c r="BG11" s="9">
        <v>1.488</v>
      </c>
      <c r="BH11" s="9">
        <v>0.24199999999999999</v>
      </c>
      <c r="BI11" s="9">
        <v>1.1559999999999999</v>
      </c>
      <c r="BJ11" s="9">
        <v>0.91400000000000003</v>
      </c>
      <c r="BK11" s="9">
        <v>0.24199999999999999</v>
      </c>
      <c r="BL11" s="9">
        <v>0.57399999999999995</v>
      </c>
      <c r="BM11" s="9">
        <v>0.57399999999999995</v>
      </c>
      <c r="BN11" s="9">
        <v>0</v>
      </c>
      <c r="BO11" s="9">
        <v>0.86299999999999999</v>
      </c>
      <c r="BP11" s="9">
        <v>0.22600000000000001</v>
      </c>
      <c r="BQ11" s="9">
        <v>0.63800000000000001</v>
      </c>
      <c r="BR11" s="9">
        <v>0.86299999999999999</v>
      </c>
      <c r="BS11" s="9">
        <v>0.22600000000000001</v>
      </c>
      <c r="BT11" s="9">
        <v>0.63800000000000001</v>
      </c>
      <c r="BU11" s="9">
        <v>0.86299999999999999</v>
      </c>
      <c r="BV11" s="9">
        <v>0.22600000000000001</v>
      </c>
      <c r="BW11" s="9">
        <v>0.63800000000000001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4.7679999999999998</v>
      </c>
      <c r="CQ11" s="9">
        <v>3.9140000000000001</v>
      </c>
      <c r="CR11" s="9">
        <v>0.85399999999999998</v>
      </c>
      <c r="CS11" s="9">
        <v>4.194</v>
      </c>
      <c r="CT11" s="9">
        <v>3.34</v>
      </c>
      <c r="CU11" s="9">
        <v>0.85399999999999998</v>
      </c>
      <c r="CV11" s="9">
        <v>0.23699999999999999</v>
      </c>
      <c r="CW11" s="9">
        <v>0.23699999999999999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2.8</v>
      </c>
      <c r="DF11" s="9">
        <v>2.1890000000000001</v>
      </c>
      <c r="DG11" s="9">
        <v>0.61199999999999999</v>
      </c>
      <c r="DH11" s="9">
        <v>1.73</v>
      </c>
      <c r="DI11" s="9">
        <v>1.488</v>
      </c>
      <c r="DJ11" s="9">
        <v>0.24199999999999999</v>
      </c>
      <c r="DK11" s="9">
        <v>1.1559999999999999</v>
      </c>
      <c r="DL11" s="9">
        <v>0.91400000000000003</v>
      </c>
      <c r="DM11" s="9">
        <v>0.24199999999999999</v>
      </c>
      <c r="DN11" s="9">
        <v>0.57399999999999995</v>
      </c>
      <c r="DO11" s="9">
        <v>0.57399999999999995</v>
      </c>
      <c r="DP11" s="9">
        <v>0</v>
      </c>
      <c r="DQ11" s="9">
        <v>7.4770000000000003</v>
      </c>
      <c r="DR11" s="9">
        <v>3.2959999999999998</v>
      </c>
      <c r="DS11" s="9">
        <v>4.18</v>
      </c>
      <c r="DT11" s="9">
        <v>7.4770000000000003</v>
      </c>
      <c r="DU11" s="9">
        <v>3.2959999999999998</v>
      </c>
      <c r="DV11" s="9">
        <v>4.18</v>
      </c>
      <c r="DW11" s="9">
        <v>3.9089999999999998</v>
      </c>
      <c r="DX11" s="9">
        <v>1.343</v>
      </c>
      <c r="DY11" s="9">
        <v>2.5659999999999998</v>
      </c>
      <c r="DZ11" s="9">
        <v>1.6950000000000001</v>
      </c>
      <c r="EA11" s="9">
        <v>0.85199999999999998</v>
      </c>
      <c r="EB11" s="9">
        <v>0.84199999999999997</v>
      </c>
      <c r="EC11" s="9">
        <v>0.96399999999999997</v>
      </c>
      <c r="ED11" s="9">
        <v>0.66800000000000004</v>
      </c>
      <c r="EE11" s="9">
        <v>0.29699999999999999</v>
      </c>
      <c r="EF11" s="9">
        <v>0.434</v>
      </c>
      <c r="EG11" s="9">
        <v>0.434</v>
      </c>
      <c r="EH11" s="9">
        <v>0</v>
      </c>
      <c r="EI11" s="9">
        <v>0.47499999999999998</v>
      </c>
      <c r="EJ11" s="9">
        <v>0</v>
      </c>
      <c r="EK11" s="9">
        <v>0.47499999999999998</v>
      </c>
      <c r="EL11" s="9">
        <v>0.47499999999999998</v>
      </c>
      <c r="EM11" s="9">
        <v>0</v>
      </c>
      <c r="EN11" s="9">
        <v>0.47499999999999998</v>
      </c>
      <c r="EO11" s="9">
        <v>0</v>
      </c>
      <c r="EP11" s="9">
        <v>0</v>
      </c>
      <c r="EQ11" s="9">
        <v>0</v>
      </c>
      <c r="ER11" s="9">
        <v>6.0679999999999996</v>
      </c>
      <c r="ES11" s="9">
        <v>3.0819999999999999</v>
      </c>
      <c r="ET11" s="9">
        <v>2.9860000000000002</v>
      </c>
      <c r="EU11" s="9">
        <v>6.0679999999999996</v>
      </c>
      <c r="EV11" s="9">
        <v>3.0819999999999999</v>
      </c>
      <c r="EW11" s="9">
        <v>2.9860000000000002</v>
      </c>
      <c r="EX11" s="9">
        <v>1.649</v>
      </c>
      <c r="EY11" s="9">
        <v>0</v>
      </c>
      <c r="EZ11" s="9">
        <v>1.649</v>
      </c>
      <c r="FA11" s="9">
        <v>2.3740000000000001</v>
      </c>
      <c r="FB11" s="9">
        <v>1.617</v>
      </c>
      <c r="FC11" s="9">
        <v>0.75700000000000001</v>
      </c>
      <c r="FD11" s="9">
        <v>1.482</v>
      </c>
      <c r="FE11" s="9">
        <v>1.167</v>
      </c>
      <c r="FF11" s="9">
        <v>0.315</v>
      </c>
      <c r="FG11" s="9">
        <v>0.56299999999999994</v>
      </c>
      <c r="FH11" s="9">
        <v>0.29799999999999999</v>
      </c>
      <c r="FI11" s="9">
        <v>0.26500000000000001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8.4789999999999992</v>
      </c>
      <c r="FT11" s="9">
        <v>4.8220000000000001</v>
      </c>
      <c r="FU11" s="9">
        <v>3.657</v>
      </c>
      <c r="FV11" s="9">
        <v>8.0730000000000004</v>
      </c>
      <c r="FW11" s="9">
        <v>4.4160000000000004</v>
      </c>
      <c r="FX11" s="9">
        <v>3.657</v>
      </c>
      <c r="FY11" s="9">
        <v>0.65200000000000002</v>
      </c>
      <c r="FZ11" s="9">
        <v>0.65200000000000002</v>
      </c>
      <c r="GA11" s="9">
        <v>0</v>
      </c>
      <c r="GB11" s="9">
        <v>0.753</v>
      </c>
      <c r="GC11" s="9">
        <v>0.753</v>
      </c>
      <c r="GD11" s="9">
        <v>0</v>
      </c>
      <c r="GE11" s="9">
        <v>2.4089999999999998</v>
      </c>
      <c r="GF11" s="9">
        <v>0.877</v>
      </c>
      <c r="GG11" s="9">
        <v>1.532</v>
      </c>
      <c r="GH11" s="9">
        <v>1.871</v>
      </c>
      <c r="GI11" s="9">
        <v>1.0680000000000001</v>
      </c>
      <c r="GJ11" s="9">
        <v>0.80300000000000005</v>
      </c>
      <c r="GK11" s="9">
        <v>2.7949999999999999</v>
      </c>
      <c r="GL11" s="9">
        <v>1.472</v>
      </c>
      <c r="GM11" s="9">
        <v>1.3220000000000001</v>
      </c>
      <c r="GN11" s="9">
        <v>2.3879999999999999</v>
      </c>
      <c r="GO11" s="9">
        <v>1.0660000000000001</v>
      </c>
      <c r="GP11" s="9">
        <v>1.3220000000000001</v>
      </c>
      <c r="GQ11" s="9">
        <v>0.40600000000000003</v>
      </c>
      <c r="GR11" s="9">
        <v>0.40600000000000003</v>
      </c>
      <c r="GS11" s="9">
        <v>0</v>
      </c>
      <c r="GT11" s="9">
        <v>3.956</v>
      </c>
      <c r="GU11" s="9">
        <v>2.9260000000000002</v>
      </c>
      <c r="GV11" s="9">
        <v>1.03</v>
      </c>
      <c r="GW11" s="9">
        <v>3.956</v>
      </c>
      <c r="GX11" s="9">
        <v>2.9260000000000002</v>
      </c>
      <c r="GY11" s="9">
        <v>1.03</v>
      </c>
      <c r="GZ11" s="9">
        <v>2.0990000000000002</v>
      </c>
      <c r="HA11" s="9">
        <v>1.8879999999999999</v>
      </c>
      <c r="HB11" s="9">
        <v>0.21099999999999999</v>
      </c>
      <c r="HC11" s="9">
        <v>0</v>
      </c>
      <c r="HD11" s="9">
        <v>0</v>
      </c>
      <c r="HE11" s="9">
        <v>0</v>
      </c>
      <c r="HF11" s="9">
        <v>0.73899999999999999</v>
      </c>
      <c r="HG11" s="9">
        <v>0.73899999999999999</v>
      </c>
      <c r="HH11" s="9">
        <v>0</v>
      </c>
      <c r="HI11" s="9">
        <v>0.51700000000000002</v>
      </c>
      <c r="HJ11" s="9">
        <v>0</v>
      </c>
      <c r="HK11" s="9">
        <v>0.51700000000000002</v>
      </c>
      <c r="HL11" s="9">
        <v>0.60099999999999998</v>
      </c>
      <c r="HM11" s="9">
        <v>0.29899999999999999</v>
      </c>
      <c r="HN11" s="9">
        <v>0.30199999999999999</v>
      </c>
      <c r="HO11" s="9">
        <v>0.60099999999999998</v>
      </c>
      <c r="HP11" s="9">
        <v>0.29899999999999999</v>
      </c>
      <c r="HQ11" s="9">
        <v>0.30199999999999999</v>
      </c>
      <c r="HR11" s="9">
        <v>0</v>
      </c>
      <c r="HS11" s="9">
        <v>0</v>
      </c>
      <c r="HT11" s="9">
        <v>0</v>
      </c>
      <c r="HU11" s="9">
        <v>2.0680000000000001</v>
      </c>
      <c r="HV11" s="9">
        <v>1.006</v>
      </c>
      <c r="HW11" s="9">
        <v>1.0620000000000001</v>
      </c>
      <c r="HX11" s="9">
        <v>2.0680000000000001</v>
      </c>
      <c r="HY11" s="9">
        <v>1.006</v>
      </c>
      <c r="HZ11" s="9">
        <v>1.0620000000000001</v>
      </c>
      <c r="IA11" s="9">
        <v>0.35599999999999998</v>
      </c>
      <c r="IB11" s="9">
        <v>0.35599999999999998</v>
      </c>
      <c r="IC11" s="9">
        <v>0</v>
      </c>
      <c r="ID11" s="9">
        <v>0.83699999999999997</v>
      </c>
      <c r="IE11" s="9">
        <v>0.373</v>
      </c>
      <c r="IF11" s="9">
        <v>0.46400000000000002</v>
      </c>
      <c r="IG11" s="9">
        <v>0.36099999999999999</v>
      </c>
      <c r="IH11" s="9">
        <v>0</v>
      </c>
      <c r="II11" s="9">
        <v>0.36099999999999999</v>
      </c>
      <c r="IJ11" s="9">
        <v>0.51400000000000001</v>
      </c>
      <c r="IK11" s="9">
        <v>0.27600000000000002</v>
      </c>
      <c r="IL11" s="9">
        <v>0.23699999999999999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0.92400000000000004</v>
      </c>
      <c r="C12" s="9">
        <v>1.738</v>
      </c>
      <c r="D12" s="9">
        <v>1.278</v>
      </c>
      <c r="E12" s="9">
        <v>0.93100000000000005</v>
      </c>
      <c r="F12" s="9">
        <v>0.34699999999999998</v>
      </c>
      <c r="G12" s="9">
        <v>0.99299999999999999</v>
      </c>
      <c r="H12" s="9">
        <v>0.64600000000000002</v>
      </c>
      <c r="I12" s="9">
        <v>0.34699999999999998</v>
      </c>
      <c r="J12" s="9">
        <v>0.28499999999999998</v>
      </c>
      <c r="K12" s="9">
        <v>0.28499999999999998</v>
      </c>
      <c r="L12" s="9">
        <v>0</v>
      </c>
      <c r="M12" s="9">
        <v>6.35</v>
      </c>
      <c r="N12" s="9">
        <v>4.2409999999999997</v>
      </c>
      <c r="O12" s="9">
        <v>2.109</v>
      </c>
      <c r="P12" s="9">
        <v>6.35</v>
      </c>
      <c r="Q12" s="9">
        <v>4.2409999999999997</v>
      </c>
      <c r="R12" s="9">
        <v>2.109</v>
      </c>
      <c r="S12" s="9">
        <v>1.702</v>
      </c>
      <c r="T12" s="9">
        <v>1.2969999999999999</v>
      </c>
      <c r="U12" s="9">
        <v>0.40600000000000003</v>
      </c>
      <c r="V12" s="9">
        <v>1.5820000000000001</v>
      </c>
      <c r="W12" s="9">
        <v>0.72699999999999998</v>
      </c>
      <c r="X12" s="9">
        <v>0.85499999999999998</v>
      </c>
      <c r="Y12" s="9">
        <v>1.425</v>
      </c>
      <c r="Z12" s="9">
        <v>0.86699999999999999</v>
      </c>
      <c r="AA12" s="9">
        <v>0.55800000000000005</v>
      </c>
      <c r="AB12" s="9">
        <v>1.641</v>
      </c>
      <c r="AC12" s="9">
        <v>1.35</v>
      </c>
      <c r="AD12" s="9">
        <v>0.29099999999999998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4.484</v>
      </c>
      <c r="AO12" s="9">
        <v>3.649</v>
      </c>
      <c r="AP12" s="9">
        <v>0.83499999999999996</v>
      </c>
      <c r="AQ12" s="9">
        <v>4.1710000000000003</v>
      </c>
      <c r="AR12" s="9">
        <v>3.3359999999999999</v>
      </c>
      <c r="AS12" s="9">
        <v>0.83499999999999996</v>
      </c>
      <c r="AT12" s="9">
        <v>1.222</v>
      </c>
      <c r="AU12" s="9">
        <v>0.97199999999999998</v>
      </c>
      <c r="AV12" s="9">
        <v>0.25</v>
      </c>
      <c r="AW12" s="9">
        <v>0.36899999999999999</v>
      </c>
      <c r="AX12" s="9">
        <v>0.36899999999999999</v>
      </c>
      <c r="AY12" s="9">
        <v>0</v>
      </c>
      <c r="AZ12" s="9">
        <v>0.249</v>
      </c>
      <c r="BA12" s="9">
        <v>0</v>
      </c>
      <c r="BB12" s="9">
        <v>0.249</v>
      </c>
      <c r="BC12" s="9">
        <v>1.361</v>
      </c>
      <c r="BD12" s="9">
        <v>1.024</v>
      </c>
      <c r="BE12" s="9">
        <v>0.33600000000000002</v>
      </c>
      <c r="BF12" s="9">
        <v>1.284</v>
      </c>
      <c r="BG12" s="9">
        <v>1.284</v>
      </c>
      <c r="BH12" s="9">
        <v>0</v>
      </c>
      <c r="BI12" s="9">
        <v>0.97099999999999997</v>
      </c>
      <c r="BJ12" s="9">
        <v>0.97099999999999997</v>
      </c>
      <c r="BK12" s="9">
        <v>0</v>
      </c>
      <c r="BL12" s="9">
        <v>0.313</v>
      </c>
      <c r="BM12" s="9">
        <v>0.313</v>
      </c>
      <c r="BN12" s="9">
        <v>0</v>
      </c>
      <c r="BO12" s="9">
        <v>1.591</v>
      </c>
      <c r="BP12" s="9">
        <v>1.341</v>
      </c>
      <c r="BQ12" s="9">
        <v>0.25</v>
      </c>
      <c r="BR12" s="9">
        <v>1.591</v>
      </c>
      <c r="BS12" s="9">
        <v>1.341</v>
      </c>
      <c r="BT12" s="9">
        <v>0.25</v>
      </c>
      <c r="BU12" s="9">
        <v>1.222</v>
      </c>
      <c r="BV12" s="9">
        <v>0.97199999999999998</v>
      </c>
      <c r="BW12" s="9">
        <v>0.25</v>
      </c>
      <c r="BX12" s="9">
        <v>0.36899999999999999</v>
      </c>
      <c r="BY12" s="9">
        <v>0.36899999999999999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2.8940000000000001</v>
      </c>
      <c r="CQ12" s="9">
        <v>2.3079999999999998</v>
      </c>
      <c r="CR12" s="9">
        <v>0.58499999999999996</v>
      </c>
      <c r="CS12" s="9">
        <v>2.58</v>
      </c>
      <c r="CT12" s="9">
        <v>1.9950000000000001</v>
      </c>
      <c r="CU12" s="9">
        <v>0.58499999999999996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0.249</v>
      </c>
      <c r="DC12" s="9">
        <v>0</v>
      </c>
      <c r="DD12" s="9">
        <v>0.249</v>
      </c>
      <c r="DE12" s="9">
        <v>1.361</v>
      </c>
      <c r="DF12" s="9">
        <v>1.024</v>
      </c>
      <c r="DG12" s="9">
        <v>0.33600000000000002</v>
      </c>
      <c r="DH12" s="9">
        <v>1.284</v>
      </c>
      <c r="DI12" s="9">
        <v>1.284</v>
      </c>
      <c r="DJ12" s="9">
        <v>0</v>
      </c>
      <c r="DK12" s="9">
        <v>0.97099999999999997</v>
      </c>
      <c r="DL12" s="9">
        <v>0.97099999999999997</v>
      </c>
      <c r="DM12" s="9">
        <v>0</v>
      </c>
      <c r="DN12" s="9">
        <v>0.313</v>
      </c>
      <c r="DO12" s="9">
        <v>0.313</v>
      </c>
      <c r="DP12" s="9">
        <v>0</v>
      </c>
      <c r="DQ12" s="9">
        <v>7.6619999999999999</v>
      </c>
      <c r="DR12" s="9">
        <v>3.3479999999999999</v>
      </c>
      <c r="DS12" s="9">
        <v>4.3140000000000001</v>
      </c>
      <c r="DT12" s="9">
        <v>7.6619999999999999</v>
      </c>
      <c r="DU12" s="9">
        <v>3.3479999999999999</v>
      </c>
      <c r="DV12" s="9">
        <v>4.3140000000000001</v>
      </c>
      <c r="DW12" s="9">
        <v>4.327</v>
      </c>
      <c r="DX12" s="9">
        <v>2.5880000000000001</v>
      </c>
      <c r="DY12" s="9">
        <v>1.7390000000000001</v>
      </c>
      <c r="DZ12" s="9">
        <v>1.5629999999999999</v>
      </c>
      <c r="EA12" s="9">
        <v>0.76</v>
      </c>
      <c r="EB12" s="9">
        <v>0.80300000000000005</v>
      </c>
      <c r="EC12" s="9">
        <v>1.073</v>
      </c>
      <c r="ED12" s="9">
        <v>0</v>
      </c>
      <c r="EE12" s="9">
        <v>1.073</v>
      </c>
      <c r="EF12" s="9">
        <v>0.69899999999999995</v>
      </c>
      <c r="EG12" s="9">
        <v>0</v>
      </c>
      <c r="EH12" s="9">
        <v>0.69899999999999995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3.41</v>
      </c>
      <c r="ES12" s="9">
        <v>1.179</v>
      </c>
      <c r="ET12" s="9">
        <v>2.2320000000000002</v>
      </c>
      <c r="EU12" s="9">
        <v>3.41</v>
      </c>
      <c r="EV12" s="9">
        <v>1.179</v>
      </c>
      <c r="EW12" s="9">
        <v>2.2320000000000002</v>
      </c>
      <c r="EX12" s="9">
        <v>1.0069999999999999</v>
      </c>
      <c r="EY12" s="9">
        <v>0</v>
      </c>
      <c r="EZ12" s="9">
        <v>1.0069999999999999</v>
      </c>
      <c r="FA12" s="9">
        <v>0.35599999999999998</v>
      </c>
      <c r="FB12" s="9">
        <v>0</v>
      </c>
      <c r="FC12" s="9">
        <v>0.35599999999999998</v>
      </c>
      <c r="FD12" s="9">
        <v>1.321</v>
      </c>
      <c r="FE12" s="9">
        <v>0.45300000000000001</v>
      </c>
      <c r="FF12" s="9">
        <v>0.86799999999999999</v>
      </c>
      <c r="FG12" s="9">
        <v>0.43</v>
      </c>
      <c r="FH12" s="9">
        <v>0.43</v>
      </c>
      <c r="FI12" s="9">
        <v>0</v>
      </c>
      <c r="FJ12" s="9">
        <v>0.29599999999999999</v>
      </c>
      <c r="FK12" s="9">
        <v>0.29599999999999999</v>
      </c>
      <c r="FL12" s="9">
        <v>0</v>
      </c>
      <c r="FM12" s="9">
        <v>0.29599999999999999</v>
      </c>
      <c r="FN12" s="9">
        <v>0.29599999999999999</v>
      </c>
      <c r="FO12" s="9">
        <v>0</v>
      </c>
      <c r="FP12" s="9">
        <v>0</v>
      </c>
      <c r="FQ12" s="9">
        <v>0</v>
      </c>
      <c r="FR12" s="9">
        <v>0</v>
      </c>
      <c r="FS12" s="9">
        <v>8.1869999999999994</v>
      </c>
      <c r="FT12" s="9">
        <v>5.6749999999999998</v>
      </c>
      <c r="FU12" s="9">
        <v>2.512</v>
      </c>
      <c r="FV12" s="9">
        <v>8.1869999999999994</v>
      </c>
      <c r="FW12" s="9">
        <v>5.6749999999999998</v>
      </c>
      <c r="FX12" s="9">
        <v>2.512</v>
      </c>
      <c r="FY12" s="9">
        <v>2.7440000000000002</v>
      </c>
      <c r="FZ12" s="9">
        <v>2.3439999999999999</v>
      </c>
      <c r="GA12" s="9">
        <v>0.4</v>
      </c>
      <c r="GB12" s="9">
        <v>0.75700000000000001</v>
      </c>
      <c r="GC12" s="9">
        <v>0.75700000000000001</v>
      </c>
      <c r="GD12" s="9">
        <v>0</v>
      </c>
      <c r="GE12" s="9">
        <v>1.869</v>
      </c>
      <c r="GF12" s="9">
        <v>1.2430000000000001</v>
      </c>
      <c r="GG12" s="9">
        <v>0.626</v>
      </c>
      <c r="GH12" s="9">
        <v>1.1200000000000001</v>
      </c>
      <c r="GI12" s="9">
        <v>0.41499999999999998</v>
      </c>
      <c r="GJ12" s="9">
        <v>0.70399999999999996</v>
      </c>
      <c r="GK12" s="9">
        <v>1.698</v>
      </c>
      <c r="GL12" s="9">
        <v>0.91600000000000004</v>
      </c>
      <c r="GM12" s="9">
        <v>0.78200000000000003</v>
      </c>
      <c r="GN12" s="9">
        <v>1.698</v>
      </c>
      <c r="GO12" s="9">
        <v>0.91600000000000004</v>
      </c>
      <c r="GP12" s="9">
        <v>0.78200000000000003</v>
      </c>
      <c r="GQ12" s="9">
        <v>0</v>
      </c>
      <c r="GR12" s="9">
        <v>0</v>
      </c>
      <c r="GS12" s="9">
        <v>0</v>
      </c>
      <c r="GT12" s="9">
        <v>5.9260000000000002</v>
      </c>
      <c r="GU12" s="9">
        <v>3.444</v>
      </c>
      <c r="GV12" s="9">
        <v>2.4820000000000002</v>
      </c>
      <c r="GW12" s="9">
        <v>5.9260000000000002</v>
      </c>
      <c r="GX12" s="9">
        <v>3.444</v>
      </c>
      <c r="GY12" s="9">
        <v>2.4820000000000002</v>
      </c>
      <c r="GZ12" s="9">
        <v>0.77300000000000002</v>
      </c>
      <c r="HA12" s="9">
        <v>0.379</v>
      </c>
      <c r="HB12" s="9">
        <v>0.39300000000000002</v>
      </c>
      <c r="HC12" s="9">
        <v>2.669</v>
      </c>
      <c r="HD12" s="9">
        <v>1.7589999999999999</v>
      </c>
      <c r="HE12" s="9">
        <v>0.91100000000000003</v>
      </c>
      <c r="HF12" s="9">
        <v>1.67</v>
      </c>
      <c r="HG12" s="9">
        <v>0.876</v>
      </c>
      <c r="HH12" s="9">
        <v>0.79400000000000004</v>
      </c>
      <c r="HI12" s="9">
        <v>0.81399999999999995</v>
      </c>
      <c r="HJ12" s="9">
        <v>0.43</v>
      </c>
      <c r="HK12" s="9">
        <v>0.38400000000000001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8.7539999999999996</v>
      </c>
      <c r="HV12" s="9">
        <v>5.8840000000000003</v>
      </c>
      <c r="HW12" s="9">
        <v>2.87</v>
      </c>
      <c r="HX12" s="9">
        <v>8.7539999999999996</v>
      </c>
      <c r="HY12" s="9">
        <v>5.8840000000000003</v>
      </c>
      <c r="HZ12" s="9">
        <v>2.87</v>
      </c>
      <c r="IA12" s="9">
        <v>2.0630000000000002</v>
      </c>
      <c r="IB12" s="9">
        <v>0.98099999999999998</v>
      </c>
      <c r="IC12" s="9">
        <v>1.0820000000000001</v>
      </c>
      <c r="ID12" s="9">
        <v>2.637</v>
      </c>
      <c r="IE12" s="9">
        <v>2.637</v>
      </c>
      <c r="IF12" s="9">
        <v>0</v>
      </c>
      <c r="IG12" s="9">
        <v>0.249</v>
      </c>
      <c r="IH12" s="9">
        <v>0</v>
      </c>
      <c r="II12" s="9">
        <v>0.249</v>
      </c>
      <c r="IJ12" s="9">
        <v>1.7769999999999999</v>
      </c>
      <c r="IK12" s="9">
        <v>1.4410000000000001</v>
      </c>
      <c r="IL12" s="9">
        <v>0.33600000000000002</v>
      </c>
      <c r="IM12" s="9">
        <v>2.0289999999999999</v>
      </c>
      <c r="IN12" s="9">
        <v>0.82499999999999996</v>
      </c>
      <c r="IO12" s="9">
        <v>1.204</v>
      </c>
      <c r="IP12" s="9">
        <v>2.0289999999999999</v>
      </c>
      <c r="IQ12" s="9">
        <v>0.82499999999999996</v>
      </c>
    </row>
    <row r="13" spans="1:251">
      <c r="A13" s="10">
        <v>42767</v>
      </c>
      <c r="B13" s="9">
        <v>1.4279999999999999</v>
      </c>
      <c r="C13" s="9">
        <v>1.258</v>
      </c>
      <c r="D13" s="9">
        <v>3.8079999999999998</v>
      </c>
      <c r="E13" s="9">
        <v>2.0720000000000001</v>
      </c>
      <c r="F13" s="9">
        <v>1.736</v>
      </c>
      <c r="G13" s="9">
        <v>3.3769999999999998</v>
      </c>
      <c r="H13" s="9">
        <v>2.0720000000000001</v>
      </c>
      <c r="I13" s="9">
        <v>1.306</v>
      </c>
      <c r="J13" s="9">
        <v>0.43</v>
      </c>
      <c r="K13" s="9">
        <v>0</v>
      </c>
      <c r="L13" s="9">
        <v>0.43</v>
      </c>
      <c r="M13" s="9">
        <v>2.7469999999999999</v>
      </c>
      <c r="N13" s="9">
        <v>1.3149999999999999</v>
      </c>
      <c r="O13" s="9">
        <v>1.4319999999999999</v>
      </c>
      <c r="P13" s="9">
        <v>2.7469999999999999</v>
      </c>
      <c r="Q13" s="9">
        <v>1.3149999999999999</v>
      </c>
      <c r="R13" s="9">
        <v>1.4319999999999999</v>
      </c>
      <c r="S13" s="9">
        <v>1.956</v>
      </c>
      <c r="T13" s="9">
        <v>0.83</v>
      </c>
      <c r="U13" s="9">
        <v>1.127</v>
      </c>
      <c r="V13" s="9">
        <v>0</v>
      </c>
      <c r="W13" s="9">
        <v>0</v>
      </c>
      <c r="X13" s="9">
        <v>0</v>
      </c>
      <c r="Y13" s="9">
        <v>0.30599999999999999</v>
      </c>
      <c r="Z13" s="9">
        <v>0</v>
      </c>
      <c r="AA13" s="9">
        <v>0.30599999999999999</v>
      </c>
      <c r="AB13" s="9">
        <v>0.48499999999999999</v>
      </c>
      <c r="AC13" s="9">
        <v>0.48499999999999999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7.0039999999999996</v>
      </c>
      <c r="AO13" s="9">
        <v>4.3650000000000002</v>
      </c>
      <c r="AP13" s="9">
        <v>2.6389999999999998</v>
      </c>
      <c r="AQ13" s="9">
        <v>6.6890000000000001</v>
      </c>
      <c r="AR13" s="9">
        <v>4.0510000000000002</v>
      </c>
      <c r="AS13" s="9">
        <v>2.6389999999999998</v>
      </c>
      <c r="AT13" s="9">
        <v>4.5359999999999996</v>
      </c>
      <c r="AU13" s="9">
        <v>2.6190000000000002</v>
      </c>
      <c r="AV13" s="9">
        <v>1.917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0.76800000000000002</v>
      </c>
      <c r="BD13" s="9">
        <v>0.438</v>
      </c>
      <c r="BE13" s="9">
        <v>0.33</v>
      </c>
      <c r="BF13" s="9">
        <v>1.7</v>
      </c>
      <c r="BG13" s="9">
        <v>1.3089999999999999</v>
      </c>
      <c r="BH13" s="9">
        <v>0.39100000000000001</v>
      </c>
      <c r="BI13" s="9">
        <v>1.3859999999999999</v>
      </c>
      <c r="BJ13" s="9">
        <v>0.995</v>
      </c>
      <c r="BK13" s="9">
        <v>0.39100000000000001</v>
      </c>
      <c r="BL13" s="9">
        <v>0.314</v>
      </c>
      <c r="BM13" s="9">
        <v>0.314</v>
      </c>
      <c r="BN13" s="9">
        <v>0</v>
      </c>
      <c r="BO13" s="9">
        <v>4.5359999999999996</v>
      </c>
      <c r="BP13" s="9">
        <v>2.6190000000000002</v>
      </c>
      <c r="BQ13" s="9">
        <v>1.917</v>
      </c>
      <c r="BR13" s="9">
        <v>4.5359999999999996</v>
      </c>
      <c r="BS13" s="9">
        <v>2.6190000000000002</v>
      </c>
      <c r="BT13" s="9">
        <v>1.917</v>
      </c>
      <c r="BU13" s="9">
        <v>4.5359999999999996</v>
      </c>
      <c r="BV13" s="9">
        <v>2.6190000000000002</v>
      </c>
      <c r="BW13" s="9">
        <v>1.917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2.468</v>
      </c>
      <c r="CQ13" s="9">
        <v>1.7470000000000001</v>
      </c>
      <c r="CR13" s="9">
        <v>0.72099999999999997</v>
      </c>
      <c r="CS13" s="9">
        <v>2.1539999999999999</v>
      </c>
      <c r="CT13" s="9">
        <v>1.4319999999999999</v>
      </c>
      <c r="CU13" s="9">
        <v>0.72099999999999997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0.76800000000000002</v>
      </c>
      <c r="DF13" s="9">
        <v>0.438</v>
      </c>
      <c r="DG13" s="9">
        <v>0.33</v>
      </c>
      <c r="DH13" s="9">
        <v>1.7</v>
      </c>
      <c r="DI13" s="9">
        <v>1.3089999999999999</v>
      </c>
      <c r="DJ13" s="9">
        <v>0.39100000000000001</v>
      </c>
      <c r="DK13" s="9">
        <v>1.3859999999999999</v>
      </c>
      <c r="DL13" s="9">
        <v>0.995</v>
      </c>
      <c r="DM13" s="9">
        <v>0.39100000000000001</v>
      </c>
      <c r="DN13" s="9">
        <v>0.314</v>
      </c>
      <c r="DO13" s="9">
        <v>0.314</v>
      </c>
      <c r="DP13" s="9">
        <v>0</v>
      </c>
      <c r="DQ13" s="9">
        <v>9.1419999999999995</v>
      </c>
      <c r="DR13" s="9">
        <v>5.532</v>
      </c>
      <c r="DS13" s="9">
        <v>3.6110000000000002</v>
      </c>
      <c r="DT13" s="9">
        <v>9.1419999999999995</v>
      </c>
      <c r="DU13" s="9">
        <v>5.532</v>
      </c>
      <c r="DV13" s="9">
        <v>3.6110000000000002</v>
      </c>
      <c r="DW13" s="9">
        <v>5.9459999999999997</v>
      </c>
      <c r="DX13" s="9">
        <v>3.1309999999999998</v>
      </c>
      <c r="DY13" s="9">
        <v>2.8140000000000001</v>
      </c>
      <c r="DZ13" s="9">
        <v>0.92600000000000005</v>
      </c>
      <c r="EA13" s="9">
        <v>0.52300000000000002</v>
      </c>
      <c r="EB13" s="9">
        <v>0.40300000000000002</v>
      </c>
      <c r="EC13" s="9">
        <v>0.35899999999999999</v>
      </c>
      <c r="ED13" s="9">
        <v>0.35899999999999999</v>
      </c>
      <c r="EE13" s="9">
        <v>0</v>
      </c>
      <c r="EF13" s="9">
        <v>1.9119999999999999</v>
      </c>
      <c r="EG13" s="9">
        <v>1.518</v>
      </c>
      <c r="EH13" s="9">
        <v>0.39300000000000002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7.9279999999999999</v>
      </c>
      <c r="ES13" s="9">
        <v>4.49</v>
      </c>
      <c r="ET13" s="9">
        <v>3.4369999999999998</v>
      </c>
      <c r="EU13" s="9">
        <v>7.9279999999999999</v>
      </c>
      <c r="EV13" s="9">
        <v>4.49</v>
      </c>
      <c r="EW13" s="9">
        <v>3.4369999999999998</v>
      </c>
      <c r="EX13" s="9">
        <v>4.1840000000000002</v>
      </c>
      <c r="EY13" s="9">
        <v>2.64</v>
      </c>
      <c r="EZ13" s="9">
        <v>1.544</v>
      </c>
      <c r="FA13" s="9">
        <v>1.256</v>
      </c>
      <c r="FB13" s="9">
        <v>0.45200000000000001</v>
      </c>
      <c r="FC13" s="9">
        <v>0.80400000000000005</v>
      </c>
      <c r="FD13" s="9">
        <v>0.71799999999999997</v>
      </c>
      <c r="FE13" s="9">
        <v>0.37</v>
      </c>
      <c r="FF13" s="9">
        <v>0.34799999999999998</v>
      </c>
      <c r="FG13" s="9">
        <v>1.22</v>
      </c>
      <c r="FH13" s="9">
        <v>0.47899999999999998</v>
      </c>
      <c r="FI13" s="9">
        <v>0.74099999999999999</v>
      </c>
      <c r="FJ13" s="9">
        <v>0.54800000000000004</v>
      </c>
      <c r="FK13" s="9">
        <v>0.54800000000000004</v>
      </c>
      <c r="FL13" s="9">
        <v>0</v>
      </c>
      <c r="FM13" s="9">
        <v>0.54800000000000004</v>
      </c>
      <c r="FN13" s="9">
        <v>0.54800000000000004</v>
      </c>
      <c r="FO13" s="9">
        <v>0</v>
      </c>
      <c r="FP13" s="9">
        <v>0</v>
      </c>
      <c r="FQ13" s="9">
        <v>0</v>
      </c>
      <c r="FR13" s="9">
        <v>0</v>
      </c>
      <c r="FS13" s="9">
        <v>8.7360000000000007</v>
      </c>
      <c r="FT13" s="9">
        <v>5.2960000000000003</v>
      </c>
      <c r="FU13" s="9">
        <v>3.44</v>
      </c>
      <c r="FV13" s="9">
        <v>7.2119999999999997</v>
      </c>
      <c r="FW13" s="9">
        <v>4.6210000000000004</v>
      </c>
      <c r="FX13" s="9">
        <v>2.5910000000000002</v>
      </c>
      <c r="FY13" s="9">
        <v>0.55700000000000005</v>
      </c>
      <c r="FZ13" s="9">
        <v>0</v>
      </c>
      <c r="GA13" s="9">
        <v>0.55700000000000005</v>
      </c>
      <c r="GB13" s="9">
        <v>2.3820000000000001</v>
      </c>
      <c r="GC13" s="9">
        <v>1.677</v>
      </c>
      <c r="GD13" s="9">
        <v>0.70599999999999996</v>
      </c>
      <c r="GE13" s="9">
        <v>1.841</v>
      </c>
      <c r="GF13" s="9">
        <v>1.2270000000000001</v>
      </c>
      <c r="GG13" s="9">
        <v>0.61399999999999999</v>
      </c>
      <c r="GH13" s="9">
        <v>1.117</v>
      </c>
      <c r="GI13" s="9">
        <v>0.40300000000000002</v>
      </c>
      <c r="GJ13" s="9">
        <v>0.71499999999999997</v>
      </c>
      <c r="GK13" s="9">
        <v>2.839</v>
      </c>
      <c r="GL13" s="9">
        <v>1.99</v>
      </c>
      <c r="GM13" s="9">
        <v>0.84899999999999998</v>
      </c>
      <c r="GN13" s="9">
        <v>1.3149999999999999</v>
      </c>
      <c r="GO13" s="9">
        <v>1.3149999999999999</v>
      </c>
      <c r="GP13" s="9">
        <v>0</v>
      </c>
      <c r="GQ13" s="9">
        <v>1.524</v>
      </c>
      <c r="GR13" s="9">
        <v>0.67500000000000004</v>
      </c>
      <c r="GS13" s="9">
        <v>0.84899999999999998</v>
      </c>
      <c r="GT13" s="9">
        <v>5.4130000000000003</v>
      </c>
      <c r="GU13" s="9">
        <v>3.0430000000000001</v>
      </c>
      <c r="GV13" s="9">
        <v>2.37</v>
      </c>
      <c r="GW13" s="9">
        <v>5.4130000000000003</v>
      </c>
      <c r="GX13" s="9">
        <v>3.0430000000000001</v>
      </c>
      <c r="GY13" s="9">
        <v>2.37</v>
      </c>
      <c r="GZ13" s="9">
        <v>2.2120000000000002</v>
      </c>
      <c r="HA13" s="9">
        <v>1</v>
      </c>
      <c r="HB13" s="9">
        <v>1.2130000000000001</v>
      </c>
      <c r="HC13" s="9">
        <v>2.0830000000000002</v>
      </c>
      <c r="HD13" s="9">
        <v>1.732</v>
      </c>
      <c r="HE13" s="9">
        <v>0.35199999999999998</v>
      </c>
      <c r="HF13" s="9">
        <v>0</v>
      </c>
      <c r="HG13" s="9">
        <v>0</v>
      </c>
      <c r="HH13" s="9">
        <v>0</v>
      </c>
      <c r="HI13" s="9">
        <v>0.80600000000000005</v>
      </c>
      <c r="HJ13" s="9">
        <v>0</v>
      </c>
      <c r="HK13" s="9">
        <v>0.80600000000000005</v>
      </c>
      <c r="HL13" s="9">
        <v>0.312</v>
      </c>
      <c r="HM13" s="9">
        <v>0.312</v>
      </c>
      <c r="HN13" s="9">
        <v>0</v>
      </c>
      <c r="HO13" s="9">
        <v>0.312</v>
      </c>
      <c r="HP13" s="9">
        <v>0.312</v>
      </c>
      <c r="HQ13" s="9">
        <v>0</v>
      </c>
      <c r="HR13" s="9">
        <v>0</v>
      </c>
      <c r="HS13" s="9">
        <v>0</v>
      </c>
      <c r="HT13" s="9">
        <v>0</v>
      </c>
      <c r="HU13" s="9">
        <v>6.4080000000000004</v>
      </c>
      <c r="HV13" s="9">
        <v>3.8050000000000002</v>
      </c>
      <c r="HW13" s="9">
        <v>2.6030000000000002</v>
      </c>
      <c r="HX13" s="9">
        <v>6.4080000000000004</v>
      </c>
      <c r="HY13" s="9">
        <v>3.8050000000000002</v>
      </c>
      <c r="HZ13" s="9">
        <v>2.6030000000000002</v>
      </c>
      <c r="IA13" s="9">
        <v>1.821</v>
      </c>
      <c r="IB13" s="9">
        <v>1.0229999999999999</v>
      </c>
      <c r="IC13" s="9">
        <v>0.79800000000000004</v>
      </c>
      <c r="ID13" s="9">
        <v>1.63</v>
      </c>
      <c r="IE13" s="9">
        <v>1.63</v>
      </c>
      <c r="IF13" s="9">
        <v>0</v>
      </c>
      <c r="IG13" s="9">
        <v>0.79100000000000004</v>
      </c>
      <c r="IH13" s="9">
        <v>0.79100000000000004</v>
      </c>
      <c r="II13" s="9">
        <v>0</v>
      </c>
      <c r="IJ13" s="9">
        <v>0.91600000000000004</v>
      </c>
      <c r="IK13" s="9">
        <v>0</v>
      </c>
      <c r="IL13" s="9">
        <v>0.91600000000000004</v>
      </c>
      <c r="IM13" s="9">
        <v>1.2509999999999999</v>
      </c>
      <c r="IN13" s="9">
        <v>0.36199999999999999</v>
      </c>
      <c r="IO13" s="9">
        <v>0.88900000000000001</v>
      </c>
      <c r="IP13" s="9">
        <v>1.2509999999999999</v>
      </c>
      <c r="IQ13" s="9">
        <v>0.36199999999999999</v>
      </c>
    </row>
    <row r="14" spans="1:251">
      <c r="A14" s="10">
        <v>43132</v>
      </c>
      <c r="B14" s="9">
        <v>1.6910000000000001</v>
      </c>
      <c r="C14" s="9">
        <v>1.2370000000000001</v>
      </c>
      <c r="D14" s="9">
        <v>1.726</v>
      </c>
      <c r="E14" s="9">
        <v>1.1919999999999999</v>
      </c>
      <c r="F14" s="9">
        <v>0.53400000000000003</v>
      </c>
      <c r="G14" s="9">
        <v>1.726</v>
      </c>
      <c r="H14" s="9">
        <v>1.1919999999999999</v>
      </c>
      <c r="I14" s="9">
        <v>0.53400000000000003</v>
      </c>
      <c r="J14" s="9">
        <v>0</v>
      </c>
      <c r="K14" s="9">
        <v>0</v>
      </c>
      <c r="L14" s="9">
        <v>0</v>
      </c>
      <c r="M14" s="9">
        <v>6.4969999999999999</v>
      </c>
      <c r="N14" s="9">
        <v>3.851</v>
      </c>
      <c r="O14" s="9">
        <v>2.6459999999999999</v>
      </c>
      <c r="P14" s="9">
        <v>6.4969999999999999</v>
      </c>
      <c r="Q14" s="9">
        <v>3.851</v>
      </c>
      <c r="R14" s="9">
        <v>2.6459999999999999</v>
      </c>
      <c r="S14" s="9">
        <v>3.8620000000000001</v>
      </c>
      <c r="T14" s="9">
        <v>2.9359999999999999</v>
      </c>
      <c r="U14" s="9">
        <v>0.92600000000000005</v>
      </c>
      <c r="V14" s="9">
        <v>1.244</v>
      </c>
      <c r="W14" s="9">
        <v>0.45200000000000001</v>
      </c>
      <c r="X14" s="9">
        <v>0.79200000000000004</v>
      </c>
      <c r="Y14" s="9">
        <v>0.63</v>
      </c>
      <c r="Z14" s="9">
        <v>0</v>
      </c>
      <c r="AA14" s="9">
        <v>0.63</v>
      </c>
      <c r="AB14" s="9">
        <v>0</v>
      </c>
      <c r="AC14" s="9">
        <v>0</v>
      </c>
      <c r="AD14" s="9">
        <v>0</v>
      </c>
      <c r="AE14" s="9">
        <v>0.76200000000000001</v>
      </c>
      <c r="AF14" s="9">
        <v>0.46300000000000002</v>
      </c>
      <c r="AG14" s="9">
        <v>0.29899999999999999</v>
      </c>
      <c r="AH14" s="9">
        <v>0.76200000000000001</v>
      </c>
      <c r="AI14" s="9">
        <v>0.46300000000000002</v>
      </c>
      <c r="AJ14" s="9">
        <v>0.29899999999999999</v>
      </c>
      <c r="AK14" s="9">
        <v>0</v>
      </c>
      <c r="AL14" s="9">
        <v>0</v>
      </c>
      <c r="AM14" s="9">
        <v>0</v>
      </c>
      <c r="AN14" s="9">
        <v>7.133</v>
      </c>
      <c r="AO14" s="9">
        <v>4.4710000000000001</v>
      </c>
      <c r="AP14" s="9">
        <v>2.6619999999999999</v>
      </c>
      <c r="AQ14" s="9">
        <v>6.7649999999999997</v>
      </c>
      <c r="AR14" s="9">
        <v>4.1029999999999998</v>
      </c>
      <c r="AS14" s="9">
        <v>2.6619999999999999</v>
      </c>
      <c r="AT14" s="9">
        <v>2.7050000000000001</v>
      </c>
      <c r="AU14" s="9">
        <v>0.76100000000000001</v>
      </c>
      <c r="AV14" s="9">
        <v>1.9450000000000001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0.72599999999999998</v>
      </c>
      <c r="BD14" s="9">
        <v>0.72599999999999998</v>
      </c>
      <c r="BE14" s="9">
        <v>0</v>
      </c>
      <c r="BF14" s="9">
        <v>3.702</v>
      </c>
      <c r="BG14" s="9">
        <v>2.984</v>
      </c>
      <c r="BH14" s="9">
        <v>0.71699999999999997</v>
      </c>
      <c r="BI14" s="9">
        <v>3.3330000000000002</v>
      </c>
      <c r="BJ14" s="9">
        <v>2.6160000000000001</v>
      </c>
      <c r="BK14" s="9">
        <v>0.71699999999999997</v>
      </c>
      <c r="BL14" s="9">
        <v>0.36799999999999999</v>
      </c>
      <c r="BM14" s="9">
        <v>0.36799999999999999</v>
      </c>
      <c r="BN14" s="9">
        <v>0</v>
      </c>
      <c r="BO14" s="9">
        <v>1.6379999999999999</v>
      </c>
      <c r="BP14" s="9">
        <v>0.40899999999999997</v>
      </c>
      <c r="BQ14" s="9">
        <v>1.23</v>
      </c>
      <c r="BR14" s="9">
        <v>1.6379999999999999</v>
      </c>
      <c r="BS14" s="9">
        <v>0.40899999999999997</v>
      </c>
      <c r="BT14" s="9">
        <v>1.23</v>
      </c>
      <c r="BU14" s="9">
        <v>1.6379999999999999</v>
      </c>
      <c r="BV14" s="9">
        <v>0.40899999999999997</v>
      </c>
      <c r="BW14" s="9">
        <v>1.23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5.4950000000000001</v>
      </c>
      <c r="CQ14" s="9">
        <v>4.0629999999999997</v>
      </c>
      <c r="CR14" s="9">
        <v>1.4319999999999999</v>
      </c>
      <c r="CS14" s="9">
        <v>5.1260000000000003</v>
      </c>
      <c r="CT14" s="9">
        <v>3.694</v>
      </c>
      <c r="CU14" s="9">
        <v>1.4319999999999999</v>
      </c>
      <c r="CV14" s="9">
        <v>1.0669999999999999</v>
      </c>
      <c r="CW14" s="9">
        <v>0.35199999999999998</v>
      </c>
      <c r="CX14" s="9">
        <v>0.71499999999999997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0.72599999999999998</v>
      </c>
      <c r="DF14" s="9">
        <v>0.72599999999999998</v>
      </c>
      <c r="DG14" s="9">
        <v>0</v>
      </c>
      <c r="DH14" s="9">
        <v>3.702</v>
      </c>
      <c r="DI14" s="9">
        <v>2.984</v>
      </c>
      <c r="DJ14" s="9">
        <v>0.71699999999999997</v>
      </c>
      <c r="DK14" s="9">
        <v>3.3330000000000002</v>
      </c>
      <c r="DL14" s="9">
        <v>2.6160000000000001</v>
      </c>
      <c r="DM14" s="9">
        <v>0.71699999999999997</v>
      </c>
      <c r="DN14" s="9">
        <v>0.36799999999999999</v>
      </c>
      <c r="DO14" s="9">
        <v>0.36799999999999999</v>
      </c>
      <c r="DP14" s="9">
        <v>0</v>
      </c>
      <c r="DQ14" s="9">
        <v>13.522</v>
      </c>
      <c r="DR14" s="9">
        <v>8.9939999999999998</v>
      </c>
      <c r="DS14" s="9">
        <v>4.5279999999999996</v>
      </c>
      <c r="DT14" s="9">
        <v>13.522</v>
      </c>
      <c r="DU14" s="9">
        <v>8.9939999999999998</v>
      </c>
      <c r="DV14" s="9">
        <v>4.5279999999999996</v>
      </c>
      <c r="DW14" s="9">
        <v>6.7729999999999997</v>
      </c>
      <c r="DX14" s="9">
        <v>5.0469999999999997</v>
      </c>
      <c r="DY14" s="9">
        <v>1.726</v>
      </c>
      <c r="DZ14" s="9">
        <v>4.16</v>
      </c>
      <c r="EA14" s="9">
        <v>2.7770000000000001</v>
      </c>
      <c r="EB14" s="9">
        <v>1.383</v>
      </c>
      <c r="EC14" s="9">
        <v>1.173</v>
      </c>
      <c r="ED14" s="9">
        <v>0.33100000000000002</v>
      </c>
      <c r="EE14" s="9">
        <v>0.84199999999999997</v>
      </c>
      <c r="EF14" s="9">
        <v>1.4159999999999999</v>
      </c>
      <c r="EG14" s="9">
        <v>0.83899999999999997</v>
      </c>
      <c r="EH14" s="9">
        <v>0.57699999999999996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6.4939999999999998</v>
      </c>
      <c r="ES14" s="9">
        <v>3.05</v>
      </c>
      <c r="ET14" s="9">
        <v>3.444</v>
      </c>
      <c r="EU14" s="9">
        <v>6.4939999999999998</v>
      </c>
      <c r="EV14" s="9">
        <v>3.05</v>
      </c>
      <c r="EW14" s="9">
        <v>3.444</v>
      </c>
      <c r="EX14" s="9">
        <v>2.5939999999999999</v>
      </c>
      <c r="EY14" s="9">
        <v>0.72599999999999998</v>
      </c>
      <c r="EZ14" s="9">
        <v>1.867</v>
      </c>
      <c r="FA14" s="9">
        <v>0.628</v>
      </c>
      <c r="FB14" s="9">
        <v>0.628</v>
      </c>
      <c r="FC14" s="9">
        <v>0</v>
      </c>
      <c r="FD14" s="9">
        <v>1.9970000000000001</v>
      </c>
      <c r="FE14" s="9">
        <v>1.248</v>
      </c>
      <c r="FF14" s="9">
        <v>0.749</v>
      </c>
      <c r="FG14" s="9">
        <v>0.82699999999999996</v>
      </c>
      <c r="FH14" s="9">
        <v>0</v>
      </c>
      <c r="FI14" s="9">
        <v>0.82699999999999996</v>
      </c>
      <c r="FJ14" s="9">
        <v>0.44700000000000001</v>
      </c>
      <c r="FK14" s="9">
        <v>0.44700000000000001</v>
      </c>
      <c r="FL14" s="9">
        <v>0</v>
      </c>
      <c r="FM14" s="9">
        <v>0.44700000000000001</v>
      </c>
      <c r="FN14" s="9">
        <v>0.44700000000000001</v>
      </c>
      <c r="FO14" s="9">
        <v>0</v>
      </c>
      <c r="FP14" s="9">
        <v>0</v>
      </c>
      <c r="FQ14" s="9">
        <v>0</v>
      </c>
      <c r="FR14" s="9">
        <v>0</v>
      </c>
      <c r="FS14" s="9">
        <v>8.91</v>
      </c>
      <c r="FT14" s="9">
        <v>5.4089999999999998</v>
      </c>
      <c r="FU14" s="9">
        <v>3.5009999999999999</v>
      </c>
      <c r="FV14" s="9">
        <v>8.3369999999999997</v>
      </c>
      <c r="FW14" s="9">
        <v>4.8360000000000003</v>
      </c>
      <c r="FX14" s="9">
        <v>3.5009999999999999</v>
      </c>
      <c r="FY14" s="9">
        <v>2.6619999999999999</v>
      </c>
      <c r="FZ14" s="9">
        <v>1.6919999999999999</v>
      </c>
      <c r="GA14" s="9">
        <v>0.97</v>
      </c>
      <c r="GB14" s="9">
        <v>1.423</v>
      </c>
      <c r="GC14" s="9">
        <v>0.371</v>
      </c>
      <c r="GD14" s="9">
        <v>1.0529999999999999</v>
      </c>
      <c r="GE14" s="9">
        <v>1.5509999999999999</v>
      </c>
      <c r="GF14" s="9">
        <v>0.76</v>
      </c>
      <c r="GG14" s="9">
        <v>0.79100000000000004</v>
      </c>
      <c r="GH14" s="9">
        <v>1.617</v>
      </c>
      <c r="GI14" s="9">
        <v>1.29</v>
      </c>
      <c r="GJ14" s="9">
        <v>0.32600000000000001</v>
      </c>
      <c r="GK14" s="9">
        <v>1.657</v>
      </c>
      <c r="GL14" s="9">
        <v>1.296</v>
      </c>
      <c r="GM14" s="9">
        <v>0.36099999999999999</v>
      </c>
      <c r="GN14" s="9">
        <v>1.085</v>
      </c>
      <c r="GO14" s="9">
        <v>0.72299999999999998</v>
      </c>
      <c r="GP14" s="9">
        <v>0.36099999999999999</v>
      </c>
      <c r="GQ14" s="9">
        <v>0.57299999999999995</v>
      </c>
      <c r="GR14" s="9">
        <v>0.57299999999999995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5.5270000000000001</v>
      </c>
      <c r="HV14" s="9">
        <v>2.9079999999999999</v>
      </c>
      <c r="HW14" s="9">
        <v>2.6179999999999999</v>
      </c>
      <c r="HX14" s="9">
        <v>5.3109999999999999</v>
      </c>
      <c r="HY14" s="9">
        <v>2.9079999999999999</v>
      </c>
      <c r="HZ14" s="9">
        <v>2.403</v>
      </c>
      <c r="IA14" s="9">
        <v>1.385</v>
      </c>
      <c r="IB14" s="9">
        <v>0.90100000000000002</v>
      </c>
      <c r="IC14" s="9">
        <v>0.48399999999999999</v>
      </c>
      <c r="ID14" s="9">
        <v>0.84599999999999997</v>
      </c>
      <c r="IE14" s="9">
        <v>0.437</v>
      </c>
      <c r="IF14" s="9">
        <v>0.40899999999999997</v>
      </c>
      <c r="IG14" s="9">
        <v>0.40899999999999997</v>
      </c>
      <c r="IH14" s="9">
        <v>0</v>
      </c>
      <c r="II14" s="9">
        <v>0.40899999999999997</v>
      </c>
      <c r="IJ14" s="9">
        <v>1.6759999999999999</v>
      </c>
      <c r="IK14" s="9">
        <v>1.099</v>
      </c>
      <c r="IL14" s="9">
        <v>0.57699999999999996</v>
      </c>
      <c r="IM14" s="9">
        <v>1.21</v>
      </c>
      <c r="IN14" s="9">
        <v>0.47099999999999997</v>
      </c>
      <c r="IO14" s="9">
        <v>0.73899999999999999</v>
      </c>
      <c r="IP14" s="9">
        <v>0.99399999999999999</v>
      </c>
      <c r="IQ14" s="9">
        <v>0.47099999999999997</v>
      </c>
    </row>
    <row r="15" spans="1:251">
      <c r="A15" s="10">
        <v>43497</v>
      </c>
      <c r="B15" s="9">
        <v>3.5539999999999998</v>
      </c>
      <c r="C15" s="9">
        <v>1.82</v>
      </c>
      <c r="D15" s="9">
        <v>0.36799999999999999</v>
      </c>
      <c r="E15" s="9">
        <v>0.36799999999999999</v>
      </c>
      <c r="F15" s="9">
        <v>0</v>
      </c>
      <c r="G15" s="9">
        <v>0</v>
      </c>
      <c r="H15" s="9">
        <v>0</v>
      </c>
      <c r="I15" s="9">
        <v>0</v>
      </c>
      <c r="J15" s="9">
        <v>0.36799999999999999</v>
      </c>
      <c r="K15" s="9">
        <v>0.36799999999999999</v>
      </c>
      <c r="L15" s="9">
        <v>0</v>
      </c>
      <c r="M15" s="9">
        <v>8.3539999999999992</v>
      </c>
      <c r="N15" s="9">
        <v>6.2069999999999999</v>
      </c>
      <c r="O15" s="9">
        <v>2.1480000000000001</v>
      </c>
      <c r="P15" s="9">
        <v>8.3539999999999992</v>
      </c>
      <c r="Q15" s="9">
        <v>6.2069999999999999</v>
      </c>
      <c r="R15" s="9">
        <v>2.1480000000000001</v>
      </c>
      <c r="S15" s="9">
        <v>2.4529999999999998</v>
      </c>
      <c r="T15" s="9">
        <v>1.343</v>
      </c>
      <c r="U15" s="9">
        <v>1.111</v>
      </c>
      <c r="V15" s="9">
        <v>2.746</v>
      </c>
      <c r="W15" s="9">
        <v>2.3319999999999999</v>
      </c>
      <c r="X15" s="9">
        <v>0.41399999999999998</v>
      </c>
      <c r="Y15" s="9">
        <v>1.129</v>
      </c>
      <c r="Z15" s="9">
        <v>0.75600000000000001</v>
      </c>
      <c r="AA15" s="9">
        <v>0.373</v>
      </c>
      <c r="AB15" s="9">
        <v>1.264</v>
      </c>
      <c r="AC15" s="9">
        <v>1.014</v>
      </c>
      <c r="AD15" s="9">
        <v>0.249</v>
      </c>
      <c r="AE15" s="9">
        <v>0.76200000000000001</v>
      </c>
      <c r="AF15" s="9">
        <v>0.76200000000000001</v>
      </c>
      <c r="AG15" s="9">
        <v>0</v>
      </c>
      <c r="AH15" s="9">
        <v>0.76200000000000001</v>
      </c>
      <c r="AI15" s="9">
        <v>0.76200000000000001</v>
      </c>
      <c r="AJ15" s="9">
        <v>0</v>
      </c>
      <c r="AK15" s="9">
        <v>0</v>
      </c>
      <c r="AL15" s="9">
        <v>0</v>
      </c>
      <c r="AM15" s="9">
        <v>0</v>
      </c>
      <c r="AN15" s="9">
        <v>8.75</v>
      </c>
      <c r="AO15" s="9">
        <v>4.8559999999999999</v>
      </c>
      <c r="AP15" s="9">
        <v>3.8940000000000001</v>
      </c>
      <c r="AQ15" s="9">
        <v>8.75</v>
      </c>
      <c r="AR15" s="9">
        <v>4.8559999999999999</v>
      </c>
      <c r="AS15" s="9">
        <v>3.8940000000000001</v>
      </c>
      <c r="AT15" s="9">
        <v>2.0249999999999999</v>
      </c>
      <c r="AU15" s="9">
        <v>0.90500000000000003</v>
      </c>
      <c r="AV15" s="9">
        <v>1.119</v>
      </c>
      <c r="AW15" s="9">
        <v>0.437</v>
      </c>
      <c r="AX15" s="9">
        <v>0.437</v>
      </c>
      <c r="AY15" s="9">
        <v>0</v>
      </c>
      <c r="AZ15" s="9">
        <v>0.30499999999999999</v>
      </c>
      <c r="BA15" s="9">
        <v>0</v>
      </c>
      <c r="BB15" s="9">
        <v>0.30499999999999999</v>
      </c>
      <c r="BC15" s="9">
        <v>1.0089999999999999</v>
      </c>
      <c r="BD15" s="9">
        <v>0</v>
      </c>
      <c r="BE15" s="9">
        <v>1.0089999999999999</v>
      </c>
      <c r="BF15" s="9">
        <v>4.9729999999999999</v>
      </c>
      <c r="BG15" s="9">
        <v>3.5139999999999998</v>
      </c>
      <c r="BH15" s="9">
        <v>1.46</v>
      </c>
      <c r="BI15" s="9">
        <v>4.9729999999999999</v>
      </c>
      <c r="BJ15" s="9">
        <v>3.5139999999999998</v>
      </c>
      <c r="BK15" s="9">
        <v>1.46</v>
      </c>
      <c r="BL15" s="9">
        <v>0</v>
      </c>
      <c r="BM15" s="9">
        <v>0</v>
      </c>
      <c r="BN15" s="9">
        <v>0</v>
      </c>
      <c r="BO15" s="9">
        <v>2.4620000000000002</v>
      </c>
      <c r="BP15" s="9">
        <v>1.343</v>
      </c>
      <c r="BQ15" s="9">
        <v>1.119</v>
      </c>
      <c r="BR15" s="9">
        <v>2.4620000000000002</v>
      </c>
      <c r="BS15" s="9">
        <v>1.343</v>
      </c>
      <c r="BT15" s="9">
        <v>1.119</v>
      </c>
      <c r="BU15" s="9">
        <v>2.0249999999999999</v>
      </c>
      <c r="BV15" s="9">
        <v>0.90500000000000003</v>
      </c>
      <c r="BW15" s="9">
        <v>1.119</v>
      </c>
      <c r="BX15" s="9">
        <v>0.437</v>
      </c>
      <c r="BY15" s="9">
        <v>0.437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6.2880000000000003</v>
      </c>
      <c r="CQ15" s="9">
        <v>3.5139999999999998</v>
      </c>
      <c r="CR15" s="9">
        <v>2.774</v>
      </c>
      <c r="CS15" s="9">
        <v>6.2880000000000003</v>
      </c>
      <c r="CT15" s="9">
        <v>3.5139999999999998</v>
      </c>
      <c r="CU15" s="9">
        <v>2.774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0.30499999999999999</v>
      </c>
      <c r="DC15" s="9">
        <v>0</v>
      </c>
      <c r="DD15" s="9">
        <v>0.30499999999999999</v>
      </c>
      <c r="DE15" s="9">
        <v>1.0089999999999999</v>
      </c>
      <c r="DF15" s="9">
        <v>0</v>
      </c>
      <c r="DG15" s="9">
        <v>1.0089999999999999</v>
      </c>
      <c r="DH15" s="9">
        <v>4.9729999999999999</v>
      </c>
      <c r="DI15" s="9">
        <v>3.5139999999999998</v>
      </c>
      <c r="DJ15" s="9">
        <v>1.46</v>
      </c>
      <c r="DK15" s="9">
        <v>4.9729999999999999</v>
      </c>
      <c r="DL15" s="9">
        <v>3.5139999999999998</v>
      </c>
      <c r="DM15" s="9">
        <v>1.46</v>
      </c>
      <c r="DN15" s="9">
        <v>0</v>
      </c>
      <c r="DO15" s="9">
        <v>0</v>
      </c>
      <c r="DP15" s="9">
        <v>0</v>
      </c>
      <c r="DQ15" s="9">
        <v>9.5879999999999992</v>
      </c>
      <c r="DR15" s="9">
        <v>5.2370000000000001</v>
      </c>
      <c r="DS15" s="9">
        <v>4.351</v>
      </c>
      <c r="DT15" s="9">
        <v>9.5879999999999992</v>
      </c>
      <c r="DU15" s="9">
        <v>5.2370000000000001</v>
      </c>
      <c r="DV15" s="9">
        <v>4.351</v>
      </c>
      <c r="DW15" s="9">
        <v>7.0170000000000003</v>
      </c>
      <c r="DX15" s="9">
        <v>3.673</v>
      </c>
      <c r="DY15" s="9">
        <v>3.3439999999999999</v>
      </c>
      <c r="DZ15" s="9">
        <v>0.99099999999999999</v>
      </c>
      <c r="EA15" s="9">
        <v>0.99099999999999999</v>
      </c>
      <c r="EB15" s="9">
        <v>0</v>
      </c>
      <c r="EC15" s="9">
        <v>1.0069999999999999</v>
      </c>
      <c r="ED15" s="9">
        <v>0</v>
      </c>
      <c r="EE15" s="9">
        <v>1.0069999999999999</v>
      </c>
      <c r="EF15" s="9">
        <v>0</v>
      </c>
      <c r="EG15" s="9">
        <v>0</v>
      </c>
      <c r="EH15" s="9">
        <v>0</v>
      </c>
      <c r="EI15" s="9">
        <v>0.57199999999999995</v>
      </c>
      <c r="EJ15" s="9">
        <v>0.57199999999999995</v>
      </c>
      <c r="EK15" s="9">
        <v>0</v>
      </c>
      <c r="EL15" s="9">
        <v>0.57199999999999995</v>
      </c>
      <c r="EM15" s="9">
        <v>0.57199999999999995</v>
      </c>
      <c r="EN15" s="9">
        <v>0</v>
      </c>
      <c r="EO15" s="9">
        <v>0</v>
      </c>
      <c r="EP15" s="9">
        <v>0</v>
      </c>
      <c r="EQ15" s="9">
        <v>0</v>
      </c>
      <c r="ER15" s="9">
        <v>3.4649999999999999</v>
      </c>
      <c r="ES15" s="9">
        <v>2.2080000000000002</v>
      </c>
      <c r="ET15" s="9">
        <v>1.2569999999999999</v>
      </c>
      <c r="EU15" s="9">
        <v>3.4649999999999999</v>
      </c>
      <c r="EV15" s="9">
        <v>2.2080000000000002</v>
      </c>
      <c r="EW15" s="9">
        <v>1.2569999999999999</v>
      </c>
      <c r="EX15" s="9">
        <v>1.109</v>
      </c>
      <c r="EY15" s="9">
        <v>0.32500000000000001</v>
      </c>
      <c r="EZ15" s="9">
        <v>0.78400000000000003</v>
      </c>
      <c r="FA15" s="9">
        <v>1.91</v>
      </c>
      <c r="FB15" s="9">
        <v>1.4370000000000001</v>
      </c>
      <c r="FC15" s="9">
        <v>0.47299999999999998</v>
      </c>
      <c r="FD15" s="9">
        <v>0</v>
      </c>
      <c r="FE15" s="9">
        <v>0</v>
      </c>
      <c r="FF15" s="9">
        <v>0</v>
      </c>
      <c r="FG15" s="9">
        <v>0.44600000000000001</v>
      </c>
      <c r="FH15" s="9">
        <v>0.44600000000000001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8.0350000000000001</v>
      </c>
      <c r="FT15" s="9">
        <v>4.5039999999999996</v>
      </c>
      <c r="FU15" s="9">
        <v>3.5310000000000001</v>
      </c>
      <c r="FV15" s="9">
        <v>8.0350000000000001</v>
      </c>
      <c r="FW15" s="9">
        <v>4.5039999999999996</v>
      </c>
      <c r="FX15" s="9">
        <v>3.5310000000000001</v>
      </c>
      <c r="FY15" s="9">
        <v>1.276</v>
      </c>
      <c r="FZ15" s="9">
        <v>0.44500000000000001</v>
      </c>
      <c r="GA15" s="9">
        <v>0.83099999999999996</v>
      </c>
      <c r="GB15" s="9">
        <v>2.077</v>
      </c>
      <c r="GC15" s="9">
        <v>1.0980000000000001</v>
      </c>
      <c r="GD15" s="9">
        <v>0.97899999999999998</v>
      </c>
      <c r="GE15" s="9">
        <v>1.353</v>
      </c>
      <c r="GF15" s="9">
        <v>0.56399999999999995</v>
      </c>
      <c r="GG15" s="9">
        <v>0.78900000000000003</v>
      </c>
      <c r="GH15" s="9">
        <v>1.131</v>
      </c>
      <c r="GI15" s="9">
        <v>0.53800000000000003</v>
      </c>
      <c r="GJ15" s="9">
        <v>0.59299999999999997</v>
      </c>
      <c r="GK15" s="9">
        <v>2.1989999999999998</v>
      </c>
      <c r="GL15" s="9">
        <v>1.859</v>
      </c>
      <c r="GM15" s="9">
        <v>0.34</v>
      </c>
      <c r="GN15" s="9">
        <v>2.1989999999999998</v>
      </c>
      <c r="GO15" s="9">
        <v>1.859</v>
      </c>
      <c r="GP15" s="9">
        <v>0.34</v>
      </c>
      <c r="GQ15" s="9">
        <v>0</v>
      </c>
      <c r="GR15" s="9">
        <v>0</v>
      </c>
      <c r="GS15" s="9">
        <v>0</v>
      </c>
      <c r="GT15" s="9">
        <v>2.702</v>
      </c>
      <c r="GU15" s="9">
        <v>1.8919999999999999</v>
      </c>
      <c r="GV15" s="9">
        <v>0.81</v>
      </c>
      <c r="GW15" s="9">
        <v>2.702</v>
      </c>
      <c r="GX15" s="9">
        <v>1.8919999999999999</v>
      </c>
      <c r="GY15" s="9">
        <v>0.81</v>
      </c>
      <c r="GZ15" s="9">
        <v>0.32800000000000001</v>
      </c>
      <c r="HA15" s="9">
        <v>0.32800000000000001</v>
      </c>
      <c r="HB15" s="9">
        <v>0</v>
      </c>
      <c r="HC15" s="9">
        <v>0.40699999999999997</v>
      </c>
      <c r="HD15" s="9">
        <v>0.40699999999999997</v>
      </c>
      <c r="HE15" s="9">
        <v>0</v>
      </c>
      <c r="HF15" s="9">
        <v>0.53500000000000003</v>
      </c>
      <c r="HG15" s="9">
        <v>0</v>
      </c>
      <c r="HH15" s="9">
        <v>0.53500000000000003</v>
      </c>
      <c r="HI15" s="9">
        <v>1.431</v>
      </c>
      <c r="HJ15" s="9">
        <v>1.157</v>
      </c>
      <c r="HK15" s="9">
        <v>0.27400000000000002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5.282</v>
      </c>
      <c r="HV15" s="9">
        <v>2.6589999999999998</v>
      </c>
      <c r="HW15" s="9">
        <v>2.6240000000000001</v>
      </c>
      <c r="HX15" s="9">
        <v>5.282</v>
      </c>
      <c r="HY15" s="9">
        <v>2.6589999999999998</v>
      </c>
      <c r="HZ15" s="9">
        <v>2.6240000000000001</v>
      </c>
      <c r="IA15" s="9">
        <v>0.30099999999999999</v>
      </c>
      <c r="IB15" s="9">
        <v>0</v>
      </c>
      <c r="IC15" s="9">
        <v>0.30099999999999999</v>
      </c>
      <c r="ID15" s="9">
        <v>1.8540000000000001</v>
      </c>
      <c r="IE15" s="9">
        <v>1.488</v>
      </c>
      <c r="IF15" s="9">
        <v>0.36699999999999999</v>
      </c>
      <c r="IG15" s="9">
        <v>1.0389999999999999</v>
      </c>
      <c r="IH15" s="9">
        <v>0.33100000000000002</v>
      </c>
      <c r="II15" s="9">
        <v>0.70899999999999996</v>
      </c>
      <c r="IJ15" s="9">
        <v>0.92400000000000004</v>
      </c>
      <c r="IK15" s="9">
        <v>0</v>
      </c>
      <c r="IL15" s="9">
        <v>0.92400000000000004</v>
      </c>
      <c r="IM15" s="9">
        <v>1.163</v>
      </c>
      <c r="IN15" s="9">
        <v>0.84</v>
      </c>
      <c r="IO15" s="9">
        <v>0.32200000000000001</v>
      </c>
      <c r="IP15" s="9">
        <v>1.163</v>
      </c>
      <c r="IQ15" s="9">
        <v>0.84</v>
      </c>
    </row>
    <row r="16" spans="1:251">
      <c r="A16" s="10">
        <v>43862</v>
      </c>
      <c r="B16" s="9">
        <v>0.79800000000000004</v>
      </c>
      <c r="C16" s="9">
        <v>1.2390000000000001</v>
      </c>
      <c r="D16" s="9">
        <v>2.2149999999999999</v>
      </c>
      <c r="E16" s="9">
        <v>1.2210000000000001</v>
      </c>
      <c r="F16" s="9">
        <v>0.99399999999999999</v>
      </c>
      <c r="G16" s="9">
        <v>2.2149999999999999</v>
      </c>
      <c r="H16" s="9">
        <v>1.2210000000000001</v>
      </c>
      <c r="I16" s="9">
        <v>0.99399999999999999</v>
      </c>
      <c r="J16" s="9">
        <v>0</v>
      </c>
      <c r="K16" s="9">
        <v>0</v>
      </c>
      <c r="L16" s="9">
        <v>0</v>
      </c>
      <c r="M16" s="9">
        <v>5.76</v>
      </c>
      <c r="N16" s="9">
        <v>2.7970000000000002</v>
      </c>
      <c r="O16" s="9">
        <v>2.964</v>
      </c>
      <c r="P16" s="9">
        <v>5.76</v>
      </c>
      <c r="Q16" s="9">
        <v>2.7970000000000002</v>
      </c>
      <c r="R16" s="9">
        <v>2.964</v>
      </c>
      <c r="S16" s="9">
        <v>1.754</v>
      </c>
      <c r="T16" s="9">
        <v>0.68100000000000005</v>
      </c>
      <c r="U16" s="9">
        <v>1.073</v>
      </c>
      <c r="V16" s="9">
        <v>1.5780000000000001</v>
      </c>
      <c r="W16" s="9">
        <v>0.78400000000000003</v>
      </c>
      <c r="X16" s="9">
        <v>0.79400000000000004</v>
      </c>
      <c r="Y16" s="9">
        <v>0.42599999999999999</v>
      </c>
      <c r="Z16" s="9">
        <v>0.42599999999999999</v>
      </c>
      <c r="AA16" s="9">
        <v>0</v>
      </c>
      <c r="AB16" s="9">
        <v>1.3009999999999999</v>
      </c>
      <c r="AC16" s="9">
        <v>0.90500000000000003</v>
      </c>
      <c r="AD16" s="9">
        <v>0.39600000000000002</v>
      </c>
      <c r="AE16" s="9">
        <v>0.7</v>
      </c>
      <c r="AF16" s="9">
        <v>0</v>
      </c>
      <c r="AG16" s="9">
        <v>0.7</v>
      </c>
      <c r="AH16" s="9">
        <v>0.7</v>
      </c>
      <c r="AI16" s="9">
        <v>0</v>
      </c>
      <c r="AJ16" s="9">
        <v>0.7</v>
      </c>
      <c r="AK16" s="9">
        <v>0</v>
      </c>
      <c r="AL16" s="9">
        <v>0</v>
      </c>
      <c r="AM16" s="9">
        <v>0</v>
      </c>
      <c r="AN16" s="9">
        <v>7.7910000000000004</v>
      </c>
      <c r="AO16" s="9">
        <v>4.468</v>
      </c>
      <c r="AP16" s="9">
        <v>3.323</v>
      </c>
      <c r="AQ16" s="9">
        <v>5.6539999999999999</v>
      </c>
      <c r="AR16" s="9">
        <v>2.7410000000000001</v>
      </c>
      <c r="AS16" s="9">
        <v>2.9119999999999999</v>
      </c>
      <c r="AT16" s="9">
        <v>2.1840000000000002</v>
      </c>
      <c r="AU16" s="9">
        <v>0</v>
      </c>
      <c r="AV16" s="9">
        <v>2.1840000000000002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0.41599999999999998</v>
      </c>
      <c r="BD16" s="9">
        <v>0.41599999999999998</v>
      </c>
      <c r="BE16" s="9">
        <v>0</v>
      </c>
      <c r="BF16" s="9">
        <v>5.1909999999999998</v>
      </c>
      <c r="BG16" s="9">
        <v>4.0519999999999996</v>
      </c>
      <c r="BH16" s="9">
        <v>1.139</v>
      </c>
      <c r="BI16" s="9">
        <v>3.0539999999999998</v>
      </c>
      <c r="BJ16" s="9">
        <v>2.3250000000000002</v>
      </c>
      <c r="BK16" s="9">
        <v>0.72799999999999998</v>
      </c>
      <c r="BL16" s="9">
        <v>2.1379999999999999</v>
      </c>
      <c r="BM16" s="9">
        <v>1.7270000000000001</v>
      </c>
      <c r="BN16" s="9">
        <v>0.41099999999999998</v>
      </c>
      <c r="BO16" s="9">
        <v>1.6319999999999999</v>
      </c>
      <c r="BP16" s="9">
        <v>0</v>
      </c>
      <c r="BQ16" s="9">
        <v>1.6319999999999999</v>
      </c>
      <c r="BR16" s="9">
        <v>1.6319999999999999</v>
      </c>
      <c r="BS16" s="9">
        <v>0</v>
      </c>
      <c r="BT16" s="9">
        <v>1.6319999999999999</v>
      </c>
      <c r="BU16" s="9">
        <v>1.6319999999999999</v>
      </c>
      <c r="BV16" s="9">
        <v>0</v>
      </c>
      <c r="BW16" s="9">
        <v>1.6319999999999999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6.1589999999999998</v>
      </c>
      <c r="CQ16" s="9">
        <v>4.468</v>
      </c>
      <c r="CR16" s="9">
        <v>1.6910000000000001</v>
      </c>
      <c r="CS16" s="9">
        <v>4.0209999999999999</v>
      </c>
      <c r="CT16" s="9">
        <v>2.7410000000000001</v>
      </c>
      <c r="CU16" s="9">
        <v>1.28</v>
      </c>
      <c r="CV16" s="9">
        <v>0.55200000000000005</v>
      </c>
      <c r="CW16" s="9">
        <v>0</v>
      </c>
      <c r="CX16" s="9">
        <v>0.55200000000000005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0.41599999999999998</v>
      </c>
      <c r="DF16" s="9">
        <v>0.41599999999999998</v>
      </c>
      <c r="DG16" s="9">
        <v>0</v>
      </c>
      <c r="DH16" s="9">
        <v>5.1909999999999998</v>
      </c>
      <c r="DI16" s="9">
        <v>4.0519999999999996</v>
      </c>
      <c r="DJ16" s="9">
        <v>1.139</v>
      </c>
      <c r="DK16" s="9">
        <v>3.0539999999999998</v>
      </c>
      <c r="DL16" s="9">
        <v>2.3250000000000002</v>
      </c>
      <c r="DM16" s="9">
        <v>0.72799999999999998</v>
      </c>
      <c r="DN16" s="9">
        <v>2.1379999999999999</v>
      </c>
      <c r="DO16" s="9">
        <v>1.7270000000000001</v>
      </c>
      <c r="DP16" s="9">
        <v>0.41099999999999998</v>
      </c>
      <c r="DQ16" s="9">
        <v>12.952</v>
      </c>
      <c r="DR16" s="9">
        <v>5.665</v>
      </c>
      <c r="DS16" s="9">
        <v>7.2869999999999999</v>
      </c>
      <c r="DT16" s="9">
        <v>12.952</v>
      </c>
      <c r="DU16" s="9">
        <v>5.665</v>
      </c>
      <c r="DV16" s="9">
        <v>7.2869999999999999</v>
      </c>
      <c r="DW16" s="9">
        <v>7.1139999999999999</v>
      </c>
      <c r="DX16" s="9">
        <v>3.67</v>
      </c>
      <c r="DY16" s="9">
        <v>3.444</v>
      </c>
      <c r="DZ16" s="9">
        <v>4.2350000000000003</v>
      </c>
      <c r="EA16" s="9">
        <v>1.591</v>
      </c>
      <c r="EB16" s="9">
        <v>2.6440000000000001</v>
      </c>
      <c r="EC16" s="9">
        <v>1.603</v>
      </c>
      <c r="ED16" s="9">
        <v>0.40300000000000002</v>
      </c>
      <c r="EE16" s="9">
        <v>1.1990000000000001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3.3690000000000002</v>
      </c>
      <c r="ES16" s="9">
        <v>2.5070000000000001</v>
      </c>
      <c r="ET16" s="9">
        <v>0.86199999999999999</v>
      </c>
      <c r="EU16" s="9">
        <v>3.3690000000000002</v>
      </c>
      <c r="EV16" s="9">
        <v>2.5070000000000001</v>
      </c>
      <c r="EW16" s="9">
        <v>0.86199999999999999</v>
      </c>
      <c r="EX16" s="9">
        <v>1.778</v>
      </c>
      <c r="EY16" s="9">
        <v>1.3839999999999999</v>
      </c>
      <c r="EZ16" s="9">
        <v>0.39500000000000002</v>
      </c>
      <c r="FA16" s="9">
        <v>1.252</v>
      </c>
      <c r="FB16" s="9">
        <v>0.78400000000000003</v>
      </c>
      <c r="FC16" s="9">
        <v>0.46800000000000003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0.33900000000000002</v>
      </c>
      <c r="FK16" s="9">
        <v>0.33900000000000002</v>
      </c>
      <c r="FL16" s="9">
        <v>0</v>
      </c>
      <c r="FM16" s="9">
        <v>0.33900000000000002</v>
      </c>
      <c r="FN16" s="9">
        <v>0.33900000000000002</v>
      </c>
      <c r="FO16" s="9">
        <v>0</v>
      </c>
      <c r="FP16" s="9">
        <v>0</v>
      </c>
      <c r="FQ16" s="9">
        <v>0</v>
      </c>
      <c r="FR16" s="9">
        <v>0</v>
      </c>
      <c r="FS16" s="9">
        <v>3.11</v>
      </c>
      <c r="FT16" s="9">
        <v>2.1520000000000001</v>
      </c>
      <c r="FU16" s="9">
        <v>0.95799999999999996</v>
      </c>
      <c r="FV16" s="9">
        <v>3.11</v>
      </c>
      <c r="FW16" s="9">
        <v>2.1520000000000001</v>
      </c>
      <c r="FX16" s="9">
        <v>0.95799999999999996</v>
      </c>
      <c r="FY16" s="9">
        <v>0.65700000000000003</v>
      </c>
      <c r="FZ16" s="9">
        <v>0.376</v>
      </c>
      <c r="GA16" s="9">
        <v>0.28100000000000003</v>
      </c>
      <c r="GB16" s="9">
        <v>0.33200000000000002</v>
      </c>
      <c r="GC16" s="9">
        <v>0</v>
      </c>
      <c r="GD16" s="9">
        <v>0.33200000000000002</v>
      </c>
      <c r="GE16" s="9">
        <v>0.82099999999999995</v>
      </c>
      <c r="GF16" s="9">
        <v>0.82099999999999995</v>
      </c>
      <c r="GG16" s="9">
        <v>0</v>
      </c>
      <c r="GH16" s="9">
        <v>1.3</v>
      </c>
      <c r="GI16" s="9">
        <v>0.95499999999999996</v>
      </c>
      <c r="GJ16" s="9">
        <v>0.34499999999999997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4.8739999999999997</v>
      </c>
      <c r="GU16" s="9">
        <v>2.9620000000000002</v>
      </c>
      <c r="GV16" s="9">
        <v>1.9119999999999999</v>
      </c>
      <c r="GW16" s="9">
        <v>4.8739999999999997</v>
      </c>
      <c r="GX16" s="9">
        <v>2.9620000000000002</v>
      </c>
      <c r="GY16" s="9">
        <v>1.9119999999999999</v>
      </c>
      <c r="GZ16" s="9">
        <v>1.298</v>
      </c>
      <c r="HA16" s="9">
        <v>0.47199999999999998</v>
      </c>
      <c r="HB16" s="9">
        <v>0.82499999999999996</v>
      </c>
      <c r="HC16" s="9">
        <v>1.5449999999999999</v>
      </c>
      <c r="HD16" s="9">
        <v>1.5449999999999999</v>
      </c>
      <c r="HE16" s="9">
        <v>0</v>
      </c>
      <c r="HF16" s="9">
        <v>0.53100000000000003</v>
      </c>
      <c r="HG16" s="9">
        <v>0.53100000000000003</v>
      </c>
      <c r="HH16" s="9">
        <v>0</v>
      </c>
      <c r="HI16" s="9">
        <v>0.93500000000000005</v>
      </c>
      <c r="HJ16" s="9">
        <v>0.41399999999999998</v>
      </c>
      <c r="HK16" s="9">
        <v>0.52100000000000002</v>
      </c>
      <c r="HL16" s="9">
        <v>0.56599999999999995</v>
      </c>
      <c r="HM16" s="9">
        <v>0</v>
      </c>
      <c r="HN16" s="9">
        <v>0.56599999999999995</v>
      </c>
      <c r="HO16" s="9">
        <v>0.56599999999999995</v>
      </c>
      <c r="HP16" s="9">
        <v>0</v>
      </c>
      <c r="HQ16" s="9">
        <v>0.56599999999999995</v>
      </c>
      <c r="HR16" s="9">
        <v>0</v>
      </c>
      <c r="HS16" s="9">
        <v>0</v>
      </c>
      <c r="HT16" s="9">
        <v>0</v>
      </c>
      <c r="HU16" s="9">
        <v>6.4279999999999999</v>
      </c>
      <c r="HV16" s="9">
        <v>3.08</v>
      </c>
      <c r="HW16" s="9">
        <v>3.3490000000000002</v>
      </c>
      <c r="HX16" s="9">
        <v>6.4279999999999999</v>
      </c>
      <c r="HY16" s="9">
        <v>3.08</v>
      </c>
      <c r="HZ16" s="9">
        <v>3.3490000000000002</v>
      </c>
      <c r="IA16" s="9">
        <v>0.36799999999999999</v>
      </c>
      <c r="IB16" s="9">
        <v>0.36799999999999999</v>
      </c>
      <c r="IC16" s="9">
        <v>0</v>
      </c>
      <c r="ID16" s="9">
        <v>0</v>
      </c>
      <c r="IE16" s="9">
        <v>0</v>
      </c>
      <c r="IF16" s="9">
        <v>0</v>
      </c>
      <c r="IG16" s="9">
        <v>1.7330000000000001</v>
      </c>
      <c r="IH16" s="9">
        <v>1.341</v>
      </c>
      <c r="II16" s="9">
        <v>0.39200000000000002</v>
      </c>
      <c r="IJ16" s="9">
        <v>3.101</v>
      </c>
      <c r="IK16" s="9">
        <v>1.37</v>
      </c>
      <c r="IL16" s="9">
        <v>1.7310000000000001</v>
      </c>
      <c r="IM16" s="9">
        <v>1.226</v>
      </c>
      <c r="IN16" s="9">
        <v>0</v>
      </c>
      <c r="IO16" s="9">
        <v>1.226</v>
      </c>
      <c r="IP16" s="9">
        <v>1.226</v>
      </c>
      <c r="IQ16" s="9">
        <v>0</v>
      </c>
    </row>
    <row r="17" spans="1:251">
      <c r="A17" s="10">
        <v>44228</v>
      </c>
      <c r="B17" s="9">
        <v>1.46</v>
      </c>
      <c r="C17" s="9">
        <v>0.85599999999999998</v>
      </c>
      <c r="D17" s="9">
        <v>1.0509999999999999</v>
      </c>
      <c r="E17" s="9">
        <v>0.76600000000000001</v>
      </c>
      <c r="F17" s="9">
        <v>0.28499999999999998</v>
      </c>
      <c r="G17" s="9">
        <v>0.72</v>
      </c>
      <c r="H17" s="9">
        <v>0.434</v>
      </c>
      <c r="I17" s="9">
        <v>0.28499999999999998</v>
      </c>
      <c r="J17" s="9">
        <v>0.33200000000000002</v>
      </c>
      <c r="K17" s="9">
        <v>0.33200000000000002</v>
      </c>
      <c r="L17" s="9">
        <v>0</v>
      </c>
      <c r="M17" s="9">
        <v>5.5679999999999996</v>
      </c>
      <c r="N17" s="9">
        <v>4.9329999999999998</v>
      </c>
      <c r="O17" s="9">
        <v>0.63500000000000001</v>
      </c>
      <c r="P17" s="9">
        <v>5.5679999999999996</v>
      </c>
      <c r="Q17" s="9">
        <v>4.9329999999999998</v>
      </c>
      <c r="R17" s="9">
        <v>0.63500000000000001</v>
      </c>
      <c r="S17" s="9">
        <v>3.149</v>
      </c>
      <c r="T17" s="9">
        <v>2.8130000000000002</v>
      </c>
      <c r="U17" s="9">
        <v>0.33600000000000002</v>
      </c>
      <c r="V17" s="9">
        <v>0.80800000000000005</v>
      </c>
      <c r="W17" s="9">
        <v>0.80800000000000005</v>
      </c>
      <c r="X17" s="9">
        <v>0</v>
      </c>
      <c r="Y17" s="9">
        <v>0</v>
      </c>
      <c r="Z17" s="9">
        <v>0</v>
      </c>
      <c r="AA17" s="9">
        <v>0</v>
      </c>
      <c r="AB17" s="9">
        <v>1.1319999999999999</v>
      </c>
      <c r="AC17" s="9">
        <v>0.83299999999999996</v>
      </c>
      <c r="AD17" s="9">
        <v>0.29899999999999999</v>
      </c>
      <c r="AE17" s="9">
        <v>0.47799999999999998</v>
      </c>
      <c r="AF17" s="9">
        <v>0.47799999999999998</v>
      </c>
      <c r="AG17" s="9">
        <v>0</v>
      </c>
      <c r="AH17" s="9">
        <v>0.47799999999999998</v>
      </c>
      <c r="AI17" s="9">
        <v>0.47799999999999998</v>
      </c>
      <c r="AJ17" s="9">
        <v>0</v>
      </c>
      <c r="AK17" s="9">
        <v>0</v>
      </c>
      <c r="AL17" s="9">
        <v>0</v>
      </c>
      <c r="AM17" s="9">
        <v>0</v>
      </c>
      <c r="AN17" s="9">
        <v>6.3239999999999998</v>
      </c>
      <c r="AO17" s="9">
        <v>3.2839999999999998</v>
      </c>
      <c r="AP17" s="9">
        <v>3.04</v>
      </c>
      <c r="AQ17" s="9">
        <v>6.0640000000000001</v>
      </c>
      <c r="AR17" s="9">
        <v>3.2839999999999998</v>
      </c>
      <c r="AS17" s="9">
        <v>2.78</v>
      </c>
      <c r="AT17" s="9">
        <v>1.3280000000000001</v>
      </c>
      <c r="AU17" s="9">
        <v>0.72099999999999997</v>
      </c>
      <c r="AV17" s="9">
        <v>0.60699999999999998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1.4039999999999999</v>
      </c>
      <c r="BD17" s="9">
        <v>1.0509999999999999</v>
      </c>
      <c r="BE17" s="9">
        <v>0.35299999999999998</v>
      </c>
      <c r="BF17" s="9">
        <v>3.5920000000000001</v>
      </c>
      <c r="BG17" s="9">
        <v>1.512</v>
      </c>
      <c r="BH17" s="9">
        <v>2.08</v>
      </c>
      <c r="BI17" s="9">
        <v>3.3319999999999999</v>
      </c>
      <c r="BJ17" s="9">
        <v>1.512</v>
      </c>
      <c r="BK17" s="9">
        <v>1.82</v>
      </c>
      <c r="BL17" s="9">
        <v>0.26</v>
      </c>
      <c r="BM17" s="9">
        <v>0</v>
      </c>
      <c r="BN17" s="9">
        <v>0.26</v>
      </c>
      <c r="BO17" s="9">
        <v>1.3280000000000001</v>
      </c>
      <c r="BP17" s="9">
        <v>0.72099999999999997</v>
      </c>
      <c r="BQ17" s="9">
        <v>0.60699999999999998</v>
      </c>
      <c r="BR17" s="9">
        <v>1.3280000000000001</v>
      </c>
      <c r="BS17" s="9">
        <v>0.72099999999999997</v>
      </c>
      <c r="BT17" s="9">
        <v>0.60699999999999998</v>
      </c>
      <c r="BU17" s="9">
        <v>1.3280000000000001</v>
      </c>
      <c r="BV17" s="9">
        <v>0.72099999999999997</v>
      </c>
      <c r="BW17" s="9">
        <v>0.60699999999999998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4.9960000000000004</v>
      </c>
      <c r="CQ17" s="9">
        <v>2.5630000000000002</v>
      </c>
      <c r="CR17" s="9">
        <v>2.4329999999999998</v>
      </c>
      <c r="CS17" s="9">
        <v>4.7359999999999998</v>
      </c>
      <c r="CT17" s="9">
        <v>2.5630000000000002</v>
      </c>
      <c r="CU17" s="9">
        <v>2.173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1.4039999999999999</v>
      </c>
      <c r="DF17" s="9">
        <v>1.0509999999999999</v>
      </c>
      <c r="DG17" s="9">
        <v>0.35299999999999998</v>
      </c>
      <c r="DH17" s="9">
        <v>3.5920000000000001</v>
      </c>
      <c r="DI17" s="9">
        <v>1.512</v>
      </c>
      <c r="DJ17" s="9">
        <v>2.08</v>
      </c>
      <c r="DK17" s="9">
        <v>3.3319999999999999</v>
      </c>
      <c r="DL17" s="9">
        <v>1.512</v>
      </c>
      <c r="DM17" s="9">
        <v>1.82</v>
      </c>
      <c r="DN17" s="9">
        <v>0.26</v>
      </c>
      <c r="DO17" s="9">
        <v>0</v>
      </c>
      <c r="DP17" s="9">
        <v>0.26</v>
      </c>
      <c r="DQ17" s="9">
        <v>13.821999999999999</v>
      </c>
      <c r="DR17" s="9">
        <v>9.5790000000000006</v>
      </c>
      <c r="DS17" s="9">
        <v>4.2430000000000003</v>
      </c>
      <c r="DT17" s="9">
        <v>13.523</v>
      </c>
      <c r="DU17" s="9">
        <v>9.5790000000000006</v>
      </c>
      <c r="DV17" s="9">
        <v>3.944</v>
      </c>
      <c r="DW17" s="9">
        <v>7.7590000000000003</v>
      </c>
      <c r="DX17" s="9">
        <v>7.1619999999999999</v>
      </c>
      <c r="DY17" s="9">
        <v>0.59699999999999998</v>
      </c>
      <c r="DZ17" s="9">
        <v>2.2919999999999998</v>
      </c>
      <c r="EA17" s="9">
        <v>1.58</v>
      </c>
      <c r="EB17" s="9">
        <v>0.71199999999999997</v>
      </c>
      <c r="EC17" s="9">
        <v>1.6719999999999999</v>
      </c>
      <c r="ED17" s="9">
        <v>0.83699999999999997</v>
      </c>
      <c r="EE17" s="9">
        <v>0.83499999999999996</v>
      </c>
      <c r="EF17" s="9">
        <v>1.391</v>
      </c>
      <c r="EG17" s="9">
        <v>0</v>
      </c>
      <c r="EH17" s="9">
        <v>1.391</v>
      </c>
      <c r="EI17" s="9">
        <v>0.70899999999999996</v>
      </c>
      <c r="EJ17" s="9">
        <v>0</v>
      </c>
      <c r="EK17" s="9">
        <v>0.70899999999999996</v>
      </c>
      <c r="EL17" s="9">
        <v>0.41</v>
      </c>
      <c r="EM17" s="9">
        <v>0</v>
      </c>
      <c r="EN17" s="9">
        <v>0.41</v>
      </c>
      <c r="EO17" s="9">
        <v>0.29899999999999999</v>
      </c>
      <c r="EP17" s="9">
        <v>0</v>
      </c>
      <c r="EQ17" s="9">
        <v>0.29899999999999999</v>
      </c>
      <c r="ER17" s="9">
        <v>1.798</v>
      </c>
      <c r="ES17" s="9">
        <v>0.78400000000000003</v>
      </c>
      <c r="ET17" s="9">
        <v>1.014</v>
      </c>
      <c r="EU17" s="9">
        <v>1.798</v>
      </c>
      <c r="EV17" s="9">
        <v>0.78400000000000003</v>
      </c>
      <c r="EW17" s="9">
        <v>1.014</v>
      </c>
      <c r="EX17" s="9">
        <v>0.313</v>
      </c>
      <c r="EY17" s="9">
        <v>0.313</v>
      </c>
      <c r="EZ17" s="9">
        <v>0</v>
      </c>
      <c r="FA17" s="9">
        <v>0</v>
      </c>
      <c r="FB17" s="9">
        <v>0</v>
      </c>
      <c r="FC17" s="9">
        <v>0</v>
      </c>
      <c r="FD17" s="9">
        <v>0.94299999999999995</v>
      </c>
      <c r="FE17" s="9">
        <v>0.29799999999999999</v>
      </c>
      <c r="FF17" s="9">
        <v>0.64500000000000002</v>
      </c>
      <c r="FG17" s="9">
        <v>0.17299999999999999</v>
      </c>
      <c r="FH17" s="9">
        <v>0.17299999999999999</v>
      </c>
      <c r="FI17" s="9">
        <v>0</v>
      </c>
      <c r="FJ17" s="9">
        <v>0.36899999999999999</v>
      </c>
      <c r="FK17" s="9">
        <v>0</v>
      </c>
      <c r="FL17" s="9">
        <v>0.36899999999999999</v>
      </c>
      <c r="FM17" s="9">
        <v>0.36899999999999999</v>
      </c>
      <c r="FN17" s="9">
        <v>0</v>
      </c>
      <c r="FO17" s="9">
        <v>0.36899999999999999</v>
      </c>
      <c r="FP17" s="9">
        <v>0</v>
      </c>
      <c r="FQ17" s="9">
        <v>0</v>
      </c>
      <c r="FR17" s="9">
        <v>0</v>
      </c>
      <c r="FS17" s="9">
        <v>7.6059999999999999</v>
      </c>
      <c r="FT17" s="9">
        <v>5.1790000000000003</v>
      </c>
      <c r="FU17" s="9">
        <v>2.427</v>
      </c>
      <c r="FV17" s="9">
        <v>7.6059999999999999</v>
      </c>
      <c r="FW17" s="9">
        <v>5.1790000000000003</v>
      </c>
      <c r="FX17" s="9">
        <v>2.427</v>
      </c>
      <c r="FY17" s="9">
        <v>2.4009999999999998</v>
      </c>
      <c r="FZ17" s="9">
        <v>0.748</v>
      </c>
      <c r="GA17" s="9">
        <v>1.653</v>
      </c>
      <c r="GB17" s="9">
        <v>1.6359999999999999</v>
      </c>
      <c r="GC17" s="9">
        <v>1.6359999999999999</v>
      </c>
      <c r="GD17" s="9">
        <v>0</v>
      </c>
      <c r="GE17" s="9">
        <v>0.30299999999999999</v>
      </c>
      <c r="GF17" s="9">
        <v>0.30299999999999999</v>
      </c>
      <c r="GG17" s="9">
        <v>0</v>
      </c>
      <c r="GH17" s="9">
        <v>1.1950000000000001</v>
      </c>
      <c r="GI17" s="9">
        <v>0.42099999999999999</v>
      </c>
      <c r="GJ17" s="9">
        <v>0.77400000000000002</v>
      </c>
      <c r="GK17" s="9">
        <v>2.0710000000000002</v>
      </c>
      <c r="GL17" s="9">
        <v>2.0710000000000002</v>
      </c>
      <c r="GM17" s="9">
        <v>0</v>
      </c>
      <c r="GN17" s="9">
        <v>2.0710000000000002</v>
      </c>
      <c r="GO17" s="9">
        <v>2.0710000000000002</v>
      </c>
      <c r="GP17" s="9">
        <v>0</v>
      </c>
      <c r="GQ17" s="9">
        <v>0</v>
      </c>
      <c r="GR17" s="9">
        <v>0</v>
      </c>
      <c r="GS17" s="9">
        <v>0</v>
      </c>
      <c r="GT17" s="9">
        <v>3.58</v>
      </c>
      <c r="GU17" s="9">
        <v>3.2930000000000001</v>
      </c>
      <c r="GV17" s="9">
        <v>0.28699999999999998</v>
      </c>
      <c r="GW17" s="9">
        <v>3.58</v>
      </c>
      <c r="GX17" s="9">
        <v>3.2930000000000001</v>
      </c>
      <c r="GY17" s="9">
        <v>0.28699999999999998</v>
      </c>
      <c r="GZ17" s="9">
        <v>1.3340000000000001</v>
      </c>
      <c r="HA17" s="9">
        <v>1.3340000000000001</v>
      </c>
      <c r="HB17" s="9">
        <v>0</v>
      </c>
      <c r="HC17" s="9">
        <v>1.5229999999999999</v>
      </c>
      <c r="HD17" s="9">
        <v>1.5229999999999999</v>
      </c>
      <c r="HE17" s="9">
        <v>0</v>
      </c>
      <c r="HF17" s="9">
        <v>0.72299999999999998</v>
      </c>
      <c r="HG17" s="9">
        <v>0.436</v>
      </c>
      <c r="HH17" s="9">
        <v>0.28699999999999998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5.4189999999999996</v>
      </c>
      <c r="HV17" s="9">
        <v>3.8210000000000002</v>
      </c>
      <c r="HW17" s="9">
        <v>1.5980000000000001</v>
      </c>
      <c r="HX17" s="9">
        <v>5.4189999999999996</v>
      </c>
      <c r="HY17" s="9">
        <v>3.8210000000000002</v>
      </c>
      <c r="HZ17" s="9">
        <v>1.5980000000000001</v>
      </c>
      <c r="IA17" s="9">
        <v>0</v>
      </c>
      <c r="IB17" s="9">
        <v>0</v>
      </c>
      <c r="IC17" s="9">
        <v>0</v>
      </c>
      <c r="ID17" s="9">
        <v>1.506</v>
      </c>
      <c r="IE17" s="9">
        <v>1.071</v>
      </c>
      <c r="IF17" s="9">
        <v>0.435</v>
      </c>
      <c r="IG17" s="9">
        <v>0.64400000000000002</v>
      </c>
      <c r="IH17" s="9">
        <v>0.35599999999999998</v>
      </c>
      <c r="II17" s="9">
        <v>0.28799999999999998</v>
      </c>
      <c r="IJ17" s="9">
        <v>2.4340000000000002</v>
      </c>
      <c r="IK17" s="9">
        <v>1.5589999999999999</v>
      </c>
      <c r="IL17" s="9">
        <v>0.875</v>
      </c>
      <c r="IM17" s="9">
        <v>0.83499999999999996</v>
      </c>
      <c r="IN17" s="9">
        <v>0.83499999999999996</v>
      </c>
      <c r="IO17" s="9">
        <v>0</v>
      </c>
      <c r="IP17" s="9">
        <v>0.83499999999999996</v>
      </c>
      <c r="IQ17" s="9">
        <v>0.83499999999999996</v>
      </c>
    </row>
    <row r="18" spans="1:251">
      <c r="A18" s="10">
        <v>44593</v>
      </c>
      <c r="B18" s="9">
        <v>0</v>
      </c>
      <c r="C18" s="9">
        <v>0.81899999999999995</v>
      </c>
      <c r="D18" s="9">
        <v>0.63300000000000001</v>
      </c>
      <c r="E18" s="9">
        <v>0.307</v>
      </c>
      <c r="F18" s="9">
        <v>0.32500000000000001</v>
      </c>
      <c r="G18" s="9">
        <v>0.63300000000000001</v>
      </c>
      <c r="H18" s="9">
        <v>0.307</v>
      </c>
      <c r="I18" s="9">
        <v>0.32500000000000001</v>
      </c>
      <c r="J18" s="9">
        <v>0</v>
      </c>
      <c r="K18" s="9">
        <v>0</v>
      </c>
      <c r="L18" s="9">
        <v>0</v>
      </c>
      <c r="M18" s="9">
        <v>4.3070000000000004</v>
      </c>
      <c r="N18" s="9">
        <v>1.5509999999999999</v>
      </c>
      <c r="O18" s="9">
        <v>2.7549999999999999</v>
      </c>
      <c r="P18" s="9">
        <v>4.3070000000000004</v>
      </c>
      <c r="Q18" s="9">
        <v>1.5509999999999999</v>
      </c>
      <c r="R18" s="9">
        <v>2.7549999999999999</v>
      </c>
      <c r="S18" s="9">
        <v>1.44</v>
      </c>
      <c r="T18" s="9">
        <v>0.25600000000000001</v>
      </c>
      <c r="U18" s="9">
        <v>1.1839999999999999</v>
      </c>
      <c r="V18" s="9">
        <v>0.81299999999999994</v>
      </c>
      <c r="W18" s="9">
        <v>0.42799999999999999</v>
      </c>
      <c r="X18" s="9">
        <v>0.38500000000000001</v>
      </c>
      <c r="Y18" s="9">
        <v>0.55900000000000005</v>
      </c>
      <c r="Z18" s="9">
        <v>0.55900000000000005</v>
      </c>
      <c r="AA18" s="9">
        <v>0</v>
      </c>
      <c r="AB18" s="9">
        <v>1.103</v>
      </c>
      <c r="AC18" s="9">
        <v>0.309</v>
      </c>
      <c r="AD18" s="9">
        <v>0.79400000000000004</v>
      </c>
      <c r="AE18" s="9">
        <v>0.39200000000000002</v>
      </c>
      <c r="AF18" s="9">
        <v>0</v>
      </c>
      <c r="AG18" s="9">
        <v>0.39200000000000002</v>
      </c>
      <c r="AH18" s="9">
        <v>0.39200000000000002</v>
      </c>
      <c r="AI18" s="9">
        <v>0</v>
      </c>
      <c r="AJ18" s="9">
        <v>0.39200000000000002</v>
      </c>
      <c r="AK18" s="9">
        <v>0</v>
      </c>
      <c r="AL18" s="9">
        <v>0</v>
      </c>
      <c r="AM18" s="9">
        <v>0</v>
      </c>
      <c r="AN18" s="9">
        <v>2.1949999999999998</v>
      </c>
      <c r="AO18" s="9">
        <v>1.2769999999999999</v>
      </c>
      <c r="AP18" s="9">
        <v>0.91800000000000004</v>
      </c>
      <c r="AQ18" s="9">
        <v>2.1949999999999998</v>
      </c>
      <c r="AR18" s="9">
        <v>1.2769999999999999</v>
      </c>
      <c r="AS18" s="9">
        <v>0.91800000000000004</v>
      </c>
      <c r="AT18" s="9">
        <v>0.79100000000000004</v>
      </c>
      <c r="AU18" s="9">
        <v>0.22700000000000001</v>
      </c>
      <c r="AV18" s="9">
        <v>0.56399999999999995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1.4039999999999999</v>
      </c>
      <c r="BG18" s="9">
        <v>1.05</v>
      </c>
      <c r="BH18" s="9">
        <v>0.35399999999999998</v>
      </c>
      <c r="BI18" s="9">
        <v>1.4039999999999999</v>
      </c>
      <c r="BJ18" s="9">
        <v>1.05</v>
      </c>
      <c r="BK18" s="9">
        <v>0.35399999999999998</v>
      </c>
      <c r="BL18" s="9">
        <v>0</v>
      </c>
      <c r="BM18" s="9">
        <v>0</v>
      </c>
      <c r="BN18" s="9">
        <v>0</v>
      </c>
      <c r="BO18" s="9">
        <v>0.79100000000000004</v>
      </c>
      <c r="BP18" s="9">
        <v>0.22700000000000001</v>
      </c>
      <c r="BQ18" s="9">
        <v>0.56399999999999995</v>
      </c>
      <c r="BR18" s="9">
        <v>0.79100000000000004</v>
      </c>
      <c r="BS18" s="9">
        <v>0.22700000000000001</v>
      </c>
      <c r="BT18" s="9">
        <v>0.56399999999999995</v>
      </c>
      <c r="BU18" s="9">
        <v>0.79100000000000004</v>
      </c>
      <c r="BV18" s="9">
        <v>0.22700000000000001</v>
      </c>
      <c r="BW18" s="9">
        <v>0.56399999999999995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1.4039999999999999</v>
      </c>
      <c r="CQ18" s="9">
        <v>1.05</v>
      </c>
      <c r="CR18" s="9">
        <v>0.35399999999999998</v>
      </c>
      <c r="CS18" s="9">
        <v>1.4039999999999999</v>
      </c>
      <c r="CT18" s="9">
        <v>1.05</v>
      </c>
      <c r="CU18" s="9">
        <v>0.35399999999999998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1.4039999999999999</v>
      </c>
      <c r="DI18" s="9">
        <v>1.05</v>
      </c>
      <c r="DJ18" s="9">
        <v>0.35399999999999998</v>
      </c>
      <c r="DK18" s="9">
        <v>1.4039999999999999</v>
      </c>
      <c r="DL18" s="9">
        <v>1.05</v>
      </c>
      <c r="DM18" s="9">
        <v>0.35399999999999998</v>
      </c>
      <c r="DN18" s="9">
        <v>0</v>
      </c>
      <c r="DO18" s="9">
        <v>0</v>
      </c>
      <c r="DP18" s="9">
        <v>0</v>
      </c>
      <c r="DQ18" s="9">
        <v>6.1740000000000004</v>
      </c>
      <c r="DR18" s="9">
        <v>2.2839999999999998</v>
      </c>
      <c r="DS18" s="9">
        <v>3.89</v>
      </c>
      <c r="DT18" s="9">
        <v>6.1740000000000004</v>
      </c>
      <c r="DU18" s="9">
        <v>2.2839999999999998</v>
      </c>
      <c r="DV18" s="9">
        <v>3.89</v>
      </c>
      <c r="DW18" s="9">
        <v>3.6779999999999999</v>
      </c>
      <c r="DX18" s="9">
        <v>1.2609999999999999</v>
      </c>
      <c r="DY18" s="9">
        <v>2.4169999999999998</v>
      </c>
      <c r="DZ18" s="9">
        <v>1.101</v>
      </c>
      <c r="EA18" s="9">
        <v>0.71699999999999997</v>
      </c>
      <c r="EB18" s="9">
        <v>0.38500000000000001</v>
      </c>
      <c r="EC18" s="9">
        <v>0.99</v>
      </c>
      <c r="ED18" s="9">
        <v>0.307</v>
      </c>
      <c r="EE18" s="9">
        <v>0.68300000000000005</v>
      </c>
      <c r="EF18" s="9">
        <v>0.40500000000000003</v>
      </c>
      <c r="EG18" s="9">
        <v>0</v>
      </c>
      <c r="EH18" s="9">
        <v>0.40500000000000003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1.1220000000000001</v>
      </c>
      <c r="ES18" s="9">
        <v>0.34200000000000003</v>
      </c>
      <c r="ET18" s="9">
        <v>0.78</v>
      </c>
      <c r="EU18" s="9">
        <v>1.1220000000000001</v>
      </c>
      <c r="EV18" s="9">
        <v>0.34200000000000003</v>
      </c>
      <c r="EW18" s="9">
        <v>0.78</v>
      </c>
      <c r="EX18" s="9">
        <v>0.375</v>
      </c>
      <c r="EY18" s="9">
        <v>0</v>
      </c>
      <c r="EZ18" s="9">
        <v>0.375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0.747</v>
      </c>
      <c r="FH18" s="9">
        <v>0.34200000000000003</v>
      </c>
      <c r="FI18" s="9">
        <v>0.40500000000000003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4.2679999999999998</v>
      </c>
      <c r="FT18" s="9">
        <v>2.2120000000000002</v>
      </c>
      <c r="FU18" s="9">
        <v>2.0550000000000002</v>
      </c>
      <c r="FV18" s="9">
        <v>4.2679999999999998</v>
      </c>
      <c r="FW18" s="9">
        <v>2.2120000000000002</v>
      </c>
      <c r="FX18" s="9">
        <v>2.0550000000000002</v>
      </c>
      <c r="FY18" s="9">
        <v>1.3169999999999999</v>
      </c>
      <c r="FZ18" s="9">
        <v>0.53500000000000003</v>
      </c>
      <c r="GA18" s="9">
        <v>0.78200000000000003</v>
      </c>
      <c r="GB18" s="9">
        <v>0.96799999999999997</v>
      </c>
      <c r="GC18" s="9">
        <v>0</v>
      </c>
      <c r="GD18" s="9">
        <v>0.96799999999999997</v>
      </c>
      <c r="GE18" s="9">
        <v>0.53400000000000003</v>
      </c>
      <c r="GF18" s="9">
        <v>0.22800000000000001</v>
      </c>
      <c r="GG18" s="9">
        <v>0.30599999999999999</v>
      </c>
      <c r="GH18" s="9">
        <v>0.378</v>
      </c>
      <c r="GI18" s="9">
        <v>0.378</v>
      </c>
      <c r="GJ18" s="9">
        <v>0</v>
      </c>
      <c r="GK18" s="9">
        <v>1.071</v>
      </c>
      <c r="GL18" s="9">
        <v>1.071</v>
      </c>
      <c r="GM18" s="9">
        <v>0</v>
      </c>
      <c r="GN18" s="9">
        <v>1.071</v>
      </c>
      <c r="GO18" s="9">
        <v>1.071</v>
      </c>
      <c r="GP18" s="9">
        <v>0</v>
      </c>
      <c r="GQ18" s="9">
        <v>0</v>
      </c>
      <c r="GR18" s="9">
        <v>0</v>
      </c>
      <c r="GS18" s="9">
        <v>0</v>
      </c>
      <c r="GT18" s="9">
        <v>3.7320000000000002</v>
      </c>
      <c r="GU18" s="9">
        <v>1.6</v>
      </c>
      <c r="GV18" s="9">
        <v>2.1320000000000001</v>
      </c>
      <c r="GW18" s="9">
        <v>3.7320000000000002</v>
      </c>
      <c r="GX18" s="9">
        <v>1.6</v>
      </c>
      <c r="GY18" s="9">
        <v>2.1320000000000001</v>
      </c>
      <c r="GZ18" s="9">
        <v>1.296</v>
      </c>
      <c r="HA18" s="9">
        <v>0.57399999999999995</v>
      </c>
      <c r="HB18" s="9">
        <v>0.72199999999999998</v>
      </c>
      <c r="HC18" s="9">
        <v>1.8109999999999999</v>
      </c>
      <c r="HD18" s="9">
        <v>1.026</v>
      </c>
      <c r="HE18" s="9">
        <v>0.78500000000000003</v>
      </c>
      <c r="HF18" s="9">
        <v>0.625</v>
      </c>
      <c r="HG18" s="9">
        <v>0</v>
      </c>
      <c r="HH18" s="9">
        <v>0.625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5.5270000000000001</v>
      </c>
      <c r="HV18" s="9">
        <v>3.7320000000000002</v>
      </c>
      <c r="HW18" s="9">
        <v>1.7949999999999999</v>
      </c>
      <c r="HX18" s="9">
        <v>5.5270000000000001</v>
      </c>
      <c r="HY18" s="9">
        <v>3.7320000000000002</v>
      </c>
      <c r="HZ18" s="9">
        <v>1.7949999999999999</v>
      </c>
      <c r="IA18" s="9">
        <v>2.0139999999999998</v>
      </c>
      <c r="IB18" s="9">
        <v>1.6879999999999999</v>
      </c>
      <c r="IC18" s="9">
        <v>0.32700000000000001</v>
      </c>
      <c r="ID18" s="9">
        <v>1.8029999999999999</v>
      </c>
      <c r="IE18" s="9">
        <v>1.425</v>
      </c>
      <c r="IF18" s="9">
        <v>0.378</v>
      </c>
      <c r="IG18" s="9">
        <v>0.623</v>
      </c>
      <c r="IH18" s="9">
        <v>0.26600000000000001</v>
      </c>
      <c r="II18" s="9">
        <v>0.35699999999999998</v>
      </c>
      <c r="IJ18" s="9">
        <v>0.80200000000000005</v>
      </c>
      <c r="IK18" s="9">
        <v>0.35299999999999998</v>
      </c>
      <c r="IL18" s="9">
        <v>0.44800000000000001</v>
      </c>
      <c r="IM18" s="9">
        <v>0.28499999999999998</v>
      </c>
      <c r="IN18" s="9">
        <v>0</v>
      </c>
      <c r="IO18" s="9">
        <v>0.28499999999999998</v>
      </c>
      <c r="IP18" s="9">
        <v>0.28499999999999998</v>
      </c>
      <c r="IQ18" s="9">
        <v>0</v>
      </c>
    </row>
    <row r="19" spans="1:251">
      <c r="A19" s="10">
        <v>44958</v>
      </c>
      <c r="B19" s="9">
        <v>0.45600000000000002</v>
      </c>
      <c r="C19" s="9">
        <v>0.66400000000000003</v>
      </c>
      <c r="D19" s="9">
        <v>0.32600000000000001</v>
      </c>
      <c r="E19" s="9">
        <v>0</v>
      </c>
      <c r="F19" s="9">
        <v>0.32600000000000001</v>
      </c>
      <c r="G19" s="9">
        <v>0.32600000000000001</v>
      </c>
      <c r="H19" s="9">
        <v>0</v>
      </c>
      <c r="I19" s="9">
        <v>0.32600000000000001</v>
      </c>
      <c r="J19" s="9">
        <v>0</v>
      </c>
      <c r="K19" s="9">
        <v>0</v>
      </c>
      <c r="L19" s="9">
        <v>0</v>
      </c>
      <c r="M19" s="9">
        <v>3.528</v>
      </c>
      <c r="N19" s="9">
        <v>1.623</v>
      </c>
      <c r="O19" s="9">
        <v>1.905</v>
      </c>
      <c r="P19" s="9">
        <v>3.528</v>
      </c>
      <c r="Q19" s="9">
        <v>1.623</v>
      </c>
      <c r="R19" s="9">
        <v>1.905</v>
      </c>
      <c r="S19" s="9">
        <v>0.379</v>
      </c>
      <c r="T19" s="9">
        <v>0</v>
      </c>
      <c r="U19" s="9">
        <v>0.379</v>
      </c>
      <c r="V19" s="9">
        <v>0.32200000000000001</v>
      </c>
      <c r="W19" s="9">
        <v>0.32200000000000001</v>
      </c>
      <c r="X19" s="9">
        <v>0</v>
      </c>
      <c r="Y19" s="9">
        <v>0.77200000000000002</v>
      </c>
      <c r="Z19" s="9">
        <v>0</v>
      </c>
      <c r="AA19" s="9">
        <v>0.77200000000000002</v>
      </c>
      <c r="AB19" s="9">
        <v>1.704</v>
      </c>
      <c r="AC19" s="9">
        <v>1.302</v>
      </c>
      <c r="AD19" s="9">
        <v>0.40300000000000002</v>
      </c>
      <c r="AE19" s="9">
        <v>0.35099999999999998</v>
      </c>
      <c r="AF19" s="9">
        <v>0</v>
      </c>
      <c r="AG19" s="9">
        <v>0.35099999999999998</v>
      </c>
      <c r="AH19" s="9">
        <v>0.35099999999999998</v>
      </c>
      <c r="AI19" s="9">
        <v>0</v>
      </c>
      <c r="AJ19" s="9">
        <v>0.35099999999999998</v>
      </c>
      <c r="AK19" s="9">
        <v>0</v>
      </c>
      <c r="AL19" s="9">
        <v>0</v>
      </c>
      <c r="AM19" s="9">
        <v>0</v>
      </c>
      <c r="AN19" s="9">
        <v>2.2010000000000001</v>
      </c>
      <c r="AO19" s="9">
        <v>1.163</v>
      </c>
      <c r="AP19" s="9">
        <v>1.038</v>
      </c>
      <c r="AQ19" s="9">
        <v>1.504</v>
      </c>
      <c r="AR19" s="9">
        <v>0.72699999999999998</v>
      </c>
      <c r="AS19" s="9">
        <v>0.77700000000000002</v>
      </c>
      <c r="AT19" s="9">
        <v>1.1419999999999999</v>
      </c>
      <c r="AU19" s="9">
        <v>0.72699999999999998</v>
      </c>
      <c r="AV19" s="9">
        <v>0.41499999999999998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1.06</v>
      </c>
      <c r="BG19" s="9">
        <v>0.436</v>
      </c>
      <c r="BH19" s="9">
        <v>0.623</v>
      </c>
      <c r="BI19" s="9">
        <v>0.36199999999999999</v>
      </c>
      <c r="BJ19" s="9">
        <v>0</v>
      </c>
      <c r="BK19" s="9">
        <v>0.36199999999999999</v>
      </c>
      <c r="BL19" s="9">
        <v>0.69699999999999995</v>
      </c>
      <c r="BM19" s="9">
        <v>0.436</v>
      </c>
      <c r="BN19" s="9">
        <v>0.26100000000000001</v>
      </c>
      <c r="BO19" s="9">
        <v>1.1419999999999999</v>
      </c>
      <c r="BP19" s="9">
        <v>0.72699999999999998</v>
      </c>
      <c r="BQ19" s="9">
        <v>0.41499999999999998</v>
      </c>
      <c r="BR19" s="9">
        <v>1.1419999999999999</v>
      </c>
      <c r="BS19" s="9">
        <v>0.72699999999999998</v>
      </c>
      <c r="BT19" s="9">
        <v>0.41499999999999998</v>
      </c>
      <c r="BU19" s="9">
        <v>1.1419999999999999</v>
      </c>
      <c r="BV19" s="9">
        <v>0.72699999999999998</v>
      </c>
      <c r="BW19" s="9">
        <v>0.41499999999999998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1.06</v>
      </c>
      <c r="CQ19" s="9">
        <v>0.436</v>
      </c>
      <c r="CR19" s="9">
        <v>0.623</v>
      </c>
      <c r="CS19" s="9">
        <v>0.36199999999999999</v>
      </c>
      <c r="CT19" s="9">
        <v>0</v>
      </c>
      <c r="CU19" s="9">
        <v>0.36199999999999999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1.06</v>
      </c>
      <c r="DI19" s="9">
        <v>0.436</v>
      </c>
      <c r="DJ19" s="9">
        <v>0.623</v>
      </c>
      <c r="DK19" s="9">
        <v>0.36199999999999999</v>
      </c>
      <c r="DL19" s="9">
        <v>0</v>
      </c>
      <c r="DM19" s="9">
        <v>0.36199999999999999</v>
      </c>
      <c r="DN19" s="9">
        <v>0.69699999999999995</v>
      </c>
      <c r="DO19" s="9">
        <v>0.436</v>
      </c>
      <c r="DP19" s="9">
        <v>0.26100000000000001</v>
      </c>
      <c r="DQ19" s="9">
        <v>4.3390000000000004</v>
      </c>
      <c r="DR19" s="9">
        <v>2.0449999999999999</v>
      </c>
      <c r="DS19" s="9">
        <v>2.294</v>
      </c>
      <c r="DT19" s="9">
        <v>4.3390000000000004</v>
      </c>
      <c r="DU19" s="9">
        <v>2.0449999999999999</v>
      </c>
      <c r="DV19" s="9">
        <v>2.294</v>
      </c>
      <c r="DW19" s="9">
        <v>2.278</v>
      </c>
      <c r="DX19" s="9">
        <v>2.0449999999999999</v>
      </c>
      <c r="DY19" s="9">
        <v>0.23300000000000001</v>
      </c>
      <c r="DZ19" s="9">
        <v>2.0609999999999999</v>
      </c>
      <c r="EA19" s="9">
        <v>0</v>
      </c>
      <c r="EB19" s="9">
        <v>2.0609999999999999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1.5529999999999999</v>
      </c>
      <c r="ES19" s="9">
        <v>0</v>
      </c>
      <c r="ET19" s="9">
        <v>1.5529999999999999</v>
      </c>
      <c r="EU19" s="9">
        <v>1.196</v>
      </c>
      <c r="EV19" s="9">
        <v>0</v>
      </c>
      <c r="EW19" s="9">
        <v>1.196</v>
      </c>
      <c r="EX19" s="9">
        <v>0.112</v>
      </c>
      <c r="EY19" s="9">
        <v>0</v>
      </c>
      <c r="EZ19" s="9">
        <v>0.112</v>
      </c>
      <c r="FA19" s="9">
        <v>0.64600000000000002</v>
      </c>
      <c r="FB19" s="9">
        <v>0</v>
      </c>
      <c r="FC19" s="9">
        <v>0.64600000000000002</v>
      </c>
      <c r="FD19" s="9">
        <v>0.439</v>
      </c>
      <c r="FE19" s="9">
        <v>0</v>
      </c>
      <c r="FF19" s="9">
        <v>0.439</v>
      </c>
      <c r="FG19" s="9">
        <v>0</v>
      </c>
      <c r="FH19" s="9">
        <v>0</v>
      </c>
      <c r="FI19" s="9">
        <v>0</v>
      </c>
      <c r="FJ19" s="9">
        <v>0.35699999999999998</v>
      </c>
      <c r="FK19" s="9">
        <v>0</v>
      </c>
      <c r="FL19" s="9">
        <v>0.35699999999999998</v>
      </c>
      <c r="FM19" s="9">
        <v>0</v>
      </c>
      <c r="FN19" s="9">
        <v>0</v>
      </c>
      <c r="FO19" s="9">
        <v>0</v>
      </c>
      <c r="FP19" s="9">
        <v>0.35699999999999998</v>
      </c>
      <c r="FQ19" s="9">
        <v>0</v>
      </c>
      <c r="FR19" s="9">
        <v>0.35699999999999998</v>
      </c>
      <c r="FS19" s="9">
        <v>2.4350000000000001</v>
      </c>
      <c r="FT19" s="9">
        <v>0.98799999999999999</v>
      </c>
      <c r="FU19" s="9">
        <v>1.4470000000000001</v>
      </c>
      <c r="FV19" s="9">
        <v>2.4350000000000001</v>
      </c>
      <c r="FW19" s="9">
        <v>0.98799999999999999</v>
      </c>
      <c r="FX19" s="9">
        <v>1.4470000000000001</v>
      </c>
      <c r="FY19" s="9">
        <v>1.03</v>
      </c>
      <c r="FZ19" s="9">
        <v>0.63500000000000001</v>
      </c>
      <c r="GA19" s="9">
        <v>0.39400000000000002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0.70099999999999996</v>
      </c>
      <c r="GI19" s="9">
        <v>0</v>
      </c>
      <c r="GJ19" s="9">
        <v>0.70099999999999996</v>
      </c>
      <c r="GK19" s="9">
        <v>0.70399999999999996</v>
      </c>
      <c r="GL19" s="9">
        <v>0.35299999999999998</v>
      </c>
      <c r="GM19" s="9">
        <v>0.35099999999999998</v>
      </c>
      <c r="GN19" s="9">
        <v>0.70399999999999996</v>
      </c>
      <c r="GO19" s="9">
        <v>0.35299999999999998</v>
      </c>
      <c r="GP19" s="9">
        <v>0.35099999999999998</v>
      </c>
      <c r="GQ19" s="9">
        <v>0</v>
      </c>
      <c r="GR19" s="9">
        <v>0</v>
      </c>
      <c r="GS19" s="9">
        <v>0</v>
      </c>
      <c r="GT19" s="9">
        <v>4.2080000000000002</v>
      </c>
      <c r="GU19" s="9">
        <v>3.28</v>
      </c>
      <c r="GV19" s="9">
        <v>0.92800000000000005</v>
      </c>
      <c r="GW19" s="9">
        <v>4.2080000000000002</v>
      </c>
      <c r="GX19" s="9">
        <v>3.28</v>
      </c>
      <c r="GY19" s="9">
        <v>0.92800000000000005</v>
      </c>
      <c r="GZ19" s="9">
        <v>2.6320000000000001</v>
      </c>
      <c r="HA19" s="9">
        <v>2.2269999999999999</v>
      </c>
      <c r="HB19" s="9">
        <v>0.40500000000000003</v>
      </c>
      <c r="HC19" s="9">
        <v>0.52300000000000002</v>
      </c>
      <c r="HD19" s="9">
        <v>0</v>
      </c>
      <c r="HE19" s="9">
        <v>0.52300000000000002</v>
      </c>
      <c r="HF19" s="9">
        <v>1.0529999999999999</v>
      </c>
      <c r="HG19" s="9">
        <v>1.0529999999999999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6.657</v>
      </c>
      <c r="HV19" s="9">
        <v>5.0209999999999999</v>
      </c>
      <c r="HW19" s="9">
        <v>1.6359999999999999</v>
      </c>
      <c r="HX19" s="9">
        <v>6.657</v>
      </c>
      <c r="HY19" s="9">
        <v>5.0209999999999999</v>
      </c>
      <c r="HZ19" s="9">
        <v>1.6359999999999999</v>
      </c>
      <c r="IA19" s="9">
        <v>1.3140000000000001</v>
      </c>
      <c r="IB19" s="9">
        <v>1.3140000000000001</v>
      </c>
      <c r="IC19" s="9">
        <v>0</v>
      </c>
      <c r="ID19" s="9">
        <v>1.208</v>
      </c>
      <c r="IE19" s="9">
        <v>1.208</v>
      </c>
      <c r="IF19" s="9">
        <v>0</v>
      </c>
      <c r="IG19" s="9">
        <v>1.353</v>
      </c>
      <c r="IH19" s="9">
        <v>0.80100000000000005</v>
      </c>
      <c r="II19" s="9">
        <v>0.55200000000000005</v>
      </c>
      <c r="IJ19" s="9">
        <v>0</v>
      </c>
      <c r="IK19" s="9">
        <v>0</v>
      </c>
      <c r="IL19" s="9">
        <v>0</v>
      </c>
      <c r="IM19" s="9">
        <v>2.7829999999999999</v>
      </c>
      <c r="IN19" s="9">
        <v>1.698</v>
      </c>
      <c r="IO19" s="9">
        <v>1.085</v>
      </c>
      <c r="IP19" s="9">
        <v>2.7829999999999999</v>
      </c>
      <c r="IQ19" s="9">
        <v>1.698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1.01</v>
      </c>
      <c r="G11" s="9">
        <v>0.64900000000000002</v>
      </c>
      <c r="H11" s="9">
        <v>0.36099999999999999</v>
      </c>
      <c r="I11" s="9">
        <v>1.01</v>
      </c>
      <c r="J11" s="9">
        <v>0.64900000000000002</v>
      </c>
      <c r="K11" s="9">
        <v>0.36099999999999999</v>
      </c>
      <c r="L11" s="9">
        <v>0</v>
      </c>
      <c r="M11" s="9">
        <v>0</v>
      </c>
      <c r="N11" s="9">
        <v>0</v>
      </c>
      <c r="O11" s="9">
        <v>0.373</v>
      </c>
      <c r="P11" s="9">
        <v>0.373</v>
      </c>
      <c r="Q11" s="9">
        <v>0</v>
      </c>
      <c r="R11" s="9">
        <v>0.36099999999999999</v>
      </c>
      <c r="S11" s="9">
        <v>0</v>
      </c>
      <c r="T11" s="9">
        <v>0.36099999999999999</v>
      </c>
      <c r="U11" s="9">
        <v>0</v>
      </c>
      <c r="V11" s="9">
        <v>0</v>
      </c>
      <c r="W11" s="9">
        <v>0</v>
      </c>
      <c r="X11" s="9">
        <v>0.27600000000000002</v>
      </c>
      <c r="Y11" s="9">
        <v>0.27600000000000002</v>
      </c>
      <c r="Z11" s="9">
        <v>0</v>
      </c>
      <c r="AA11" s="9">
        <v>0.27600000000000002</v>
      </c>
      <c r="AB11" s="9">
        <v>0.27600000000000002</v>
      </c>
      <c r="AC11" s="9">
        <v>0</v>
      </c>
      <c r="AD11" s="9">
        <v>0</v>
      </c>
      <c r="AE11" s="9">
        <v>0</v>
      </c>
      <c r="AF11" s="9">
        <v>0</v>
      </c>
      <c r="AG11" s="9">
        <v>3.7090000000000001</v>
      </c>
      <c r="AH11" s="9">
        <v>0.69799999999999995</v>
      </c>
      <c r="AI11" s="9">
        <v>3.0110000000000001</v>
      </c>
      <c r="AJ11" s="9">
        <v>3.7090000000000001</v>
      </c>
      <c r="AK11" s="9">
        <v>0.69799999999999995</v>
      </c>
      <c r="AL11" s="9">
        <v>3.0110000000000001</v>
      </c>
      <c r="AM11" s="9">
        <v>1.05</v>
      </c>
      <c r="AN11" s="9">
        <v>0.379</v>
      </c>
      <c r="AO11" s="9">
        <v>0.67100000000000004</v>
      </c>
      <c r="AP11" s="9">
        <v>0.36699999999999999</v>
      </c>
      <c r="AQ11" s="9">
        <v>0</v>
      </c>
      <c r="AR11" s="9">
        <v>0.36699999999999999</v>
      </c>
      <c r="AS11" s="9">
        <v>0.95899999999999996</v>
      </c>
      <c r="AT11" s="9">
        <v>0</v>
      </c>
      <c r="AU11" s="9">
        <v>0.95899999999999996</v>
      </c>
      <c r="AV11" s="9">
        <v>0.51200000000000001</v>
      </c>
      <c r="AW11" s="9">
        <v>0</v>
      </c>
      <c r="AX11" s="9">
        <v>0.51200000000000001</v>
      </c>
      <c r="AY11" s="9">
        <v>0.82</v>
      </c>
      <c r="AZ11" s="9">
        <v>0.31900000000000001</v>
      </c>
      <c r="BA11" s="9">
        <v>0.501</v>
      </c>
      <c r="BB11" s="9">
        <v>0.82</v>
      </c>
      <c r="BC11" s="9">
        <v>0.31900000000000001</v>
      </c>
      <c r="BD11" s="9">
        <v>0.501</v>
      </c>
      <c r="BE11" s="9">
        <v>0</v>
      </c>
      <c r="BF11" s="9">
        <v>0</v>
      </c>
      <c r="BG11" s="9">
        <v>0</v>
      </c>
      <c r="BH11" s="9">
        <v>1.752</v>
      </c>
      <c r="BI11" s="9">
        <v>0.35299999999999998</v>
      </c>
      <c r="BJ11" s="9">
        <v>1.4</v>
      </c>
      <c r="BK11" s="9">
        <v>1.752</v>
      </c>
      <c r="BL11" s="9">
        <v>0.35299999999999998</v>
      </c>
      <c r="BM11" s="9">
        <v>1.4</v>
      </c>
      <c r="BN11" s="9">
        <v>0</v>
      </c>
      <c r="BO11" s="9">
        <v>0</v>
      </c>
      <c r="BP11" s="9">
        <v>0</v>
      </c>
      <c r="BQ11" s="9">
        <v>0.47899999999999998</v>
      </c>
      <c r="BR11" s="9">
        <v>0</v>
      </c>
      <c r="BS11" s="9">
        <v>0.47899999999999998</v>
      </c>
      <c r="BT11" s="9">
        <v>1.01</v>
      </c>
      <c r="BU11" s="9">
        <v>0.35299999999999998</v>
      </c>
      <c r="BV11" s="9">
        <v>0.65800000000000003</v>
      </c>
      <c r="BW11" s="9">
        <v>0.26300000000000001</v>
      </c>
      <c r="BX11" s="9">
        <v>0</v>
      </c>
      <c r="BY11" s="9">
        <v>0.26300000000000001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3.6389999999999998</v>
      </c>
      <c r="CJ11" s="9">
        <v>1.907</v>
      </c>
      <c r="CK11" s="9">
        <v>1.732</v>
      </c>
      <c r="CL11" s="9">
        <v>3.6389999999999998</v>
      </c>
      <c r="CM11" s="9">
        <v>1.907</v>
      </c>
      <c r="CN11" s="9">
        <v>1.732</v>
      </c>
      <c r="CO11" s="9">
        <v>1.151</v>
      </c>
      <c r="CP11" s="9">
        <v>0.22500000000000001</v>
      </c>
      <c r="CQ11" s="9">
        <v>0.92600000000000005</v>
      </c>
      <c r="CR11" s="9">
        <v>1.2270000000000001</v>
      </c>
      <c r="CS11" s="9">
        <v>0.76300000000000001</v>
      </c>
      <c r="CT11" s="9">
        <v>0.46400000000000002</v>
      </c>
      <c r="CU11" s="9">
        <v>0.67100000000000004</v>
      </c>
      <c r="CV11" s="9">
        <v>0.32900000000000001</v>
      </c>
      <c r="CW11" s="9">
        <v>0.34200000000000003</v>
      </c>
      <c r="CX11" s="9">
        <v>0</v>
      </c>
      <c r="CY11" s="9">
        <v>0</v>
      </c>
      <c r="CZ11" s="9">
        <v>0</v>
      </c>
      <c r="DA11" s="9">
        <v>0.59099999999999997</v>
      </c>
      <c r="DB11" s="9">
        <v>0.59099999999999997</v>
      </c>
      <c r="DC11" s="9">
        <v>0</v>
      </c>
      <c r="DD11" s="9">
        <v>0.59099999999999997</v>
      </c>
      <c r="DE11" s="9">
        <v>0.59099999999999997</v>
      </c>
      <c r="DF11" s="9">
        <v>0</v>
      </c>
      <c r="DG11" s="9">
        <v>0</v>
      </c>
      <c r="DH11" s="9">
        <v>0</v>
      </c>
      <c r="DI11" s="9">
        <v>0</v>
      </c>
      <c r="DJ11" s="9">
        <v>6.1870000000000003</v>
      </c>
      <c r="DK11" s="9">
        <v>3.3410000000000002</v>
      </c>
      <c r="DL11" s="9">
        <v>2.8460000000000001</v>
      </c>
      <c r="DM11" s="9">
        <v>6.1870000000000003</v>
      </c>
      <c r="DN11" s="9">
        <v>3.3410000000000002</v>
      </c>
      <c r="DO11" s="9">
        <v>2.8460000000000001</v>
      </c>
      <c r="DP11" s="9">
        <v>0.62</v>
      </c>
      <c r="DQ11" s="9">
        <v>0.62</v>
      </c>
      <c r="DR11" s="9">
        <v>0</v>
      </c>
      <c r="DS11" s="9">
        <v>2.7120000000000002</v>
      </c>
      <c r="DT11" s="9">
        <v>0.80800000000000005</v>
      </c>
      <c r="DU11" s="9">
        <v>1.9039999999999999</v>
      </c>
      <c r="DV11" s="9">
        <v>1.76</v>
      </c>
      <c r="DW11" s="9">
        <v>1.4450000000000001</v>
      </c>
      <c r="DX11" s="9">
        <v>0.315</v>
      </c>
      <c r="DY11" s="9">
        <v>1.095</v>
      </c>
      <c r="DZ11" s="9">
        <v>0.46800000000000003</v>
      </c>
      <c r="EA11" s="9">
        <v>0.626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8.3680000000000003</v>
      </c>
      <c r="EL11" s="9">
        <v>4.4160000000000004</v>
      </c>
      <c r="EM11" s="9">
        <v>3.9529999999999998</v>
      </c>
      <c r="EN11" s="9">
        <v>8.1150000000000002</v>
      </c>
      <c r="EO11" s="9">
        <v>4.4160000000000004</v>
      </c>
      <c r="EP11" s="9">
        <v>3.6989999999999998</v>
      </c>
      <c r="EQ11" s="9">
        <v>3.1379999999999999</v>
      </c>
      <c r="ER11" s="9">
        <v>1.718</v>
      </c>
      <c r="ES11" s="9">
        <v>1.42</v>
      </c>
      <c r="ET11" s="9">
        <v>1.1259999999999999</v>
      </c>
      <c r="EU11" s="9">
        <v>0.76300000000000001</v>
      </c>
      <c r="EV11" s="9">
        <v>0.36299999999999999</v>
      </c>
      <c r="EW11" s="9">
        <v>1.917</v>
      </c>
      <c r="EX11" s="9">
        <v>0.69899999999999995</v>
      </c>
      <c r="EY11" s="9">
        <v>1.218</v>
      </c>
      <c r="EZ11" s="9">
        <v>1.157</v>
      </c>
      <c r="FA11" s="9">
        <v>0.67800000000000005</v>
      </c>
      <c r="FB11" s="9">
        <v>0.48</v>
      </c>
      <c r="FC11" s="9">
        <v>1.03</v>
      </c>
      <c r="FD11" s="9">
        <v>0.55800000000000005</v>
      </c>
      <c r="FE11" s="9">
        <v>0.47199999999999998</v>
      </c>
      <c r="FF11" s="9">
        <v>0.77700000000000002</v>
      </c>
      <c r="FG11" s="9">
        <v>0.55800000000000005</v>
      </c>
      <c r="FH11" s="9">
        <v>0.218</v>
      </c>
      <c r="FI11" s="9">
        <v>0.253</v>
      </c>
      <c r="FJ11" s="9">
        <v>0</v>
      </c>
      <c r="FK11" s="9">
        <v>0.253</v>
      </c>
      <c r="FL11" s="9">
        <v>17.198</v>
      </c>
      <c r="FM11" s="9">
        <v>10.074999999999999</v>
      </c>
      <c r="FN11" s="9">
        <v>7.1230000000000002</v>
      </c>
      <c r="FO11" s="9">
        <v>17.198</v>
      </c>
      <c r="FP11" s="9">
        <v>10.074999999999999</v>
      </c>
      <c r="FQ11" s="9">
        <v>7.1230000000000002</v>
      </c>
      <c r="FR11" s="9">
        <v>7.1710000000000003</v>
      </c>
      <c r="FS11" s="9">
        <v>4.5910000000000002</v>
      </c>
      <c r="FT11" s="9">
        <v>2.5790000000000002</v>
      </c>
      <c r="FU11" s="9">
        <v>2.4609999999999999</v>
      </c>
      <c r="FV11" s="9">
        <v>1.2090000000000001</v>
      </c>
      <c r="FW11" s="9">
        <v>1.252</v>
      </c>
      <c r="FX11" s="9">
        <v>3.923</v>
      </c>
      <c r="FY11" s="9">
        <v>2.2090000000000001</v>
      </c>
      <c r="FZ11" s="9">
        <v>1.714</v>
      </c>
      <c r="GA11" s="9">
        <v>2.153</v>
      </c>
      <c r="GB11" s="9">
        <v>1.2949999999999999</v>
      </c>
      <c r="GC11" s="9">
        <v>0.85799999999999998</v>
      </c>
      <c r="GD11" s="9">
        <v>1.4910000000000001</v>
      </c>
      <c r="GE11" s="9">
        <v>0.77100000000000002</v>
      </c>
      <c r="GF11" s="9">
        <v>0.72</v>
      </c>
      <c r="GG11" s="9">
        <v>1.4910000000000001</v>
      </c>
      <c r="GH11" s="9">
        <v>0.77100000000000002</v>
      </c>
      <c r="GI11" s="9">
        <v>0.72</v>
      </c>
      <c r="GJ11" s="9">
        <v>0</v>
      </c>
      <c r="GK11" s="9">
        <v>0</v>
      </c>
      <c r="GL11" s="9">
        <v>0</v>
      </c>
      <c r="GM11" s="9">
        <v>15.545999999999999</v>
      </c>
      <c r="GN11" s="9">
        <v>9.1150000000000002</v>
      </c>
      <c r="GO11" s="9">
        <v>6.431</v>
      </c>
      <c r="GP11" s="9">
        <v>15.545999999999999</v>
      </c>
      <c r="GQ11" s="9">
        <v>9.1150000000000002</v>
      </c>
      <c r="GR11" s="9">
        <v>6.431</v>
      </c>
      <c r="GS11" s="9">
        <v>6.3129999999999997</v>
      </c>
      <c r="GT11" s="9">
        <v>4.2249999999999996</v>
      </c>
      <c r="GU11" s="9">
        <v>2.0880000000000001</v>
      </c>
      <c r="GV11" s="9">
        <v>2.0680000000000001</v>
      </c>
      <c r="GW11" s="9">
        <v>1.0169999999999999</v>
      </c>
      <c r="GX11" s="9">
        <v>1.05</v>
      </c>
      <c r="GY11" s="9">
        <v>3.7669999999999999</v>
      </c>
      <c r="GZ11" s="9">
        <v>2.052</v>
      </c>
      <c r="HA11" s="9">
        <v>1.714</v>
      </c>
      <c r="HB11" s="9">
        <v>1.9079999999999999</v>
      </c>
      <c r="HC11" s="9">
        <v>1.05</v>
      </c>
      <c r="HD11" s="9">
        <v>0.85799999999999998</v>
      </c>
      <c r="HE11" s="9">
        <v>1.4910000000000001</v>
      </c>
      <c r="HF11" s="9">
        <v>0.77100000000000002</v>
      </c>
      <c r="HG11" s="9">
        <v>0.72</v>
      </c>
      <c r="HH11" s="9">
        <v>1.4910000000000001</v>
      </c>
      <c r="HI11" s="9">
        <v>0.77100000000000002</v>
      </c>
      <c r="HJ11" s="9">
        <v>0.72</v>
      </c>
      <c r="HK11" s="9">
        <v>0</v>
      </c>
      <c r="HL11" s="9">
        <v>0</v>
      </c>
      <c r="HM11" s="9">
        <v>0</v>
      </c>
      <c r="HN11" s="9">
        <v>3.8959999999999999</v>
      </c>
      <c r="HO11" s="9">
        <v>2.4039999999999999</v>
      </c>
      <c r="HP11" s="9">
        <v>1.492</v>
      </c>
      <c r="HQ11" s="9">
        <v>3.8959999999999999</v>
      </c>
      <c r="HR11" s="9">
        <v>2.4039999999999999</v>
      </c>
      <c r="HS11" s="9">
        <v>1.492</v>
      </c>
      <c r="HT11" s="9">
        <v>1.8580000000000001</v>
      </c>
      <c r="HU11" s="9">
        <v>1.22</v>
      </c>
      <c r="HV11" s="9">
        <v>0.63900000000000001</v>
      </c>
      <c r="HW11" s="9">
        <v>0.42799999999999999</v>
      </c>
      <c r="HX11" s="9">
        <v>0.33700000000000002</v>
      </c>
      <c r="HY11" s="9">
        <v>9.0999999999999998E-2</v>
      </c>
      <c r="HZ11" s="9">
        <v>0.56299999999999994</v>
      </c>
      <c r="IA11" s="9">
        <v>0.35399999999999998</v>
      </c>
      <c r="IB11" s="9">
        <v>0.20899999999999999</v>
      </c>
      <c r="IC11" s="9">
        <v>0.92400000000000004</v>
      </c>
      <c r="ID11" s="9">
        <v>0.49399999999999999</v>
      </c>
      <c r="IE11" s="9">
        <v>0.43</v>
      </c>
      <c r="IF11" s="9">
        <v>0.123</v>
      </c>
      <c r="IG11" s="9">
        <v>0</v>
      </c>
      <c r="IH11" s="9">
        <v>0.123</v>
      </c>
      <c r="II11" s="9">
        <v>0.123</v>
      </c>
      <c r="IJ11" s="9">
        <v>0</v>
      </c>
      <c r="IK11" s="9">
        <v>0.123</v>
      </c>
      <c r="IL11" s="9">
        <v>0</v>
      </c>
      <c r="IM11" s="9">
        <v>0</v>
      </c>
      <c r="IN11" s="9">
        <v>0</v>
      </c>
      <c r="IO11" s="9">
        <v>1.091</v>
      </c>
      <c r="IP11" s="9">
        <v>0.86499999999999999</v>
      </c>
      <c r="IQ11" s="9">
        <v>0.22600000000000001</v>
      </c>
    </row>
    <row r="12" spans="1:251">
      <c r="A12" s="10">
        <v>42401</v>
      </c>
      <c r="B12" s="9">
        <v>1.204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4.0860000000000003</v>
      </c>
      <c r="AH12" s="9">
        <v>2.2360000000000002</v>
      </c>
      <c r="AI12" s="9">
        <v>1.849</v>
      </c>
      <c r="AJ12" s="9">
        <v>4.0860000000000003</v>
      </c>
      <c r="AK12" s="9">
        <v>2.2360000000000002</v>
      </c>
      <c r="AL12" s="9">
        <v>1.849</v>
      </c>
      <c r="AM12" s="9">
        <v>2.2360000000000002</v>
      </c>
      <c r="AN12" s="9">
        <v>2.2360000000000002</v>
      </c>
      <c r="AO12" s="9">
        <v>0</v>
      </c>
      <c r="AP12" s="9">
        <v>1.1220000000000001</v>
      </c>
      <c r="AQ12" s="9">
        <v>0</v>
      </c>
      <c r="AR12" s="9">
        <v>1.1220000000000001</v>
      </c>
      <c r="AS12" s="9">
        <v>0.39800000000000002</v>
      </c>
      <c r="AT12" s="9">
        <v>0</v>
      </c>
      <c r="AU12" s="9">
        <v>0.39800000000000002</v>
      </c>
      <c r="AV12" s="9">
        <v>0.33</v>
      </c>
      <c r="AW12" s="9">
        <v>0</v>
      </c>
      <c r="AX12" s="9">
        <v>0.33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3.7269999999999999</v>
      </c>
      <c r="BI12" s="9">
        <v>0</v>
      </c>
      <c r="BJ12" s="9">
        <v>3.7269999999999999</v>
      </c>
      <c r="BK12" s="9">
        <v>3.7269999999999999</v>
      </c>
      <c r="BL12" s="9">
        <v>0</v>
      </c>
      <c r="BM12" s="9">
        <v>3.7269999999999999</v>
      </c>
      <c r="BN12" s="9">
        <v>0.70599999999999996</v>
      </c>
      <c r="BO12" s="9">
        <v>0</v>
      </c>
      <c r="BP12" s="9">
        <v>0.70599999999999996</v>
      </c>
      <c r="BQ12" s="9">
        <v>1.776</v>
      </c>
      <c r="BR12" s="9">
        <v>0</v>
      </c>
      <c r="BS12" s="9">
        <v>1.776</v>
      </c>
      <c r="BT12" s="9">
        <v>0.94699999999999995</v>
      </c>
      <c r="BU12" s="9">
        <v>0</v>
      </c>
      <c r="BV12" s="9">
        <v>0.94699999999999995</v>
      </c>
      <c r="BW12" s="9">
        <v>0.29799999999999999</v>
      </c>
      <c r="BX12" s="9">
        <v>0</v>
      </c>
      <c r="BY12" s="9">
        <v>0.29799999999999999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1.0269999999999999</v>
      </c>
      <c r="CJ12" s="9">
        <v>0.77900000000000003</v>
      </c>
      <c r="CK12" s="9">
        <v>0.249</v>
      </c>
      <c r="CL12" s="9">
        <v>1.0269999999999999</v>
      </c>
      <c r="CM12" s="9">
        <v>0.77900000000000003</v>
      </c>
      <c r="CN12" s="9">
        <v>0.249</v>
      </c>
      <c r="CO12" s="9">
        <v>0.77900000000000003</v>
      </c>
      <c r="CP12" s="9">
        <v>0.77900000000000003</v>
      </c>
      <c r="CQ12" s="9">
        <v>0</v>
      </c>
      <c r="CR12" s="9">
        <v>0</v>
      </c>
      <c r="CS12" s="9">
        <v>0</v>
      </c>
      <c r="CT12" s="9">
        <v>0</v>
      </c>
      <c r="CU12" s="9">
        <v>0.249</v>
      </c>
      <c r="CV12" s="9">
        <v>0</v>
      </c>
      <c r="CW12" s="9">
        <v>0.249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4.5910000000000002</v>
      </c>
      <c r="DK12" s="9">
        <v>3.56</v>
      </c>
      <c r="DL12" s="9">
        <v>1.0309999999999999</v>
      </c>
      <c r="DM12" s="9">
        <v>4.5910000000000002</v>
      </c>
      <c r="DN12" s="9">
        <v>3.56</v>
      </c>
      <c r="DO12" s="9">
        <v>1.0309999999999999</v>
      </c>
      <c r="DP12" s="9">
        <v>1.946</v>
      </c>
      <c r="DQ12" s="9">
        <v>1.444</v>
      </c>
      <c r="DR12" s="9">
        <v>0.502</v>
      </c>
      <c r="DS12" s="9">
        <v>1.3680000000000001</v>
      </c>
      <c r="DT12" s="9">
        <v>1.3680000000000001</v>
      </c>
      <c r="DU12" s="9">
        <v>0</v>
      </c>
      <c r="DV12" s="9">
        <v>0.52900000000000003</v>
      </c>
      <c r="DW12" s="9">
        <v>0</v>
      </c>
      <c r="DX12" s="9">
        <v>0.52900000000000003</v>
      </c>
      <c r="DY12" s="9">
        <v>0.44600000000000001</v>
      </c>
      <c r="DZ12" s="9">
        <v>0.44600000000000001</v>
      </c>
      <c r="EA12" s="9">
        <v>0</v>
      </c>
      <c r="EB12" s="9">
        <v>0.30299999999999999</v>
      </c>
      <c r="EC12" s="9">
        <v>0.30299999999999999</v>
      </c>
      <c r="ED12" s="9">
        <v>0</v>
      </c>
      <c r="EE12" s="9">
        <v>0.30299999999999999</v>
      </c>
      <c r="EF12" s="9">
        <v>0.30299999999999999</v>
      </c>
      <c r="EG12" s="9">
        <v>0</v>
      </c>
      <c r="EH12" s="9">
        <v>0</v>
      </c>
      <c r="EI12" s="9">
        <v>0</v>
      </c>
      <c r="EJ12" s="9">
        <v>0</v>
      </c>
      <c r="EK12" s="9">
        <v>7.4210000000000003</v>
      </c>
      <c r="EL12" s="9">
        <v>4.5510000000000002</v>
      </c>
      <c r="EM12" s="9">
        <v>2.87</v>
      </c>
      <c r="EN12" s="9">
        <v>7.4210000000000003</v>
      </c>
      <c r="EO12" s="9">
        <v>4.5510000000000002</v>
      </c>
      <c r="EP12" s="9">
        <v>2.87</v>
      </c>
      <c r="EQ12" s="9">
        <v>3.0219999999999998</v>
      </c>
      <c r="ER12" s="9">
        <v>1.7130000000000001</v>
      </c>
      <c r="ES12" s="9">
        <v>1.3089999999999999</v>
      </c>
      <c r="ET12" s="9">
        <v>1.651</v>
      </c>
      <c r="EU12" s="9">
        <v>1.3009999999999999</v>
      </c>
      <c r="EV12" s="9">
        <v>0.35</v>
      </c>
      <c r="EW12" s="9">
        <v>0.874</v>
      </c>
      <c r="EX12" s="9">
        <v>0</v>
      </c>
      <c r="EY12" s="9">
        <v>0.874</v>
      </c>
      <c r="EZ12" s="9">
        <v>0.999</v>
      </c>
      <c r="FA12" s="9">
        <v>0.66200000000000003</v>
      </c>
      <c r="FB12" s="9">
        <v>0.33600000000000002</v>
      </c>
      <c r="FC12" s="9">
        <v>0.875</v>
      </c>
      <c r="FD12" s="9">
        <v>0.875</v>
      </c>
      <c r="FE12" s="9">
        <v>0</v>
      </c>
      <c r="FF12" s="9">
        <v>0.875</v>
      </c>
      <c r="FG12" s="9">
        <v>0.875</v>
      </c>
      <c r="FH12" s="9">
        <v>0</v>
      </c>
      <c r="FI12" s="9">
        <v>0</v>
      </c>
      <c r="FJ12" s="9">
        <v>0</v>
      </c>
      <c r="FK12" s="9">
        <v>0</v>
      </c>
      <c r="FL12" s="9">
        <v>16.773</v>
      </c>
      <c r="FM12" s="9">
        <v>9.218</v>
      </c>
      <c r="FN12" s="9">
        <v>7.556</v>
      </c>
      <c r="FO12" s="9">
        <v>16.221</v>
      </c>
      <c r="FP12" s="9">
        <v>8.859</v>
      </c>
      <c r="FQ12" s="9">
        <v>7.3609999999999998</v>
      </c>
      <c r="FR12" s="9">
        <v>6.6959999999999997</v>
      </c>
      <c r="FS12" s="9">
        <v>4.0170000000000003</v>
      </c>
      <c r="FT12" s="9">
        <v>2.6789999999999998</v>
      </c>
      <c r="FU12" s="9">
        <v>3.14</v>
      </c>
      <c r="FV12" s="9">
        <v>1.337</v>
      </c>
      <c r="FW12" s="9">
        <v>1.804</v>
      </c>
      <c r="FX12" s="9">
        <v>2.3759999999999999</v>
      </c>
      <c r="FY12" s="9">
        <v>0.84699999999999998</v>
      </c>
      <c r="FZ12" s="9">
        <v>1.5289999999999999</v>
      </c>
      <c r="GA12" s="9">
        <v>3.077</v>
      </c>
      <c r="GB12" s="9">
        <v>1.9630000000000001</v>
      </c>
      <c r="GC12" s="9">
        <v>1.1140000000000001</v>
      </c>
      <c r="GD12" s="9">
        <v>1.4830000000000001</v>
      </c>
      <c r="GE12" s="9">
        <v>1.054</v>
      </c>
      <c r="GF12" s="9">
        <v>0.42899999999999999</v>
      </c>
      <c r="GG12" s="9">
        <v>0.93100000000000005</v>
      </c>
      <c r="GH12" s="9">
        <v>0.69499999999999995</v>
      </c>
      <c r="GI12" s="9">
        <v>0.23499999999999999</v>
      </c>
      <c r="GJ12" s="9">
        <v>0.55300000000000005</v>
      </c>
      <c r="GK12" s="9">
        <v>0.35899999999999999</v>
      </c>
      <c r="GL12" s="9">
        <v>0.19400000000000001</v>
      </c>
      <c r="GM12" s="9">
        <v>15.287000000000001</v>
      </c>
      <c r="GN12" s="9">
        <v>8.5690000000000008</v>
      </c>
      <c r="GO12" s="9">
        <v>6.718</v>
      </c>
      <c r="GP12" s="9">
        <v>14.882999999999999</v>
      </c>
      <c r="GQ12" s="9">
        <v>8.359</v>
      </c>
      <c r="GR12" s="9">
        <v>6.524</v>
      </c>
      <c r="GS12" s="9">
        <v>5.859</v>
      </c>
      <c r="GT12" s="9">
        <v>3.7360000000000002</v>
      </c>
      <c r="GU12" s="9">
        <v>2.1230000000000002</v>
      </c>
      <c r="GV12" s="9">
        <v>3.0139999999999998</v>
      </c>
      <c r="GW12" s="9">
        <v>1.337</v>
      </c>
      <c r="GX12" s="9">
        <v>1.677</v>
      </c>
      <c r="GY12" s="9">
        <v>2.3759999999999999</v>
      </c>
      <c r="GZ12" s="9">
        <v>0.84699999999999998</v>
      </c>
      <c r="HA12" s="9">
        <v>1.5289999999999999</v>
      </c>
      <c r="HB12" s="9">
        <v>2.923</v>
      </c>
      <c r="HC12" s="9">
        <v>1.9630000000000001</v>
      </c>
      <c r="HD12" s="9">
        <v>0.96</v>
      </c>
      <c r="HE12" s="9">
        <v>1.1160000000000001</v>
      </c>
      <c r="HF12" s="9">
        <v>0.68600000000000005</v>
      </c>
      <c r="HG12" s="9">
        <v>0.42899999999999999</v>
      </c>
      <c r="HH12" s="9">
        <v>0.71099999999999997</v>
      </c>
      <c r="HI12" s="9">
        <v>0.47599999999999998</v>
      </c>
      <c r="HJ12" s="9">
        <v>0.23499999999999999</v>
      </c>
      <c r="HK12" s="9">
        <v>0.40500000000000003</v>
      </c>
      <c r="HL12" s="9">
        <v>0.21099999999999999</v>
      </c>
      <c r="HM12" s="9">
        <v>0.19400000000000001</v>
      </c>
      <c r="HN12" s="9">
        <v>1.9350000000000001</v>
      </c>
      <c r="HO12" s="9">
        <v>0.82899999999999996</v>
      </c>
      <c r="HP12" s="9">
        <v>1.1060000000000001</v>
      </c>
      <c r="HQ12" s="9">
        <v>1.9350000000000001</v>
      </c>
      <c r="HR12" s="9">
        <v>0.82899999999999996</v>
      </c>
      <c r="HS12" s="9">
        <v>1.1060000000000001</v>
      </c>
      <c r="HT12" s="9">
        <v>1.24</v>
      </c>
      <c r="HU12" s="9">
        <v>0.622</v>
      </c>
      <c r="HV12" s="9">
        <v>0.61799999999999999</v>
      </c>
      <c r="HW12" s="9">
        <v>0.13800000000000001</v>
      </c>
      <c r="HX12" s="9">
        <v>0</v>
      </c>
      <c r="HY12" s="9">
        <v>0.13800000000000001</v>
      </c>
      <c r="HZ12" s="9">
        <v>9.6000000000000002E-2</v>
      </c>
      <c r="IA12" s="9">
        <v>9.6000000000000002E-2</v>
      </c>
      <c r="IB12" s="9">
        <v>0</v>
      </c>
      <c r="IC12" s="9">
        <v>0.46100000000000002</v>
      </c>
      <c r="ID12" s="9">
        <v>0.111</v>
      </c>
      <c r="IE12" s="9">
        <v>0.35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1.1060000000000001</v>
      </c>
      <c r="IP12" s="9">
        <v>0.441</v>
      </c>
      <c r="IQ12" s="9">
        <v>0.66500000000000004</v>
      </c>
    </row>
    <row r="13" spans="1:251">
      <c r="A13" s="10">
        <v>42767</v>
      </c>
      <c r="B13" s="9">
        <v>0.88900000000000001</v>
      </c>
      <c r="C13" s="9">
        <v>0</v>
      </c>
      <c r="D13" s="9">
        <v>0</v>
      </c>
      <c r="E13" s="9">
        <v>0</v>
      </c>
      <c r="F13" s="9">
        <v>0.755</v>
      </c>
      <c r="G13" s="9">
        <v>0.46100000000000002</v>
      </c>
      <c r="H13" s="9">
        <v>0.29399999999999998</v>
      </c>
      <c r="I13" s="9">
        <v>0.755</v>
      </c>
      <c r="J13" s="9">
        <v>0.46100000000000002</v>
      </c>
      <c r="K13" s="9">
        <v>0.29399999999999998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0.29399999999999998</v>
      </c>
      <c r="S13" s="9">
        <v>0</v>
      </c>
      <c r="T13" s="9">
        <v>0.29399999999999998</v>
      </c>
      <c r="U13" s="9">
        <v>0.46100000000000002</v>
      </c>
      <c r="V13" s="9">
        <v>0.46100000000000002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1.9339999999999999</v>
      </c>
      <c r="AH13" s="9">
        <v>0</v>
      </c>
      <c r="AI13" s="9">
        <v>1.9339999999999999</v>
      </c>
      <c r="AJ13" s="9">
        <v>1.9339999999999999</v>
      </c>
      <c r="AK13" s="9">
        <v>0</v>
      </c>
      <c r="AL13" s="9">
        <v>1.9339999999999999</v>
      </c>
      <c r="AM13" s="9">
        <v>0.309</v>
      </c>
      <c r="AN13" s="9">
        <v>0</v>
      </c>
      <c r="AO13" s="9">
        <v>0.309</v>
      </c>
      <c r="AP13" s="9">
        <v>0.40200000000000002</v>
      </c>
      <c r="AQ13" s="9">
        <v>0</v>
      </c>
      <c r="AR13" s="9">
        <v>0.40200000000000002</v>
      </c>
      <c r="AS13" s="9">
        <v>0.74399999999999999</v>
      </c>
      <c r="AT13" s="9">
        <v>0</v>
      </c>
      <c r="AU13" s="9">
        <v>0.74399999999999999</v>
      </c>
      <c r="AV13" s="9">
        <v>0</v>
      </c>
      <c r="AW13" s="9">
        <v>0</v>
      </c>
      <c r="AX13" s="9">
        <v>0</v>
      </c>
      <c r="AY13" s="9">
        <v>0.47899999999999998</v>
      </c>
      <c r="AZ13" s="9">
        <v>0</v>
      </c>
      <c r="BA13" s="9">
        <v>0.47899999999999998</v>
      </c>
      <c r="BB13" s="9">
        <v>0.47899999999999998</v>
      </c>
      <c r="BC13" s="9">
        <v>0</v>
      </c>
      <c r="BD13" s="9">
        <v>0.47899999999999998</v>
      </c>
      <c r="BE13" s="9">
        <v>0</v>
      </c>
      <c r="BF13" s="9">
        <v>0</v>
      </c>
      <c r="BG13" s="9">
        <v>0</v>
      </c>
      <c r="BH13" s="9">
        <v>4.1079999999999997</v>
      </c>
      <c r="BI13" s="9">
        <v>0.73799999999999999</v>
      </c>
      <c r="BJ13" s="9">
        <v>3.37</v>
      </c>
      <c r="BK13" s="9">
        <v>4.1079999999999997</v>
      </c>
      <c r="BL13" s="9">
        <v>0.73799999999999999</v>
      </c>
      <c r="BM13" s="9">
        <v>3.37</v>
      </c>
      <c r="BN13" s="9">
        <v>0.317</v>
      </c>
      <c r="BO13" s="9">
        <v>0</v>
      </c>
      <c r="BP13" s="9">
        <v>0.317</v>
      </c>
      <c r="BQ13" s="9">
        <v>1.5409999999999999</v>
      </c>
      <c r="BR13" s="9">
        <v>0.73799999999999999</v>
      </c>
      <c r="BS13" s="9">
        <v>0.80300000000000005</v>
      </c>
      <c r="BT13" s="9">
        <v>1.359</v>
      </c>
      <c r="BU13" s="9">
        <v>0</v>
      </c>
      <c r="BV13" s="9">
        <v>1.359</v>
      </c>
      <c r="BW13" s="9">
        <v>0.89100000000000001</v>
      </c>
      <c r="BX13" s="9">
        <v>0</v>
      </c>
      <c r="BY13" s="9">
        <v>0.89100000000000001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0.78900000000000003</v>
      </c>
      <c r="CJ13" s="9">
        <v>0.31</v>
      </c>
      <c r="CK13" s="9">
        <v>0.47899999999999998</v>
      </c>
      <c r="CL13" s="9">
        <v>0.78900000000000003</v>
      </c>
      <c r="CM13" s="9">
        <v>0.31</v>
      </c>
      <c r="CN13" s="9">
        <v>0.47899999999999998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0.78900000000000003</v>
      </c>
      <c r="DB13" s="9">
        <v>0.31</v>
      </c>
      <c r="DC13" s="9">
        <v>0.47899999999999998</v>
      </c>
      <c r="DD13" s="9">
        <v>0.78900000000000003</v>
      </c>
      <c r="DE13" s="9">
        <v>0.31</v>
      </c>
      <c r="DF13" s="9">
        <v>0.47899999999999998</v>
      </c>
      <c r="DG13" s="9">
        <v>0</v>
      </c>
      <c r="DH13" s="9">
        <v>0</v>
      </c>
      <c r="DI13" s="9">
        <v>0</v>
      </c>
      <c r="DJ13" s="9">
        <v>4.6989999999999998</v>
      </c>
      <c r="DK13" s="9">
        <v>1.1719999999999999</v>
      </c>
      <c r="DL13" s="9">
        <v>3.5270000000000001</v>
      </c>
      <c r="DM13" s="9">
        <v>4.6989999999999998</v>
      </c>
      <c r="DN13" s="9">
        <v>1.1719999999999999</v>
      </c>
      <c r="DO13" s="9">
        <v>3.5270000000000001</v>
      </c>
      <c r="DP13" s="9">
        <v>0.76200000000000001</v>
      </c>
      <c r="DQ13" s="9">
        <v>0</v>
      </c>
      <c r="DR13" s="9">
        <v>0.76200000000000001</v>
      </c>
      <c r="DS13" s="9">
        <v>1.581</v>
      </c>
      <c r="DT13" s="9">
        <v>0</v>
      </c>
      <c r="DU13" s="9">
        <v>1.581</v>
      </c>
      <c r="DV13" s="9">
        <v>0.69599999999999995</v>
      </c>
      <c r="DW13" s="9">
        <v>0.34799999999999998</v>
      </c>
      <c r="DX13" s="9">
        <v>0.34799999999999998</v>
      </c>
      <c r="DY13" s="9">
        <v>1.1990000000000001</v>
      </c>
      <c r="DZ13" s="9">
        <v>0.82499999999999996</v>
      </c>
      <c r="EA13" s="9">
        <v>0.374</v>
      </c>
      <c r="EB13" s="9">
        <v>0.46100000000000002</v>
      </c>
      <c r="EC13" s="9">
        <v>0</v>
      </c>
      <c r="ED13" s="9">
        <v>0.46100000000000002</v>
      </c>
      <c r="EE13" s="9">
        <v>0.46100000000000002</v>
      </c>
      <c r="EF13" s="9">
        <v>0</v>
      </c>
      <c r="EG13" s="9">
        <v>0.46100000000000002</v>
      </c>
      <c r="EH13" s="9">
        <v>0</v>
      </c>
      <c r="EI13" s="9">
        <v>0</v>
      </c>
      <c r="EJ13" s="9">
        <v>0</v>
      </c>
      <c r="EK13" s="9">
        <v>8.9429999999999996</v>
      </c>
      <c r="EL13" s="9">
        <v>4.6589999999999998</v>
      </c>
      <c r="EM13" s="9">
        <v>4.2830000000000004</v>
      </c>
      <c r="EN13" s="9">
        <v>8.9429999999999996</v>
      </c>
      <c r="EO13" s="9">
        <v>4.6589999999999998</v>
      </c>
      <c r="EP13" s="9">
        <v>4.2830000000000004</v>
      </c>
      <c r="EQ13" s="9">
        <v>3.2759999999999998</v>
      </c>
      <c r="ER13" s="9">
        <v>1.974</v>
      </c>
      <c r="ES13" s="9">
        <v>1.302</v>
      </c>
      <c r="ET13" s="9">
        <v>2.2410000000000001</v>
      </c>
      <c r="EU13" s="9">
        <v>1.1619999999999999</v>
      </c>
      <c r="EV13" s="9">
        <v>1.08</v>
      </c>
      <c r="EW13" s="9">
        <v>1.4950000000000001</v>
      </c>
      <c r="EX13" s="9">
        <v>0.84</v>
      </c>
      <c r="EY13" s="9">
        <v>0.65500000000000003</v>
      </c>
      <c r="EZ13" s="9">
        <v>0.83699999999999997</v>
      </c>
      <c r="FA13" s="9">
        <v>0</v>
      </c>
      <c r="FB13" s="9">
        <v>0.83699999999999997</v>
      </c>
      <c r="FC13" s="9">
        <v>1.0940000000000001</v>
      </c>
      <c r="FD13" s="9">
        <v>0.68400000000000005</v>
      </c>
      <c r="FE13" s="9">
        <v>0.41</v>
      </c>
      <c r="FF13" s="9">
        <v>1.0940000000000001</v>
      </c>
      <c r="FG13" s="9">
        <v>0.68400000000000005</v>
      </c>
      <c r="FH13" s="9">
        <v>0.41</v>
      </c>
      <c r="FI13" s="9">
        <v>0</v>
      </c>
      <c r="FJ13" s="9">
        <v>0</v>
      </c>
      <c r="FK13" s="9">
        <v>0</v>
      </c>
      <c r="FL13" s="9">
        <v>15.346</v>
      </c>
      <c r="FM13" s="9">
        <v>8.0960000000000001</v>
      </c>
      <c r="FN13" s="9">
        <v>7.2510000000000003</v>
      </c>
      <c r="FO13" s="9">
        <v>15.196</v>
      </c>
      <c r="FP13" s="9">
        <v>7.9459999999999997</v>
      </c>
      <c r="FQ13" s="9">
        <v>7.2510000000000003</v>
      </c>
      <c r="FR13" s="9">
        <v>6.0590000000000002</v>
      </c>
      <c r="FS13" s="9">
        <v>3.43</v>
      </c>
      <c r="FT13" s="9">
        <v>2.629</v>
      </c>
      <c r="FU13" s="9">
        <v>3.7879999999999998</v>
      </c>
      <c r="FV13" s="9">
        <v>2.4140000000000001</v>
      </c>
      <c r="FW13" s="9">
        <v>1.3740000000000001</v>
      </c>
      <c r="FX13" s="9">
        <v>1.839</v>
      </c>
      <c r="FY13" s="9">
        <v>0.76200000000000001</v>
      </c>
      <c r="FZ13" s="9">
        <v>1.077</v>
      </c>
      <c r="GA13" s="9">
        <v>2.004</v>
      </c>
      <c r="GB13" s="9">
        <v>0.26300000000000001</v>
      </c>
      <c r="GC13" s="9">
        <v>1.7410000000000001</v>
      </c>
      <c r="GD13" s="9">
        <v>1.6559999999999999</v>
      </c>
      <c r="GE13" s="9">
        <v>1.226</v>
      </c>
      <c r="GF13" s="9">
        <v>0.43</v>
      </c>
      <c r="GG13" s="9">
        <v>1.506</v>
      </c>
      <c r="GH13" s="9">
        <v>1.0760000000000001</v>
      </c>
      <c r="GI13" s="9">
        <v>0.43</v>
      </c>
      <c r="GJ13" s="9">
        <v>0.15</v>
      </c>
      <c r="GK13" s="9">
        <v>0.15</v>
      </c>
      <c r="GL13" s="9">
        <v>0</v>
      </c>
      <c r="GM13" s="9">
        <v>13.651999999999999</v>
      </c>
      <c r="GN13" s="9">
        <v>7.6980000000000004</v>
      </c>
      <c r="GO13" s="9">
        <v>5.9539999999999997</v>
      </c>
      <c r="GP13" s="9">
        <v>13.503</v>
      </c>
      <c r="GQ13" s="9">
        <v>7.548</v>
      </c>
      <c r="GR13" s="9">
        <v>5.9539999999999997</v>
      </c>
      <c r="GS13" s="9">
        <v>5.3620000000000001</v>
      </c>
      <c r="GT13" s="9">
        <v>3.0329999999999999</v>
      </c>
      <c r="GU13" s="9">
        <v>2.3290000000000002</v>
      </c>
      <c r="GV13" s="9">
        <v>3.38</v>
      </c>
      <c r="GW13" s="9">
        <v>2.4140000000000001</v>
      </c>
      <c r="GX13" s="9">
        <v>0.96599999999999997</v>
      </c>
      <c r="GY13" s="9">
        <v>1.4319999999999999</v>
      </c>
      <c r="GZ13" s="9">
        <v>0.76200000000000001</v>
      </c>
      <c r="HA13" s="9">
        <v>0.67</v>
      </c>
      <c r="HB13" s="9">
        <v>1.8220000000000001</v>
      </c>
      <c r="HC13" s="9">
        <v>0.26300000000000001</v>
      </c>
      <c r="HD13" s="9">
        <v>1.5589999999999999</v>
      </c>
      <c r="HE13" s="9">
        <v>1.6559999999999999</v>
      </c>
      <c r="HF13" s="9">
        <v>1.226</v>
      </c>
      <c r="HG13" s="9">
        <v>0.43</v>
      </c>
      <c r="HH13" s="9">
        <v>1.506</v>
      </c>
      <c r="HI13" s="9">
        <v>1.0760000000000001</v>
      </c>
      <c r="HJ13" s="9">
        <v>0.43</v>
      </c>
      <c r="HK13" s="9">
        <v>0.15</v>
      </c>
      <c r="HL13" s="9">
        <v>0.15</v>
      </c>
      <c r="HM13" s="9">
        <v>0</v>
      </c>
      <c r="HN13" s="9">
        <v>3.0049999999999999</v>
      </c>
      <c r="HO13" s="9">
        <v>1.819</v>
      </c>
      <c r="HP13" s="9">
        <v>1.1859999999999999</v>
      </c>
      <c r="HQ13" s="9">
        <v>3.0049999999999999</v>
      </c>
      <c r="HR13" s="9">
        <v>1.819</v>
      </c>
      <c r="HS13" s="9">
        <v>1.1859999999999999</v>
      </c>
      <c r="HT13" s="9">
        <v>1.9119999999999999</v>
      </c>
      <c r="HU13" s="9">
        <v>0.88</v>
      </c>
      <c r="HV13" s="9">
        <v>1.0309999999999999</v>
      </c>
      <c r="HW13" s="9">
        <v>0.18099999999999999</v>
      </c>
      <c r="HX13" s="9">
        <v>0.18099999999999999</v>
      </c>
      <c r="HY13" s="9">
        <v>0</v>
      </c>
      <c r="HZ13" s="9">
        <v>0.38200000000000001</v>
      </c>
      <c r="IA13" s="9">
        <v>0.38200000000000001</v>
      </c>
      <c r="IB13" s="9">
        <v>0</v>
      </c>
      <c r="IC13" s="9">
        <v>0.3</v>
      </c>
      <c r="ID13" s="9">
        <v>0.14599999999999999</v>
      </c>
      <c r="IE13" s="9">
        <v>0.155</v>
      </c>
      <c r="IF13" s="9">
        <v>0.23100000000000001</v>
      </c>
      <c r="IG13" s="9">
        <v>0.23100000000000001</v>
      </c>
      <c r="IH13" s="9">
        <v>0</v>
      </c>
      <c r="II13" s="9">
        <v>0.23100000000000001</v>
      </c>
      <c r="IJ13" s="9">
        <v>0.23100000000000001</v>
      </c>
      <c r="IK13" s="9">
        <v>0</v>
      </c>
      <c r="IL13" s="9">
        <v>0</v>
      </c>
      <c r="IM13" s="9">
        <v>0</v>
      </c>
      <c r="IN13" s="9">
        <v>0</v>
      </c>
      <c r="IO13" s="9">
        <v>1.22</v>
      </c>
      <c r="IP13" s="9">
        <v>0.45200000000000001</v>
      </c>
      <c r="IQ13" s="9">
        <v>0.76800000000000002</v>
      </c>
    </row>
    <row r="14" spans="1:251">
      <c r="A14" s="10">
        <v>43132</v>
      </c>
      <c r="B14" s="9">
        <v>0.52300000000000002</v>
      </c>
      <c r="C14" s="9">
        <v>0.216</v>
      </c>
      <c r="D14" s="9">
        <v>0</v>
      </c>
      <c r="E14" s="9">
        <v>0.216</v>
      </c>
      <c r="F14" s="9">
        <v>1.556</v>
      </c>
      <c r="G14" s="9">
        <v>0.38</v>
      </c>
      <c r="H14" s="9">
        <v>1.1759999999999999</v>
      </c>
      <c r="I14" s="9">
        <v>1.556</v>
      </c>
      <c r="J14" s="9">
        <v>0.38</v>
      </c>
      <c r="K14" s="9">
        <v>1.1759999999999999</v>
      </c>
      <c r="L14" s="9">
        <v>0</v>
      </c>
      <c r="M14" s="9">
        <v>0</v>
      </c>
      <c r="N14" s="9">
        <v>0</v>
      </c>
      <c r="O14" s="9">
        <v>0.84099999999999997</v>
      </c>
      <c r="P14" s="9">
        <v>0</v>
      </c>
      <c r="Q14" s="9">
        <v>0.84099999999999997</v>
      </c>
      <c r="R14" s="9">
        <v>0.71599999999999997</v>
      </c>
      <c r="S14" s="9">
        <v>0.38</v>
      </c>
      <c r="T14" s="9">
        <v>0.33500000000000002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3.6539999999999999</v>
      </c>
      <c r="AH14" s="9">
        <v>0.85099999999999998</v>
      </c>
      <c r="AI14" s="9">
        <v>2.8029999999999999</v>
      </c>
      <c r="AJ14" s="9">
        <v>3.6539999999999999</v>
      </c>
      <c r="AK14" s="9">
        <v>0.85099999999999998</v>
      </c>
      <c r="AL14" s="9">
        <v>2.8029999999999999</v>
      </c>
      <c r="AM14" s="9">
        <v>1.5569999999999999</v>
      </c>
      <c r="AN14" s="9">
        <v>0.85099999999999998</v>
      </c>
      <c r="AO14" s="9">
        <v>0.70599999999999996</v>
      </c>
      <c r="AP14" s="9">
        <v>1.4470000000000001</v>
      </c>
      <c r="AQ14" s="9">
        <v>0</v>
      </c>
      <c r="AR14" s="9">
        <v>1.4470000000000001</v>
      </c>
      <c r="AS14" s="9">
        <v>0.65</v>
      </c>
      <c r="AT14" s="9">
        <v>0</v>
      </c>
      <c r="AU14" s="9">
        <v>0.65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1.863</v>
      </c>
      <c r="BI14" s="9">
        <v>0</v>
      </c>
      <c r="BJ14" s="9">
        <v>1.863</v>
      </c>
      <c r="BK14" s="9">
        <v>1.863</v>
      </c>
      <c r="BL14" s="9">
        <v>0</v>
      </c>
      <c r="BM14" s="9">
        <v>1.863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1.534</v>
      </c>
      <c r="BU14" s="9">
        <v>0</v>
      </c>
      <c r="BV14" s="9">
        <v>1.534</v>
      </c>
      <c r="BW14" s="9">
        <v>0.32900000000000001</v>
      </c>
      <c r="BX14" s="9">
        <v>0</v>
      </c>
      <c r="BY14" s="9">
        <v>0.32900000000000001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5.883</v>
      </c>
      <c r="DK14" s="9">
        <v>2.7440000000000002</v>
      </c>
      <c r="DL14" s="9">
        <v>3.1389999999999998</v>
      </c>
      <c r="DM14" s="9">
        <v>5.883</v>
      </c>
      <c r="DN14" s="9">
        <v>2.7440000000000002</v>
      </c>
      <c r="DO14" s="9">
        <v>3.1389999999999998</v>
      </c>
      <c r="DP14" s="9">
        <v>1.319</v>
      </c>
      <c r="DQ14" s="9">
        <v>0.53300000000000003</v>
      </c>
      <c r="DR14" s="9">
        <v>0.78600000000000003</v>
      </c>
      <c r="DS14" s="9">
        <v>2.5859999999999999</v>
      </c>
      <c r="DT14" s="9">
        <v>0.81699999999999995</v>
      </c>
      <c r="DU14" s="9">
        <v>1.7689999999999999</v>
      </c>
      <c r="DV14" s="9">
        <v>0.40400000000000003</v>
      </c>
      <c r="DW14" s="9">
        <v>0.40400000000000003</v>
      </c>
      <c r="DX14" s="9">
        <v>0</v>
      </c>
      <c r="DY14" s="9">
        <v>1.5740000000000001</v>
      </c>
      <c r="DZ14" s="9">
        <v>0.98899999999999999</v>
      </c>
      <c r="EA14" s="9">
        <v>0.58399999999999996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6.2779999999999996</v>
      </c>
      <c r="EL14" s="9">
        <v>1.2450000000000001</v>
      </c>
      <c r="EM14" s="9">
        <v>5.0330000000000004</v>
      </c>
      <c r="EN14" s="9">
        <v>5.93</v>
      </c>
      <c r="EO14" s="9">
        <v>1.2450000000000001</v>
      </c>
      <c r="EP14" s="9">
        <v>4.6849999999999996</v>
      </c>
      <c r="EQ14" s="9">
        <v>2.0870000000000002</v>
      </c>
      <c r="ER14" s="9">
        <v>0</v>
      </c>
      <c r="ES14" s="9">
        <v>2.0870000000000002</v>
      </c>
      <c r="ET14" s="9">
        <v>1.968</v>
      </c>
      <c r="EU14" s="9">
        <v>0.46300000000000002</v>
      </c>
      <c r="EV14" s="9">
        <v>1.504</v>
      </c>
      <c r="EW14" s="9">
        <v>0</v>
      </c>
      <c r="EX14" s="9">
        <v>0</v>
      </c>
      <c r="EY14" s="9">
        <v>0</v>
      </c>
      <c r="EZ14" s="9">
        <v>1.32</v>
      </c>
      <c r="FA14" s="9">
        <v>0.52500000000000002</v>
      </c>
      <c r="FB14" s="9">
        <v>0.79500000000000004</v>
      </c>
      <c r="FC14" s="9">
        <v>0.90300000000000002</v>
      </c>
      <c r="FD14" s="9">
        <v>0.25700000000000001</v>
      </c>
      <c r="FE14" s="9">
        <v>0.64700000000000002</v>
      </c>
      <c r="FF14" s="9">
        <v>0.55600000000000005</v>
      </c>
      <c r="FG14" s="9">
        <v>0.25700000000000001</v>
      </c>
      <c r="FH14" s="9">
        <v>0.29899999999999999</v>
      </c>
      <c r="FI14" s="9">
        <v>0.34799999999999998</v>
      </c>
      <c r="FJ14" s="9">
        <v>0</v>
      </c>
      <c r="FK14" s="9">
        <v>0.34799999999999998</v>
      </c>
      <c r="FL14" s="9">
        <v>16.355</v>
      </c>
      <c r="FM14" s="9">
        <v>9.1769999999999996</v>
      </c>
      <c r="FN14" s="9">
        <v>7.1769999999999996</v>
      </c>
      <c r="FO14" s="9">
        <v>16.355</v>
      </c>
      <c r="FP14" s="9">
        <v>9.1769999999999996</v>
      </c>
      <c r="FQ14" s="9">
        <v>7.1769999999999996</v>
      </c>
      <c r="FR14" s="9">
        <v>6.7930000000000001</v>
      </c>
      <c r="FS14" s="9">
        <v>4.1070000000000002</v>
      </c>
      <c r="FT14" s="9">
        <v>2.6859999999999999</v>
      </c>
      <c r="FU14" s="9">
        <v>3.4550000000000001</v>
      </c>
      <c r="FV14" s="9">
        <v>1.08</v>
      </c>
      <c r="FW14" s="9">
        <v>2.375</v>
      </c>
      <c r="FX14" s="9">
        <v>2.4550000000000001</v>
      </c>
      <c r="FY14" s="9">
        <v>1.431</v>
      </c>
      <c r="FZ14" s="9">
        <v>1.024</v>
      </c>
      <c r="GA14" s="9">
        <v>2.8010000000000002</v>
      </c>
      <c r="GB14" s="9">
        <v>2.0960000000000001</v>
      </c>
      <c r="GC14" s="9">
        <v>0.70499999999999996</v>
      </c>
      <c r="GD14" s="9">
        <v>0.85</v>
      </c>
      <c r="GE14" s="9">
        <v>0.46300000000000002</v>
      </c>
      <c r="GF14" s="9">
        <v>0.38800000000000001</v>
      </c>
      <c r="GG14" s="9">
        <v>0.85</v>
      </c>
      <c r="GH14" s="9">
        <v>0.46300000000000002</v>
      </c>
      <c r="GI14" s="9">
        <v>0.38800000000000001</v>
      </c>
      <c r="GJ14" s="9">
        <v>0</v>
      </c>
      <c r="GK14" s="9">
        <v>0</v>
      </c>
      <c r="GL14" s="9">
        <v>0</v>
      </c>
      <c r="GM14" s="9">
        <v>15.239000000000001</v>
      </c>
      <c r="GN14" s="9">
        <v>8.657</v>
      </c>
      <c r="GO14" s="9">
        <v>6.5810000000000004</v>
      </c>
      <c r="GP14" s="9">
        <v>15.239000000000001</v>
      </c>
      <c r="GQ14" s="9">
        <v>8.657</v>
      </c>
      <c r="GR14" s="9">
        <v>6.5810000000000004</v>
      </c>
      <c r="GS14" s="9">
        <v>6.4340000000000002</v>
      </c>
      <c r="GT14" s="9">
        <v>4.0010000000000003</v>
      </c>
      <c r="GU14" s="9">
        <v>2.4340000000000002</v>
      </c>
      <c r="GV14" s="9">
        <v>3.2189999999999999</v>
      </c>
      <c r="GW14" s="9">
        <v>1.08</v>
      </c>
      <c r="GX14" s="9">
        <v>2.1389999999999998</v>
      </c>
      <c r="GY14" s="9">
        <v>2.2160000000000002</v>
      </c>
      <c r="GZ14" s="9">
        <v>1.3</v>
      </c>
      <c r="HA14" s="9">
        <v>0.91600000000000004</v>
      </c>
      <c r="HB14" s="9">
        <v>2.5179999999999998</v>
      </c>
      <c r="HC14" s="9">
        <v>1.8140000000000001</v>
      </c>
      <c r="HD14" s="9">
        <v>0.70499999999999996</v>
      </c>
      <c r="HE14" s="9">
        <v>0.85</v>
      </c>
      <c r="HF14" s="9">
        <v>0.46300000000000002</v>
      </c>
      <c r="HG14" s="9">
        <v>0.38800000000000001</v>
      </c>
      <c r="HH14" s="9">
        <v>0.85</v>
      </c>
      <c r="HI14" s="9">
        <v>0.46300000000000002</v>
      </c>
      <c r="HJ14" s="9">
        <v>0.38800000000000001</v>
      </c>
      <c r="HK14" s="9">
        <v>0</v>
      </c>
      <c r="HL14" s="9">
        <v>0</v>
      </c>
      <c r="HM14" s="9">
        <v>0</v>
      </c>
      <c r="HN14" s="9">
        <v>2.702</v>
      </c>
      <c r="HO14" s="9">
        <v>1.375</v>
      </c>
      <c r="HP14" s="9">
        <v>1.3260000000000001</v>
      </c>
      <c r="HQ14" s="9">
        <v>2.702</v>
      </c>
      <c r="HR14" s="9">
        <v>1.375</v>
      </c>
      <c r="HS14" s="9">
        <v>1.3260000000000001</v>
      </c>
      <c r="HT14" s="9">
        <v>0.86899999999999999</v>
      </c>
      <c r="HU14" s="9">
        <v>0.52</v>
      </c>
      <c r="HV14" s="9">
        <v>0.34899999999999998</v>
      </c>
      <c r="HW14" s="9">
        <v>0.77300000000000002</v>
      </c>
      <c r="HX14" s="9">
        <v>0.28399999999999997</v>
      </c>
      <c r="HY14" s="9">
        <v>0.48899999999999999</v>
      </c>
      <c r="HZ14" s="9">
        <v>0.51400000000000001</v>
      </c>
      <c r="IA14" s="9">
        <v>0.24299999999999999</v>
      </c>
      <c r="IB14" s="9">
        <v>0.27100000000000002</v>
      </c>
      <c r="IC14" s="9">
        <v>0.36199999999999999</v>
      </c>
      <c r="ID14" s="9">
        <v>0.14499999999999999</v>
      </c>
      <c r="IE14" s="9">
        <v>0.218</v>
      </c>
      <c r="IF14" s="9">
        <v>0.184</v>
      </c>
      <c r="IG14" s="9">
        <v>0.184</v>
      </c>
      <c r="IH14" s="9">
        <v>0</v>
      </c>
      <c r="II14" s="9">
        <v>0.184</v>
      </c>
      <c r="IJ14" s="9">
        <v>0.184</v>
      </c>
      <c r="IK14" s="9">
        <v>0</v>
      </c>
      <c r="IL14" s="9">
        <v>0</v>
      </c>
      <c r="IM14" s="9">
        <v>0</v>
      </c>
      <c r="IN14" s="9">
        <v>0</v>
      </c>
      <c r="IO14" s="9">
        <v>1.0489999999999999</v>
      </c>
      <c r="IP14" s="9">
        <v>0.63400000000000001</v>
      </c>
      <c r="IQ14" s="9">
        <v>0.41499999999999998</v>
      </c>
    </row>
    <row r="15" spans="1:251">
      <c r="A15" s="10">
        <v>43497</v>
      </c>
      <c r="B15" s="9">
        <v>0.32200000000000001</v>
      </c>
      <c r="C15" s="9">
        <v>0</v>
      </c>
      <c r="D15" s="9">
        <v>0</v>
      </c>
      <c r="E15" s="9">
        <v>0</v>
      </c>
      <c r="F15" s="9">
        <v>1.1839999999999999</v>
      </c>
      <c r="G15" s="9">
        <v>0.63600000000000001</v>
      </c>
      <c r="H15" s="9">
        <v>0.54800000000000004</v>
      </c>
      <c r="I15" s="9">
        <v>1.1839999999999999</v>
      </c>
      <c r="J15" s="9">
        <v>0.63600000000000001</v>
      </c>
      <c r="K15" s="9">
        <v>0.54800000000000004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0.33300000000000002</v>
      </c>
      <c r="S15" s="9">
        <v>0.33300000000000002</v>
      </c>
      <c r="T15" s="9">
        <v>0</v>
      </c>
      <c r="U15" s="9">
        <v>0.27400000000000002</v>
      </c>
      <c r="V15" s="9">
        <v>0</v>
      </c>
      <c r="W15" s="9">
        <v>0.27400000000000002</v>
      </c>
      <c r="X15" s="9">
        <v>0.57699999999999996</v>
      </c>
      <c r="Y15" s="9">
        <v>0.30299999999999999</v>
      </c>
      <c r="Z15" s="9">
        <v>0.27400000000000002</v>
      </c>
      <c r="AA15" s="9">
        <v>0.57699999999999996</v>
      </c>
      <c r="AB15" s="9">
        <v>0.30299999999999999</v>
      </c>
      <c r="AC15" s="9">
        <v>0.27400000000000002</v>
      </c>
      <c r="AD15" s="9">
        <v>0</v>
      </c>
      <c r="AE15" s="9">
        <v>0</v>
      </c>
      <c r="AF15" s="9">
        <v>0</v>
      </c>
      <c r="AG15" s="9">
        <v>2.4409999999999998</v>
      </c>
      <c r="AH15" s="9">
        <v>1.611</v>
      </c>
      <c r="AI15" s="9">
        <v>0.83</v>
      </c>
      <c r="AJ15" s="9">
        <v>2.4409999999999998</v>
      </c>
      <c r="AK15" s="9">
        <v>1.611</v>
      </c>
      <c r="AL15" s="9">
        <v>0.83</v>
      </c>
      <c r="AM15" s="9">
        <v>0.80200000000000005</v>
      </c>
      <c r="AN15" s="9">
        <v>0.39100000000000001</v>
      </c>
      <c r="AO15" s="9">
        <v>0.41099999999999998</v>
      </c>
      <c r="AP15" s="9">
        <v>0.88500000000000001</v>
      </c>
      <c r="AQ15" s="9">
        <v>0.88500000000000001</v>
      </c>
      <c r="AR15" s="9">
        <v>0</v>
      </c>
      <c r="AS15" s="9">
        <v>0.41899999999999998</v>
      </c>
      <c r="AT15" s="9">
        <v>0</v>
      </c>
      <c r="AU15" s="9">
        <v>0.41899999999999998</v>
      </c>
      <c r="AV15" s="9">
        <v>0</v>
      </c>
      <c r="AW15" s="9">
        <v>0</v>
      </c>
      <c r="AX15" s="9">
        <v>0</v>
      </c>
      <c r="AY15" s="9">
        <v>0.33500000000000002</v>
      </c>
      <c r="AZ15" s="9">
        <v>0.33500000000000002</v>
      </c>
      <c r="BA15" s="9">
        <v>0</v>
      </c>
      <c r="BB15" s="9">
        <v>0.33500000000000002</v>
      </c>
      <c r="BC15" s="9">
        <v>0.33500000000000002</v>
      </c>
      <c r="BD15" s="9">
        <v>0</v>
      </c>
      <c r="BE15" s="9">
        <v>0</v>
      </c>
      <c r="BF15" s="9">
        <v>0</v>
      </c>
      <c r="BG15" s="9">
        <v>0</v>
      </c>
      <c r="BH15" s="9">
        <v>0.32300000000000001</v>
      </c>
      <c r="BI15" s="9">
        <v>0</v>
      </c>
      <c r="BJ15" s="9">
        <v>0.32300000000000001</v>
      </c>
      <c r="BK15" s="9">
        <v>0.32300000000000001</v>
      </c>
      <c r="BL15" s="9">
        <v>0</v>
      </c>
      <c r="BM15" s="9">
        <v>0.32300000000000001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0.32300000000000001</v>
      </c>
      <c r="BX15" s="9">
        <v>0</v>
      </c>
      <c r="BY15" s="9">
        <v>0.32300000000000001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0.85099999999999998</v>
      </c>
      <c r="CJ15" s="9">
        <v>0</v>
      </c>
      <c r="CK15" s="9">
        <v>0.85099999999999998</v>
      </c>
      <c r="CL15" s="9">
        <v>0.85099999999999998</v>
      </c>
      <c r="CM15" s="9">
        <v>0</v>
      </c>
      <c r="CN15" s="9">
        <v>0.85099999999999998</v>
      </c>
      <c r="CO15" s="9">
        <v>0.432</v>
      </c>
      <c r="CP15" s="9">
        <v>0</v>
      </c>
      <c r="CQ15" s="9">
        <v>0.432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0.41899999999999998</v>
      </c>
      <c r="DB15" s="9">
        <v>0</v>
      </c>
      <c r="DC15" s="9">
        <v>0.41899999999999998</v>
      </c>
      <c r="DD15" s="9">
        <v>0.41899999999999998</v>
      </c>
      <c r="DE15" s="9">
        <v>0</v>
      </c>
      <c r="DF15" s="9">
        <v>0.41899999999999998</v>
      </c>
      <c r="DG15" s="9">
        <v>0</v>
      </c>
      <c r="DH15" s="9">
        <v>0</v>
      </c>
      <c r="DI15" s="9">
        <v>0</v>
      </c>
      <c r="DJ15" s="9">
        <v>9.8450000000000006</v>
      </c>
      <c r="DK15" s="9">
        <v>5.032</v>
      </c>
      <c r="DL15" s="9">
        <v>4.8129999999999997</v>
      </c>
      <c r="DM15" s="9">
        <v>9.8450000000000006</v>
      </c>
      <c r="DN15" s="9">
        <v>5.032</v>
      </c>
      <c r="DO15" s="9">
        <v>4.8129999999999997</v>
      </c>
      <c r="DP15" s="9">
        <v>4.7229999999999999</v>
      </c>
      <c r="DQ15" s="9">
        <v>2.5070000000000001</v>
      </c>
      <c r="DR15" s="9">
        <v>2.2160000000000002</v>
      </c>
      <c r="DS15" s="9">
        <v>2.19</v>
      </c>
      <c r="DT15" s="9">
        <v>2.19</v>
      </c>
      <c r="DU15" s="9">
        <v>0</v>
      </c>
      <c r="DV15" s="9">
        <v>1.113</v>
      </c>
      <c r="DW15" s="9">
        <v>0</v>
      </c>
      <c r="DX15" s="9">
        <v>1.113</v>
      </c>
      <c r="DY15" s="9">
        <v>1.175</v>
      </c>
      <c r="DZ15" s="9">
        <v>0</v>
      </c>
      <c r="EA15" s="9">
        <v>1.175</v>
      </c>
      <c r="EB15" s="9">
        <v>0.64400000000000002</v>
      </c>
      <c r="EC15" s="9">
        <v>0.33500000000000002</v>
      </c>
      <c r="ED15" s="9">
        <v>0.309</v>
      </c>
      <c r="EE15" s="9">
        <v>0.64400000000000002</v>
      </c>
      <c r="EF15" s="9">
        <v>0.33500000000000002</v>
      </c>
      <c r="EG15" s="9">
        <v>0.309</v>
      </c>
      <c r="EH15" s="9">
        <v>0</v>
      </c>
      <c r="EI15" s="9">
        <v>0</v>
      </c>
      <c r="EJ15" s="9">
        <v>0</v>
      </c>
      <c r="EK15" s="9">
        <v>11.731999999999999</v>
      </c>
      <c r="EL15" s="9">
        <v>5.3090000000000002</v>
      </c>
      <c r="EM15" s="9">
        <v>6.423</v>
      </c>
      <c r="EN15" s="9">
        <v>11.731999999999999</v>
      </c>
      <c r="EO15" s="9">
        <v>5.3090000000000002</v>
      </c>
      <c r="EP15" s="9">
        <v>6.423</v>
      </c>
      <c r="EQ15" s="9">
        <v>4.03</v>
      </c>
      <c r="ER15" s="9">
        <v>1.89</v>
      </c>
      <c r="ES15" s="9">
        <v>2.1389999999999998</v>
      </c>
      <c r="ET15" s="9">
        <v>1.9430000000000001</v>
      </c>
      <c r="EU15" s="9">
        <v>0.41499999999999998</v>
      </c>
      <c r="EV15" s="9">
        <v>1.528</v>
      </c>
      <c r="EW15" s="9">
        <v>3.0659999999999998</v>
      </c>
      <c r="EX15" s="9">
        <v>1.163</v>
      </c>
      <c r="EY15" s="9">
        <v>1.903</v>
      </c>
      <c r="EZ15" s="9">
        <v>1.7929999999999999</v>
      </c>
      <c r="FA15" s="9">
        <v>1.4690000000000001</v>
      </c>
      <c r="FB15" s="9">
        <v>0.32300000000000001</v>
      </c>
      <c r="FC15" s="9">
        <v>0.90100000000000002</v>
      </c>
      <c r="FD15" s="9">
        <v>0.371</v>
      </c>
      <c r="FE15" s="9">
        <v>0.52900000000000003</v>
      </c>
      <c r="FF15" s="9">
        <v>0.90100000000000002</v>
      </c>
      <c r="FG15" s="9">
        <v>0.371</v>
      </c>
      <c r="FH15" s="9">
        <v>0.52900000000000003</v>
      </c>
      <c r="FI15" s="9">
        <v>0</v>
      </c>
      <c r="FJ15" s="9">
        <v>0</v>
      </c>
      <c r="FK15" s="9">
        <v>0</v>
      </c>
      <c r="FL15" s="9">
        <v>18.178999999999998</v>
      </c>
      <c r="FM15" s="9">
        <v>8.7430000000000003</v>
      </c>
      <c r="FN15" s="9">
        <v>9.4369999999999994</v>
      </c>
      <c r="FO15" s="9">
        <v>17.916</v>
      </c>
      <c r="FP15" s="9">
        <v>8.4789999999999992</v>
      </c>
      <c r="FQ15" s="9">
        <v>9.4369999999999994</v>
      </c>
      <c r="FR15" s="9">
        <v>7.0129999999999999</v>
      </c>
      <c r="FS15" s="9">
        <v>4.0250000000000004</v>
      </c>
      <c r="FT15" s="9">
        <v>2.988</v>
      </c>
      <c r="FU15" s="9">
        <v>4.5640000000000001</v>
      </c>
      <c r="FV15" s="9">
        <v>1.637</v>
      </c>
      <c r="FW15" s="9">
        <v>2.927</v>
      </c>
      <c r="FX15" s="9">
        <v>2.36</v>
      </c>
      <c r="FY15" s="9">
        <v>1.1639999999999999</v>
      </c>
      <c r="FZ15" s="9">
        <v>1.196</v>
      </c>
      <c r="GA15" s="9">
        <v>1.8560000000000001</v>
      </c>
      <c r="GB15" s="9">
        <v>0.74399999999999999</v>
      </c>
      <c r="GC15" s="9">
        <v>1.113</v>
      </c>
      <c r="GD15" s="9">
        <v>2.3860000000000001</v>
      </c>
      <c r="GE15" s="9">
        <v>1.1719999999999999</v>
      </c>
      <c r="GF15" s="9">
        <v>1.214</v>
      </c>
      <c r="GG15" s="9">
        <v>2.1230000000000002</v>
      </c>
      <c r="GH15" s="9">
        <v>0.90900000000000003</v>
      </c>
      <c r="GI15" s="9">
        <v>1.214</v>
      </c>
      <c r="GJ15" s="9">
        <v>0.26300000000000001</v>
      </c>
      <c r="GK15" s="9">
        <v>0.26300000000000001</v>
      </c>
      <c r="GL15" s="9">
        <v>0</v>
      </c>
      <c r="GM15" s="9">
        <v>16.981999999999999</v>
      </c>
      <c r="GN15" s="9">
        <v>8.3000000000000007</v>
      </c>
      <c r="GO15" s="9">
        <v>8.6820000000000004</v>
      </c>
      <c r="GP15" s="9">
        <v>16.859000000000002</v>
      </c>
      <c r="GQ15" s="9">
        <v>8.1769999999999996</v>
      </c>
      <c r="GR15" s="9">
        <v>8.6820000000000004</v>
      </c>
      <c r="GS15" s="9">
        <v>6.758</v>
      </c>
      <c r="GT15" s="9">
        <v>3.851</v>
      </c>
      <c r="GU15" s="9">
        <v>2.907</v>
      </c>
      <c r="GV15" s="9">
        <v>4.1449999999999996</v>
      </c>
      <c r="GW15" s="9">
        <v>1.5089999999999999</v>
      </c>
      <c r="GX15" s="9">
        <v>2.6360000000000001</v>
      </c>
      <c r="GY15" s="9">
        <v>2.0699999999999998</v>
      </c>
      <c r="GZ15" s="9">
        <v>1.1639999999999999</v>
      </c>
      <c r="HA15" s="9">
        <v>0.90600000000000003</v>
      </c>
      <c r="HB15" s="9">
        <v>1.764</v>
      </c>
      <c r="HC15" s="9">
        <v>0.74399999999999999</v>
      </c>
      <c r="HD15" s="9">
        <v>1.02</v>
      </c>
      <c r="HE15" s="9">
        <v>2.246</v>
      </c>
      <c r="HF15" s="9">
        <v>1.032</v>
      </c>
      <c r="HG15" s="9">
        <v>1.214</v>
      </c>
      <c r="HH15" s="9">
        <v>2.1230000000000002</v>
      </c>
      <c r="HI15" s="9">
        <v>0.90900000000000003</v>
      </c>
      <c r="HJ15" s="9">
        <v>1.214</v>
      </c>
      <c r="HK15" s="9">
        <v>0.123</v>
      </c>
      <c r="HL15" s="9">
        <v>0.123</v>
      </c>
      <c r="HM15" s="9">
        <v>0</v>
      </c>
      <c r="HN15" s="9">
        <v>3.2440000000000002</v>
      </c>
      <c r="HO15" s="9">
        <v>1.806</v>
      </c>
      <c r="HP15" s="9">
        <v>1.4379999999999999</v>
      </c>
      <c r="HQ15" s="9">
        <v>3.2440000000000002</v>
      </c>
      <c r="HR15" s="9">
        <v>1.806</v>
      </c>
      <c r="HS15" s="9">
        <v>1.4379999999999999</v>
      </c>
      <c r="HT15" s="9">
        <v>1.256</v>
      </c>
      <c r="HU15" s="9">
        <v>0.93500000000000005</v>
      </c>
      <c r="HV15" s="9">
        <v>0.32100000000000001</v>
      </c>
      <c r="HW15" s="9">
        <v>1.1220000000000001</v>
      </c>
      <c r="HX15" s="9">
        <v>0.64100000000000001</v>
      </c>
      <c r="HY15" s="9">
        <v>0.48099999999999998</v>
      </c>
      <c r="HZ15" s="9">
        <v>0.26500000000000001</v>
      </c>
      <c r="IA15" s="9">
        <v>0.123</v>
      </c>
      <c r="IB15" s="9">
        <v>0.14199999999999999</v>
      </c>
      <c r="IC15" s="9">
        <v>0.32400000000000001</v>
      </c>
      <c r="ID15" s="9">
        <v>0.108</v>
      </c>
      <c r="IE15" s="9">
        <v>0.216</v>
      </c>
      <c r="IF15" s="9">
        <v>0.27800000000000002</v>
      </c>
      <c r="IG15" s="9">
        <v>0</v>
      </c>
      <c r="IH15" s="9">
        <v>0.27800000000000002</v>
      </c>
      <c r="II15" s="9">
        <v>0.27800000000000002</v>
      </c>
      <c r="IJ15" s="9">
        <v>0</v>
      </c>
      <c r="IK15" s="9">
        <v>0.27800000000000002</v>
      </c>
      <c r="IL15" s="9">
        <v>0</v>
      </c>
      <c r="IM15" s="9">
        <v>0</v>
      </c>
      <c r="IN15" s="9">
        <v>0</v>
      </c>
      <c r="IO15" s="9">
        <v>1.052</v>
      </c>
      <c r="IP15" s="9">
        <v>0.38400000000000001</v>
      </c>
      <c r="IQ15" s="9">
        <v>0.66800000000000004</v>
      </c>
    </row>
    <row r="16" spans="1:251">
      <c r="A16" s="10">
        <v>43862</v>
      </c>
      <c r="B16" s="9">
        <v>1.226</v>
      </c>
      <c r="C16" s="9">
        <v>0</v>
      </c>
      <c r="D16" s="9">
        <v>0</v>
      </c>
      <c r="E16" s="9">
        <v>0</v>
      </c>
      <c r="F16" s="9">
        <v>0.46500000000000002</v>
      </c>
      <c r="G16" s="9">
        <v>0</v>
      </c>
      <c r="H16" s="9">
        <v>0.46500000000000002</v>
      </c>
      <c r="I16" s="9">
        <v>0.46500000000000002</v>
      </c>
      <c r="J16" s="9">
        <v>0</v>
      </c>
      <c r="K16" s="9">
        <v>0.46500000000000002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0.46500000000000002</v>
      </c>
      <c r="S16" s="9">
        <v>0</v>
      </c>
      <c r="T16" s="9">
        <v>0.46500000000000002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2.5739999999999998</v>
      </c>
      <c r="AH16" s="9">
        <v>1.0409999999999999</v>
      </c>
      <c r="AI16" s="9">
        <v>1.5329999999999999</v>
      </c>
      <c r="AJ16" s="9">
        <v>2.5739999999999998</v>
      </c>
      <c r="AK16" s="9">
        <v>1.0409999999999999</v>
      </c>
      <c r="AL16" s="9">
        <v>1.5329999999999999</v>
      </c>
      <c r="AM16" s="9">
        <v>1.0409999999999999</v>
      </c>
      <c r="AN16" s="9">
        <v>1.0409999999999999</v>
      </c>
      <c r="AO16" s="9">
        <v>0</v>
      </c>
      <c r="AP16" s="9">
        <v>0.42299999999999999</v>
      </c>
      <c r="AQ16" s="9">
        <v>0</v>
      </c>
      <c r="AR16" s="9">
        <v>0.42299999999999999</v>
      </c>
      <c r="AS16" s="9">
        <v>0.64800000000000002</v>
      </c>
      <c r="AT16" s="9">
        <v>0</v>
      </c>
      <c r="AU16" s="9">
        <v>0.64800000000000002</v>
      </c>
      <c r="AV16" s="9">
        <v>0</v>
      </c>
      <c r="AW16" s="9">
        <v>0</v>
      </c>
      <c r="AX16" s="9">
        <v>0</v>
      </c>
      <c r="AY16" s="9">
        <v>0.46100000000000002</v>
      </c>
      <c r="AZ16" s="9">
        <v>0</v>
      </c>
      <c r="BA16" s="9">
        <v>0.46100000000000002</v>
      </c>
      <c r="BB16" s="9">
        <v>0.46100000000000002</v>
      </c>
      <c r="BC16" s="9">
        <v>0</v>
      </c>
      <c r="BD16" s="9">
        <v>0.46100000000000002</v>
      </c>
      <c r="BE16" s="9">
        <v>0</v>
      </c>
      <c r="BF16" s="9">
        <v>0</v>
      </c>
      <c r="BG16" s="9">
        <v>0</v>
      </c>
      <c r="BH16" s="9">
        <v>2.4359999999999999</v>
      </c>
      <c r="BI16" s="9">
        <v>0.54500000000000004</v>
      </c>
      <c r="BJ16" s="9">
        <v>1.891</v>
      </c>
      <c r="BK16" s="9">
        <v>2.4359999999999999</v>
      </c>
      <c r="BL16" s="9">
        <v>0.54500000000000004</v>
      </c>
      <c r="BM16" s="9">
        <v>1.891</v>
      </c>
      <c r="BN16" s="9">
        <v>0</v>
      </c>
      <c r="BO16" s="9">
        <v>0</v>
      </c>
      <c r="BP16" s="9">
        <v>0</v>
      </c>
      <c r="BQ16" s="9">
        <v>1.4259999999999999</v>
      </c>
      <c r="BR16" s="9">
        <v>0</v>
      </c>
      <c r="BS16" s="9">
        <v>1.4259999999999999</v>
      </c>
      <c r="BT16" s="9">
        <v>1.01</v>
      </c>
      <c r="BU16" s="9">
        <v>0.54500000000000004</v>
      </c>
      <c r="BV16" s="9">
        <v>0.46500000000000002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1.1499999999999999</v>
      </c>
      <c r="CJ16" s="9">
        <v>0.36099999999999999</v>
      </c>
      <c r="CK16" s="9">
        <v>0.78900000000000003</v>
      </c>
      <c r="CL16" s="9">
        <v>1.1499999999999999</v>
      </c>
      <c r="CM16" s="9">
        <v>0.36099999999999999</v>
      </c>
      <c r="CN16" s="9">
        <v>0.78900000000000003</v>
      </c>
      <c r="CO16" s="9">
        <v>0.76</v>
      </c>
      <c r="CP16" s="9">
        <v>0.36099999999999999</v>
      </c>
      <c r="CQ16" s="9">
        <v>0.39900000000000002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0.39</v>
      </c>
      <c r="CY16" s="9">
        <v>0</v>
      </c>
      <c r="CZ16" s="9">
        <v>0.39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10.173999999999999</v>
      </c>
      <c r="DK16" s="9">
        <v>5.01</v>
      </c>
      <c r="DL16" s="9">
        <v>5.1630000000000003</v>
      </c>
      <c r="DM16" s="9">
        <v>10.173999999999999</v>
      </c>
      <c r="DN16" s="9">
        <v>5.01</v>
      </c>
      <c r="DO16" s="9">
        <v>5.1630000000000003</v>
      </c>
      <c r="DP16" s="9">
        <v>2.8660000000000001</v>
      </c>
      <c r="DQ16" s="9">
        <v>1.849</v>
      </c>
      <c r="DR16" s="9">
        <v>1.0169999999999999</v>
      </c>
      <c r="DS16" s="9">
        <v>2.3090000000000002</v>
      </c>
      <c r="DT16" s="9">
        <v>0.6</v>
      </c>
      <c r="DU16" s="9">
        <v>1.7090000000000001</v>
      </c>
      <c r="DV16" s="9">
        <v>1.673</v>
      </c>
      <c r="DW16" s="9">
        <v>1.673</v>
      </c>
      <c r="DX16" s="9">
        <v>0</v>
      </c>
      <c r="DY16" s="9">
        <v>2.1150000000000002</v>
      </c>
      <c r="DZ16" s="9">
        <v>0.40600000000000003</v>
      </c>
      <c r="EA16" s="9">
        <v>1.7090000000000001</v>
      </c>
      <c r="EB16" s="9">
        <v>1.2110000000000001</v>
      </c>
      <c r="EC16" s="9">
        <v>0.48199999999999998</v>
      </c>
      <c r="ED16" s="9">
        <v>0.72899999999999998</v>
      </c>
      <c r="EE16" s="9">
        <v>1.2110000000000001</v>
      </c>
      <c r="EF16" s="9">
        <v>0.48199999999999998</v>
      </c>
      <c r="EG16" s="9">
        <v>0.72899999999999998</v>
      </c>
      <c r="EH16" s="9">
        <v>0</v>
      </c>
      <c r="EI16" s="9">
        <v>0</v>
      </c>
      <c r="EJ16" s="9">
        <v>0</v>
      </c>
      <c r="EK16" s="9">
        <v>8.3469999999999995</v>
      </c>
      <c r="EL16" s="9">
        <v>4.7590000000000003</v>
      </c>
      <c r="EM16" s="9">
        <v>3.5880000000000001</v>
      </c>
      <c r="EN16" s="9">
        <v>8.3469999999999995</v>
      </c>
      <c r="EO16" s="9">
        <v>4.7590000000000003</v>
      </c>
      <c r="EP16" s="9">
        <v>3.5880000000000001</v>
      </c>
      <c r="EQ16" s="9">
        <v>3.7559999999999998</v>
      </c>
      <c r="ER16" s="9">
        <v>2.6739999999999999</v>
      </c>
      <c r="ES16" s="9">
        <v>1.0820000000000001</v>
      </c>
      <c r="ET16" s="9">
        <v>3.105</v>
      </c>
      <c r="EU16" s="9">
        <v>1.0289999999999999</v>
      </c>
      <c r="EV16" s="9">
        <v>2.077</v>
      </c>
      <c r="EW16" s="9">
        <v>1.056</v>
      </c>
      <c r="EX16" s="9">
        <v>1.056</v>
      </c>
      <c r="EY16" s="9">
        <v>0</v>
      </c>
      <c r="EZ16" s="9">
        <v>0.42899999999999999</v>
      </c>
      <c r="FA16" s="9">
        <v>0</v>
      </c>
      <c r="FB16" s="9">
        <v>0.42899999999999999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17.056999999999999</v>
      </c>
      <c r="FM16" s="9">
        <v>8.9149999999999991</v>
      </c>
      <c r="FN16" s="9">
        <v>8.1419999999999995</v>
      </c>
      <c r="FO16" s="9">
        <v>16.427</v>
      </c>
      <c r="FP16" s="9">
        <v>8.4700000000000006</v>
      </c>
      <c r="FQ16" s="9">
        <v>7.9569999999999999</v>
      </c>
      <c r="FR16" s="9">
        <v>6.8579999999999997</v>
      </c>
      <c r="FS16" s="9">
        <v>4.4409999999999998</v>
      </c>
      <c r="FT16" s="9">
        <v>2.4159999999999999</v>
      </c>
      <c r="FU16" s="9">
        <v>3.6339999999999999</v>
      </c>
      <c r="FV16" s="9">
        <v>1.4970000000000001</v>
      </c>
      <c r="FW16" s="9">
        <v>2.137</v>
      </c>
      <c r="FX16" s="9">
        <v>2.4390000000000001</v>
      </c>
      <c r="FY16" s="9">
        <v>1.151</v>
      </c>
      <c r="FZ16" s="9">
        <v>1.288</v>
      </c>
      <c r="GA16" s="9">
        <v>1.837</v>
      </c>
      <c r="GB16" s="9">
        <v>0.46600000000000003</v>
      </c>
      <c r="GC16" s="9">
        <v>1.371</v>
      </c>
      <c r="GD16" s="9">
        <v>2.2879999999999998</v>
      </c>
      <c r="GE16" s="9">
        <v>1.359</v>
      </c>
      <c r="GF16" s="9">
        <v>0.92900000000000005</v>
      </c>
      <c r="GG16" s="9">
        <v>1.659</v>
      </c>
      <c r="GH16" s="9">
        <v>0.91500000000000004</v>
      </c>
      <c r="GI16" s="9">
        <v>0.74399999999999999</v>
      </c>
      <c r="GJ16" s="9">
        <v>0.629</v>
      </c>
      <c r="GK16" s="9">
        <v>0.44400000000000001</v>
      </c>
      <c r="GL16" s="9">
        <v>0.185</v>
      </c>
      <c r="GM16" s="9">
        <v>14.882999999999999</v>
      </c>
      <c r="GN16" s="9">
        <v>7.8010000000000002</v>
      </c>
      <c r="GO16" s="9">
        <v>7.0830000000000002</v>
      </c>
      <c r="GP16" s="9">
        <v>14.416</v>
      </c>
      <c r="GQ16" s="9">
        <v>7.5190000000000001</v>
      </c>
      <c r="GR16" s="9">
        <v>6.8970000000000002</v>
      </c>
      <c r="GS16" s="9">
        <v>5.899</v>
      </c>
      <c r="GT16" s="9">
        <v>3.63</v>
      </c>
      <c r="GU16" s="9">
        <v>2.2690000000000001</v>
      </c>
      <c r="GV16" s="9">
        <v>3.1179999999999999</v>
      </c>
      <c r="GW16" s="9">
        <v>1.4970000000000001</v>
      </c>
      <c r="GX16" s="9">
        <v>1.621</v>
      </c>
      <c r="GY16" s="9">
        <v>2.286</v>
      </c>
      <c r="GZ16" s="9">
        <v>1.151</v>
      </c>
      <c r="HA16" s="9">
        <v>1.135</v>
      </c>
      <c r="HB16" s="9">
        <v>1.5940000000000001</v>
      </c>
      <c r="HC16" s="9">
        <v>0.46600000000000003</v>
      </c>
      <c r="HD16" s="9">
        <v>1.1279999999999999</v>
      </c>
      <c r="HE16" s="9">
        <v>1.986</v>
      </c>
      <c r="HF16" s="9">
        <v>1.0569999999999999</v>
      </c>
      <c r="HG16" s="9">
        <v>0.92900000000000005</v>
      </c>
      <c r="HH16" s="9">
        <v>1.5189999999999999</v>
      </c>
      <c r="HI16" s="9">
        <v>0.77500000000000002</v>
      </c>
      <c r="HJ16" s="9">
        <v>0.74399999999999999</v>
      </c>
      <c r="HK16" s="9">
        <v>0.46700000000000003</v>
      </c>
      <c r="HL16" s="9">
        <v>0.28199999999999997</v>
      </c>
      <c r="HM16" s="9">
        <v>0.185</v>
      </c>
      <c r="HN16" s="9">
        <v>2.3679999999999999</v>
      </c>
      <c r="HO16" s="9">
        <v>1.43</v>
      </c>
      <c r="HP16" s="9">
        <v>0.93799999999999994</v>
      </c>
      <c r="HQ16" s="9">
        <v>2.278</v>
      </c>
      <c r="HR16" s="9">
        <v>1.43</v>
      </c>
      <c r="HS16" s="9">
        <v>0.84699999999999998</v>
      </c>
      <c r="HT16" s="9">
        <v>1.2969999999999999</v>
      </c>
      <c r="HU16" s="9">
        <v>0.61499999999999999</v>
      </c>
      <c r="HV16" s="9">
        <v>0.68200000000000005</v>
      </c>
      <c r="HW16" s="9">
        <v>0.32100000000000001</v>
      </c>
      <c r="HX16" s="9">
        <v>0.32100000000000001</v>
      </c>
      <c r="HY16" s="9">
        <v>0</v>
      </c>
      <c r="HZ16" s="9">
        <v>0.53200000000000003</v>
      </c>
      <c r="IA16" s="9">
        <v>0.36699999999999999</v>
      </c>
      <c r="IB16" s="9">
        <v>0.16600000000000001</v>
      </c>
      <c r="IC16" s="9">
        <v>0</v>
      </c>
      <c r="ID16" s="9">
        <v>0</v>
      </c>
      <c r="IE16" s="9">
        <v>0</v>
      </c>
      <c r="IF16" s="9">
        <v>0.218</v>
      </c>
      <c r="IG16" s="9">
        <v>0.128</v>
      </c>
      <c r="IH16" s="9">
        <v>0.09</v>
      </c>
      <c r="II16" s="9">
        <v>0.128</v>
      </c>
      <c r="IJ16" s="9">
        <v>0.128</v>
      </c>
      <c r="IK16" s="9">
        <v>0</v>
      </c>
      <c r="IL16" s="9">
        <v>0.09</v>
      </c>
      <c r="IM16" s="9">
        <v>0</v>
      </c>
      <c r="IN16" s="9">
        <v>0.09</v>
      </c>
      <c r="IO16" s="9">
        <v>0.66600000000000004</v>
      </c>
      <c r="IP16" s="9">
        <v>0.29499999999999998</v>
      </c>
      <c r="IQ16" s="9">
        <v>0.371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1.5680000000000001</v>
      </c>
      <c r="G17" s="9">
        <v>0.80400000000000005</v>
      </c>
      <c r="H17" s="9">
        <v>0.76400000000000001</v>
      </c>
      <c r="I17" s="9">
        <v>1.5680000000000001</v>
      </c>
      <c r="J17" s="9">
        <v>0.80400000000000005</v>
      </c>
      <c r="K17" s="9">
        <v>0.76400000000000001</v>
      </c>
      <c r="L17" s="9">
        <v>0</v>
      </c>
      <c r="M17" s="9">
        <v>0</v>
      </c>
      <c r="N17" s="9">
        <v>0</v>
      </c>
      <c r="O17" s="9">
        <v>0.44800000000000001</v>
      </c>
      <c r="P17" s="9">
        <v>0.44800000000000001</v>
      </c>
      <c r="Q17" s="9">
        <v>0</v>
      </c>
      <c r="R17" s="9">
        <v>0.35599999999999998</v>
      </c>
      <c r="S17" s="9">
        <v>0.35599999999999998</v>
      </c>
      <c r="T17" s="9">
        <v>0</v>
      </c>
      <c r="U17" s="9">
        <v>0.30199999999999999</v>
      </c>
      <c r="V17" s="9">
        <v>0</v>
      </c>
      <c r="W17" s="9">
        <v>0.30199999999999999</v>
      </c>
      <c r="X17" s="9">
        <v>0.46200000000000002</v>
      </c>
      <c r="Y17" s="9">
        <v>0</v>
      </c>
      <c r="Z17" s="9">
        <v>0.46200000000000002</v>
      </c>
      <c r="AA17" s="9">
        <v>0.46200000000000002</v>
      </c>
      <c r="AB17" s="9">
        <v>0</v>
      </c>
      <c r="AC17" s="9">
        <v>0.46200000000000002</v>
      </c>
      <c r="AD17" s="9">
        <v>0</v>
      </c>
      <c r="AE17" s="9">
        <v>0</v>
      </c>
      <c r="AF17" s="9">
        <v>0</v>
      </c>
      <c r="AG17" s="9">
        <v>4.1769999999999996</v>
      </c>
      <c r="AH17" s="9">
        <v>0.26200000000000001</v>
      </c>
      <c r="AI17" s="9">
        <v>3.9159999999999999</v>
      </c>
      <c r="AJ17" s="9">
        <v>4.1769999999999996</v>
      </c>
      <c r="AK17" s="9">
        <v>0.26200000000000001</v>
      </c>
      <c r="AL17" s="9">
        <v>3.9159999999999999</v>
      </c>
      <c r="AM17" s="9">
        <v>0.879</v>
      </c>
      <c r="AN17" s="9">
        <v>0.26200000000000001</v>
      </c>
      <c r="AO17" s="9">
        <v>0.61699999999999999</v>
      </c>
      <c r="AP17" s="9">
        <v>2.351</v>
      </c>
      <c r="AQ17" s="9">
        <v>0</v>
      </c>
      <c r="AR17" s="9">
        <v>2.351</v>
      </c>
      <c r="AS17" s="9">
        <v>0.94799999999999995</v>
      </c>
      <c r="AT17" s="9">
        <v>0</v>
      </c>
      <c r="AU17" s="9">
        <v>0.94799999999999995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3.8980000000000001</v>
      </c>
      <c r="BI17" s="9">
        <v>0.39200000000000002</v>
      </c>
      <c r="BJ17" s="9">
        <v>3.5059999999999998</v>
      </c>
      <c r="BK17" s="9">
        <v>3.8980000000000001</v>
      </c>
      <c r="BL17" s="9">
        <v>0.39200000000000002</v>
      </c>
      <c r="BM17" s="9">
        <v>3.5059999999999998</v>
      </c>
      <c r="BN17" s="9">
        <v>0.40100000000000002</v>
      </c>
      <c r="BO17" s="9">
        <v>0</v>
      </c>
      <c r="BP17" s="9">
        <v>0.40100000000000002</v>
      </c>
      <c r="BQ17" s="9">
        <v>1.1870000000000001</v>
      </c>
      <c r="BR17" s="9">
        <v>0</v>
      </c>
      <c r="BS17" s="9">
        <v>1.1870000000000001</v>
      </c>
      <c r="BT17" s="9">
        <v>1.613</v>
      </c>
      <c r="BU17" s="9">
        <v>0.39200000000000002</v>
      </c>
      <c r="BV17" s="9">
        <v>1.2210000000000001</v>
      </c>
      <c r="BW17" s="9">
        <v>0.4</v>
      </c>
      <c r="BX17" s="9">
        <v>0</v>
      </c>
      <c r="BY17" s="9">
        <v>0.4</v>
      </c>
      <c r="BZ17" s="9">
        <v>0.29599999999999999</v>
      </c>
      <c r="CA17" s="9">
        <v>0</v>
      </c>
      <c r="CB17" s="9">
        <v>0.29599999999999999</v>
      </c>
      <c r="CC17" s="9">
        <v>0.29599999999999999</v>
      </c>
      <c r="CD17" s="9">
        <v>0</v>
      </c>
      <c r="CE17" s="9">
        <v>0.29599999999999999</v>
      </c>
      <c r="CF17" s="9">
        <v>0</v>
      </c>
      <c r="CG17" s="9">
        <v>0</v>
      </c>
      <c r="CH17" s="9">
        <v>0</v>
      </c>
      <c r="CI17" s="9">
        <v>0.71499999999999997</v>
      </c>
      <c r="CJ17" s="9">
        <v>0.71499999999999997</v>
      </c>
      <c r="CK17" s="9">
        <v>0</v>
      </c>
      <c r="CL17" s="9">
        <v>0.71499999999999997</v>
      </c>
      <c r="CM17" s="9">
        <v>0.71499999999999997</v>
      </c>
      <c r="CN17" s="9">
        <v>0</v>
      </c>
      <c r="CO17" s="9">
        <v>0.254</v>
      </c>
      <c r="CP17" s="9">
        <v>0.254</v>
      </c>
      <c r="CQ17" s="9">
        <v>0</v>
      </c>
      <c r="CR17" s="9">
        <v>0.46100000000000002</v>
      </c>
      <c r="CS17" s="9">
        <v>0.46100000000000002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5.55</v>
      </c>
      <c r="DK17" s="9">
        <v>2.4849999999999999</v>
      </c>
      <c r="DL17" s="9">
        <v>3.0649999999999999</v>
      </c>
      <c r="DM17" s="9">
        <v>5.55</v>
      </c>
      <c r="DN17" s="9">
        <v>2.4849999999999999</v>
      </c>
      <c r="DO17" s="9">
        <v>3.0649999999999999</v>
      </c>
      <c r="DP17" s="9">
        <v>0.57899999999999996</v>
      </c>
      <c r="DQ17" s="9">
        <v>0.57899999999999996</v>
      </c>
      <c r="DR17" s="9">
        <v>0</v>
      </c>
      <c r="DS17" s="9">
        <v>1.605</v>
      </c>
      <c r="DT17" s="9">
        <v>0.86799999999999999</v>
      </c>
      <c r="DU17" s="9">
        <v>0.73699999999999999</v>
      </c>
      <c r="DV17" s="9">
        <v>1.7350000000000001</v>
      </c>
      <c r="DW17" s="9">
        <v>0</v>
      </c>
      <c r="DX17" s="9">
        <v>1.7350000000000001</v>
      </c>
      <c r="DY17" s="9">
        <v>0.59799999999999998</v>
      </c>
      <c r="DZ17" s="9">
        <v>0.28899999999999998</v>
      </c>
      <c r="EA17" s="9">
        <v>0.308</v>
      </c>
      <c r="EB17" s="9">
        <v>1.034</v>
      </c>
      <c r="EC17" s="9">
        <v>0.749</v>
      </c>
      <c r="ED17" s="9">
        <v>0.28499999999999998</v>
      </c>
      <c r="EE17" s="9">
        <v>1.034</v>
      </c>
      <c r="EF17" s="9">
        <v>0.749</v>
      </c>
      <c r="EG17" s="9">
        <v>0.28499999999999998</v>
      </c>
      <c r="EH17" s="9">
        <v>0</v>
      </c>
      <c r="EI17" s="9">
        <v>0</v>
      </c>
      <c r="EJ17" s="9">
        <v>0</v>
      </c>
      <c r="EK17" s="9">
        <v>13.779</v>
      </c>
      <c r="EL17" s="9">
        <v>7.9509999999999996</v>
      </c>
      <c r="EM17" s="9">
        <v>5.8289999999999997</v>
      </c>
      <c r="EN17" s="9">
        <v>13.327</v>
      </c>
      <c r="EO17" s="9">
        <v>7.9509999999999996</v>
      </c>
      <c r="EP17" s="9">
        <v>5.3769999999999998</v>
      </c>
      <c r="EQ17" s="9">
        <v>7.0789999999999997</v>
      </c>
      <c r="ER17" s="9">
        <v>2.8889999999999998</v>
      </c>
      <c r="ES17" s="9">
        <v>4.1900000000000004</v>
      </c>
      <c r="ET17" s="9">
        <v>1.236</v>
      </c>
      <c r="EU17" s="9">
        <v>0.93</v>
      </c>
      <c r="EV17" s="9">
        <v>0.30599999999999999</v>
      </c>
      <c r="EW17" s="9">
        <v>1.613</v>
      </c>
      <c r="EX17" s="9">
        <v>0.73099999999999998</v>
      </c>
      <c r="EY17" s="9">
        <v>0.88200000000000001</v>
      </c>
      <c r="EZ17" s="9">
        <v>3.4</v>
      </c>
      <c r="FA17" s="9">
        <v>3.4</v>
      </c>
      <c r="FB17" s="9">
        <v>0</v>
      </c>
      <c r="FC17" s="9">
        <v>0.45200000000000001</v>
      </c>
      <c r="FD17" s="9">
        <v>0</v>
      </c>
      <c r="FE17" s="9">
        <v>0.45200000000000001</v>
      </c>
      <c r="FF17" s="9">
        <v>0</v>
      </c>
      <c r="FG17" s="9">
        <v>0</v>
      </c>
      <c r="FH17" s="9">
        <v>0</v>
      </c>
      <c r="FI17" s="9">
        <v>0.45200000000000001</v>
      </c>
      <c r="FJ17" s="9">
        <v>0</v>
      </c>
      <c r="FK17" s="9">
        <v>0.45200000000000001</v>
      </c>
      <c r="FL17" s="9">
        <v>18.062000000000001</v>
      </c>
      <c r="FM17" s="9">
        <v>10.282999999999999</v>
      </c>
      <c r="FN17" s="9">
        <v>7.7789999999999999</v>
      </c>
      <c r="FO17" s="9">
        <v>17.863</v>
      </c>
      <c r="FP17" s="9">
        <v>10.16</v>
      </c>
      <c r="FQ17" s="9">
        <v>7.7030000000000003</v>
      </c>
      <c r="FR17" s="9">
        <v>5.8959999999999999</v>
      </c>
      <c r="FS17" s="9">
        <v>3.8170000000000002</v>
      </c>
      <c r="FT17" s="9">
        <v>2.0790000000000002</v>
      </c>
      <c r="FU17" s="9">
        <v>3.9380000000000002</v>
      </c>
      <c r="FV17" s="9">
        <v>2.13</v>
      </c>
      <c r="FW17" s="9">
        <v>1.8080000000000001</v>
      </c>
      <c r="FX17" s="9">
        <v>2.6840000000000002</v>
      </c>
      <c r="FY17" s="9">
        <v>1.2809999999999999</v>
      </c>
      <c r="FZ17" s="9">
        <v>1.4039999999999999</v>
      </c>
      <c r="GA17" s="9">
        <v>2.3860000000000001</v>
      </c>
      <c r="GB17" s="9">
        <v>1.3859999999999999</v>
      </c>
      <c r="GC17" s="9">
        <v>1</v>
      </c>
      <c r="GD17" s="9">
        <v>3.157</v>
      </c>
      <c r="GE17" s="9">
        <v>1.669</v>
      </c>
      <c r="GF17" s="9">
        <v>1.488</v>
      </c>
      <c r="GG17" s="9">
        <v>2.9580000000000002</v>
      </c>
      <c r="GH17" s="9">
        <v>1.546</v>
      </c>
      <c r="GI17" s="9">
        <v>1.4119999999999999</v>
      </c>
      <c r="GJ17" s="9">
        <v>0.19900000000000001</v>
      </c>
      <c r="GK17" s="9">
        <v>0.123</v>
      </c>
      <c r="GL17" s="9">
        <v>7.5999999999999998E-2</v>
      </c>
      <c r="GM17" s="9">
        <v>16.423999999999999</v>
      </c>
      <c r="GN17" s="9">
        <v>9.5079999999999991</v>
      </c>
      <c r="GO17" s="9">
        <v>6.915</v>
      </c>
      <c r="GP17" s="9">
        <v>16.225000000000001</v>
      </c>
      <c r="GQ17" s="9">
        <v>9.3849999999999998</v>
      </c>
      <c r="GR17" s="9">
        <v>6.84</v>
      </c>
      <c r="GS17" s="9">
        <v>4.8710000000000004</v>
      </c>
      <c r="GT17" s="9">
        <v>3.294</v>
      </c>
      <c r="GU17" s="9">
        <v>1.577</v>
      </c>
      <c r="GV17" s="9">
        <v>3.6309999999999998</v>
      </c>
      <c r="GW17" s="9">
        <v>1.9890000000000001</v>
      </c>
      <c r="GX17" s="9">
        <v>1.643</v>
      </c>
      <c r="GY17" s="9">
        <v>2.6840000000000002</v>
      </c>
      <c r="GZ17" s="9">
        <v>1.2809999999999999</v>
      </c>
      <c r="HA17" s="9">
        <v>1.4039999999999999</v>
      </c>
      <c r="HB17" s="9">
        <v>2.3860000000000001</v>
      </c>
      <c r="HC17" s="9">
        <v>1.3859999999999999</v>
      </c>
      <c r="HD17" s="9">
        <v>1</v>
      </c>
      <c r="HE17" s="9">
        <v>2.851</v>
      </c>
      <c r="HF17" s="9">
        <v>1.5589999999999999</v>
      </c>
      <c r="HG17" s="9">
        <v>1.292</v>
      </c>
      <c r="HH17" s="9">
        <v>2.6520000000000001</v>
      </c>
      <c r="HI17" s="9">
        <v>1.4359999999999999</v>
      </c>
      <c r="HJ17" s="9">
        <v>1.216</v>
      </c>
      <c r="HK17" s="9">
        <v>0.19900000000000001</v>
      </c>
      <c r="HL17" s="9">
        <v>0.123</v>
      </c>
      <c r="HM17" s="9">
        <v>7.5999999999999998E-2</v>
      </c>
      <c r="HN17" s="9">
        <v>4.6660000000000004</v>
      </c>
      <c r="HO17" s="9">
        <v>2.6469999999999998</v>
      </c>
      <c r="HP17" s="9">
        <v>2.02</v>
      </c>
      <c r="HQ17" s="9">
        <v>4.6660000000000004</v>
      </c>
      <c r="HR17" s="9">
        <v>2.6469999999999998</v>
      </c>
      <c r="HS17" s="9">
        <v>2.02</v>
      </c>
      <c r="HT17" s="9">
        <v>1.7410000000000001</v>
      </c>
      <c r="HU17" s="9">
        <v>1.0329999999999999</v>
      </c>
      <c r="HV17" s="9">
        <v>0.70799999999999996</v>
      </c>
      <c r="HW17" s="9">
        <v>1.2509999999999999</v>
      </c>
      <c r="HX17" s="9">
        <v>0.68500000000000005</v>
      </c>
      <c r="HY17" s="9">
        <v>0.56699999999999995</v>
      </c>
      <c r="HZ17" s="9">
        <v>0.77600000000000002</v>
      </c>
      <c r="IA17" s="9">
        <v>0.31</v>
      </c>
      <c r="IB17" s="9">
        <v>0.46700000000000003</v>
      </c>
      <c r="IC17" s="9">
        <v>0.42499999999999999</v>
      </c>
      <c r="ID17" s="9">
        <v>0.24299999999999999</v>
      </c>
      <c r="IE17" s="9">
        <v>0.182</v>
      </c>
      <c r="IF17" s="9">
        <v>0.47299999999999998</v>
      </c>
      <c r="IG17" s="9">
        <v>0.376</v>
      </c>
      <c r="IH17" s="9">
        <v>9.6000000000000002E-2</v>
      </c>
      <c r="II17" s="9">
        <v>0.47299999999999998</v>
      </c>
      <c r="IJ17" s="9">
        <v>0.376</v>
      </c>
      <c r="IK17" s="9">
        <v>9.6000000000000002E-2</v>
      </c>
      <c r="IL17" s="9">
        <v>0</v>
      </c>
      <c r="IM17" s="9">
        <v>0</v>
      </c>
      <c r="IN17" s="9">
        <v>0</v>
      </c>
      <c r="IO17" s="9">
        <v>0.93100000000000005</v>
      </c>
      <c r="IP17" s="9">
        <v>0.73899999999999999</v>
      </c>
      <c r="IQ17" s="9">
        <v>0.191</v>
      </c>
    </row>
    <row r="18" spans="1:251">
      <c r="A18" s="10">
        <v>44593</v>
      </c>
      <c r="B18" s="9">
        <v>0.28499999999999998</v>
      </c>
      <c r="C18" s="9">
        <v>0</v>
      </c>
      <c r="D18" s="9">
        <v>0</v>
      </c>
      <c r="E18" s="9">
        <v>0</v>
      </c>
      <c r="F18" s="9">
        <v>0.89</v>
      </c>
      <c r="G18" s="9">
        <v>0.50600000000000001</v>
      </c>
      <c r="H18" s="9">
        <v>0.38400000000000001</v>
      </c>
      <c r="I18" s="9">
        <v>0.89</v>
      </c>
      <c r="J18" s="9">
        <v>0.50600000000000001</v>
      </c>
      <c r="K18" s="9">
        <v>0.38400000000000001</v>
      </c>
      <c r="L18" s="9">
        <v>0.50600000000000001</v>
      </c>
      <c r="M18" s="9">
        <v>0.50600000000000001</v>
      </c>
      <c r="N18" s="9">
        <v>0</v>
      </c>
      <c r="O18" s="9">
        <v>0.38400000000000001</v>
      </c>
      <c r="P18" s="9">
        <v>0</v>
      </c>
      <c r="Q18" s="9">
        <v>0.38400000000000001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1.387</v>
      </c>
      <c r="AH18" s="9">
        <v>0.26500000000000001</v>
      </c>
      <c r="AI18" s="9">
        <v>1.1220000000000001</v>
      </c>
      <c r="AJ18" s="9">
        <v>1.387</v>
      </c>
      <c r="AK18" s="9">
        <v>0.26500000000000001</v>
      </c>
      <c r="AL18" s="9">
        <v>1.1220000000000001</v>
      </c>
      <c r="AM18" s="9">
        <v>0.40799999999999997</v>
      </c>
      <c r="AN18" s="9">
        <v>0</v>
      </c>
      <c r="AO18" s="9">
        <v>0.40799999999999997</v>
      </c>
      <c r="AP18" s="9">
        <v>0.42899999999999999</v>
      </c>
      <c r="AQ18" s="9">
        <v>0</v>
      </c>
      <c r="AR18" s="9">
        <v>0.42899999999999999</v>
      </c>
      <c r="AS18" s="9">
        <v>0.26500000000000001</v>
      </c>
      <c r="AT18" s="9">
        <v>0.26500000000000001</v>
      </c>
      <c r="AU18" s="9">
        <v>0</v>
      </c>
      <c r="AV18" s="9">
        <v>0</v>
      </c>
      <c r="AW18" s="9">
        <v>0</v>
      </c>
      <c r="AX18" s="9">
        <v>0</v>
      </c>
      <c r="AY18" s="9">
        <v>0.28499999999999998</v>
      </c>
      <c r="AZ18" s="9">
        <v>0</v>
      </c>
      <c r="BA18" s="9">
        <v>0.28499999999999998</v>
      </c>
      <c r="BB18" s="9">
        <v>0.28499999999999998</v>
      </c>
      <c r="BC18" s="9">
        <v>0</v>
      </c>
      <c r="BD18" s="9">
        <v>0.28499999999999998</v>
      </c>
      <c r="BE18" s="9">
        <v>0</v>
      </c>
      <c r="BF18" s="9">
        <v>0</v>
      </c>
      <c r="BG18" s="9">
        <v>0</v>
      </c>
      <c r="BH18" s="9">
        <v>2.0139999999999998</v>
      </c>
      <c r="BI18" s="9">
        <v>0.316</v>
      </c>
      <c r="BJ18" s="9">
        <v>1.698</v>
      </c>
      <c r="BK18" s="9">
        <v>2.0139999999999998</v>
      </c>
      <c r="BL18" s="9">
        <v>0.316</v>
      </c>
      <c r="BM18" s="9">
        <v>1.698</v>
      </c>
      <c r="BN18" s="9">
        <v>0</v>
      </c>
      <c r="BO18" s="9">
        <v>0</v>
      </c>
      <c r="BP18" s="9">
        <v>0</v>
      </c>
      <c r="BQ18" s="9">
        <v>0.86399999999999999</v>
      </c>
      <c r="BR18" s="9">
        <v>0.316</v>
      </c>
      <c r="BS18" s="9">
        <v>0.54800000000000004</v>
      </c>
      <c r="BT18" s="9">
        <v>0.31900000000000001</v>
      </c>
      <c r="BU18" s="9">
        <v>0</v>
      </c>
      <c r="BV18" s="9">
        <v>0.31900000000000001</v>
      </c>
      <c r="BW18" s="9">
        <v>0.83</v>
      </c>
      <c r="BX18" s="9">
        <v>0</v>
      </c>
      <c r="BY18" s="9">
        <v>0.83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0.9</v>
      </c>
      <c r="CJ18" s="9">
        <v>0.48399999999999999</v>
      </c>
      <c r="CK18" s="9">
        <v>0.41499999999999998</v>
      </c>
      <c r="CL18" s="9">
        <v>0.9</v>
      </c>
      <c r="CM18" s="9">
        <v>0.48399999999999999</v>
      </c>
      <c r="CN18" s="9">
        <v>0.41499999999999998</v>
      </c>
      <c r="CO18" s="9">
        <v>0.48399999999999999</v>
      </c>
      <c r="CP18" s="9">
        <v>0.48399999999999999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0.41499999999999998</v>
      </c>
      <c r="CY18" s="9">
        <v>0</v>
      </c>
      <c r="CZ18" s="9">
        <v>0.41499999999999998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11.452999999999999</v>
      </c>
      <c r="DK18" s="9">
        <v>8.1129999999999995</v>
      </c>
      <c r="DL18" s="9">
        <v>3.34</v>
      </c>
      <c r="DM18" s="9">
        <v>11.090999999999999</v>
      </c>
      <c r="DN18" s="9">
        <v>7.7510000000000003</v>
      </c>
      <c r="DO18" s="9">
        <v>3.34</v>
      </c>
      <c r="DP18" s="9">
        <v>4.476</v>
      </c>
      <c r="DQ18" s="9">
        <v>3.423</v>
      </c>
      <c r="DR18" s="9">
        <v>1.054</v>
      </c>
      <c r="DS18" s="9">
        <v>3.0659999999999998</v>
      </c>
      <c r="DT18" s="9">
        <v>1.9079999999999999</v>
      </c>
      <c r="DU18" s="9">
        <v>1.1579999999999999</v>
      </c>
      <c r="DV18" s="9">
        <v>2.4529999999999998</v>
      </c>
      <c r="DW18" s="9">
        <v>1.73</v>
      </c>
      <c r="DX18" s="9">
        <v>0.72299999999999998</v>
      </c>
      <c r="DY18" s="9">
        <v>0.40500000000000003</v>
      </c>
      <c r="DZ18" s="9">
        <v>0</v>
      </c>
      <c r="EA18" s="9">
        <v>0.40500000000000003</v>
      </c>
      <c r="EB18" s="9">
        <v>1.052</v>
      </c>
      <c r="EC18" s="9">
        <v>1.052</v>
      </c>
      <c r="ED18" s="9">
        <v>0</v>
      </c>
      <c r="EE18" s="9">
        <v>0.69</v>
      </c>
      <c r="EF18" s="9">
        <v>0.69</v>
      </c>
      <c r="EG18" s="9">
        <v>0</v>
      </c>
      <c r="EH18" s="9">
        <v>0.36199999999999999</v>
      </c>
      <c r="EI18" s="9">
        <v>0.36199999999999999</v>
      </c>
      <c r="EJ18" s="9">
        <v>0</v>
      </c>
      <c r="EK18" s="9">
        <v>9.8049999999999997</v>
      </c>
      <c r="EL18" s="9">
        <v>5.6669999999999998</v>
      </c>
      <c r="EM18" s="9">
        <v>4.1379999999999999</v>
      </c>
      <c r="EN18" s="9">
        <v>9.1969999999999992</v>
      </c>
      <c r="EO18" s="9">
        <v>5.0590000000000002</v>
      </c>
      <c r="EP18" s="9">
        <v>4.1379999999999999</v>
      </c>
      <c r="EQ18" s="9">
        <v>3.0640000000000001</v>
      </c>
      <c r="ER18" s="9">
        <v>1.4630000000000001</v>
      </c>
      <c r="ES18" s="9">
        <v>1.601</v>
      </c>
      <c r="ET18" s="9">
        <v>1.357</v>
      </c>
      <c r="EU18" s="9">
        <v>0.93200000000000005</v>
      </c>
      <c r="EV18" s="9">
        <v>0.42599999999999999</v>
      </c>
      <c r="EW18" s="9">
        <v>0.95799999999999996</v>
      </c>
      <c r="EX18" s="9">
        <v>0.61499999999999999</v>
      </c>
      <c r="EY18" s="9">
        <v>0.34300000000000003</v>
      </c>
      <c r="EZ18" s="9">
        <v>1.7569999999999999</v>
      </c>
      <c r="FA18" s="9">
        <v>0.67300000000000004</v>
      </c>
      <c r="FB18" s="9">
        <v>1.085</v>
      </c>
      <c r="FC18" s="9">
        <v>2.6680000000000001</v>
      </c>
      <c r="FD18" s="9">
        <v>1.984</v>
      </c>
      <c r="FE18" s="9">
        <v>0.68300000000000005</v>
      </c>
      <c r="FF18" s="9">
        <v>2.06</v>
      </c>
      <c r="FG18" s="9">
        <v>1.377</v>
      </c>
      <c r="FH18" s="9">
        <v>0.68300000000000005</v>
      </c>
      <c r="FI18" s="9">
        <v>0.60799999999999998</v>
      </c>
      <c r="FJ18" s="9">
        <v>0.60799999999999998</v>
      </c>
      <c r="FK18" s="9">
        <v>0</v>
      </c>
      <c r="FL18" s="9">
        <v>11.805</v>
      </c>
      <c r="FM18" s="9">
        <v>6.7729999999999997</v>
      </c>
      <c r="FN18" s="9">
        <v>5.0330000000000004</v>
      </c>
      <c r="FO18" s="9">
        <v>11.805</v>
      </c>
      <c r="FP18" s="9">
        <v>6.7729999999999997</v>
      </c>
      <c r="FQ18" s="9">
        <v>5.0330000000000004</v>
      </c>
      <c r="FR18" s="9">
        <v>4.32</v>
      </c>
      <c r="FS18" s="9">
        <v>2.4430000000000001</v>
      </c>
      <c r="FT18" s="9">
        <v>1.877</v>
      </c>
      <c r="FU18" s="9">
        <v>2.383</v>
      </c>
      <c r="FV18" s="9">
        <v>1.387</v>
      </c>
      <c r="FW18" s="9">
        <v>0.996</v>
      </c>
      <c r="FX18" s="9">
        <v>1.976</v>
      </c>
      <c r="FY18" s="9">
        <v>1.117</v>
      </c>
      <c r="FZ18" s="9">
        <v>0.85899999999999999</v>
      </c>
      <c r="GA18" s="9">
        <v>1.2609999999999999</v>
      </c>
      <c r="GB18" s="9">
        <v>0.8</v>
      </c>
      <c r="GC18" s="9">
        <v>0.46</v>
      </c>
      <c r="GD18" s="9">
        <v>1.865</v>
      </c>
      <c r="GE18" s="9">
        <v>1.0249999999999999</v>
      </c>
      <c r="GF18" s="9">
        <v>0.84</v>
      </c>
      <c r="GG18" s="9">
        <v>1.865</v>
      </c>
      <c r="GH18" s="9">
        <v>1.0249999999999999</v>
      </c>
      <c r="GI18" s="9">
        <v>0.84</v>
      </c>
      <c r="GJ18" s="9">
        <v>0</v>
      </c>
      <c r="GK18" s="9">
        <v>0</v>
      </c>
      <c r="GL18" s="9">
        <v>0</v>
      </c>
      <c r="GM18" s="9">
        <v>10.021000000000001</v>
      </c>
      <c r="GN18" s="9">
        <v>6.133</v>
      </c>
      <c r="GO18" s="9">
        <v>3.8879999999999999</v>
      </c>
      <c r="GP18" s="9">
        <v>10.021000000000001</v>
      </c>
      <c r="GQ18" s="9">
        <v>6.133</v>
      </c>
      <c r="GR18" s="9">
        <v>3.8879999999999999</v>
      </c>
      <c r="GS18" s="9">
        <v>3.9340000000000002</v>
      </c>
      <c r="GT18" s="9">
        <v>2.3140000000000001</v>
      </c>
      <c r="GU18" s="9">
        <v>1.62</v>
      </c>
      <c r="GV18" s="9">
        <v>1.623</v>
      </c>
      <c r="GW18" s="9">
        <v>1.1539999999999999</v>
      </c>
      <c r="GX18" s="9">
        <v>0.46899999999999997</v>
      </c>
      <c r="GY18" s="9">
        <v>1.724</v>
      </c>
      <c r="GZ18" s="9">
        <v>0.99299999999999999</v>
      </c>
      <c r="HA18" s="9">
        <v>0.73099999999999998</v>
      </c>
      <c r="HB18" s="9">
        <v>1.143</v>
      </c>
      <c r="HC18" s="9">
        <v>0.8</v>
      </c>
      <c r="HD18" s="9">
        <v>0.34300000000000003</v>
      </c>
      <c r="HE18" s="9">
        <v>1.597</v>
      </c>
      <c r="HF18" s="9">
        <v>0.872</v>
      </c>
      <c r="HG18" s="9">
        <v>0.72499999999999998</v>
      </c>
      <c r="HH18" s="9">
        <v>1.597</v>
      </c>
      <c r="HI18" s="9">
        <v>0.872</v>
      </c>
      <c r="HJ18" s="9">
        <v>0.72499999999999998</v>
      </c>
      <c r="HK18" s="9">
        <v>0</v>
      </c>
      <c r="HL18" s="9">
        <v>0</v>
      </c>
      <c r="HM18" s="9">
        <v>0</v>
      </c>
      <c r="HN18" s="9">
        <v>1.448</v>
      </c>
      <c r="HO18" s="9">
        <v>0.68300000000000005</v>
      </c>
      <c r="HP18" s="9">
        <v>0.76400000000000001</v>
      </c>
      <c r="HQ18" s="9">
        <v>1.448</v>
      </c>
      <c r="HR18" s="9">
        <v>0.68300000000000005</v>
      </c>
      <c r="HS18" s="9">
        <v>0.76400000000000001</v>
      </c>
      <c r="HT18" s="9">
        <v>0.495</v>
      </c>
      <c r="HU18" s="9">
        <v>0.42299999999999999</v>
      </c>
      <c r="HV18" s="9">
        <v>7.1999999999999995E-2</v>
      </c>
      <c r="HW18" s="9">
        <v>0.13900000000000001</v>
      </c>
      <c r="HX18" s="9">
        <v>0</v>
      </c>
      <c r="HY18" s="9">
        <v>0.13900000000000001</v>
      </c>
      <c r="HZ18" s="9">
        <v>0.14799999999999999</v>
      </c>
      <c r="IA18" s="9">
        <v>0</v>
      </c>
      <c r="IB18" s="9">
        <v>0.14799999999999999</v>
      </c>
      <c r="IC18" s="9">
        <v>0</v>
      </c>
      <c r="ID18" s="9">
        <v>0</v>
      </c>
      <c r="IE18" s="9">
        <v>0</v>
      </c>
      <c r="IF18" s="9">
        <v>0.66600000000000004</v>
      </c>
      <c r="IG18" s="9">
        <v>0.26</v>
      </c>
      <c r="IH18" s="9">
        <v>0.40600000000000003</v>
      </c>
      <c r="II18" s="9">
        <v>0.66600000000000004</v>
      </c>
      <c r="IJ18" s="9">
        <v>0.26</v>
      </c>
      <c r="IK18" s="9">
        <v>0.40600000000000003</v>
      </c>
      <c r="IL18" s="9">
        <v>0</v>
      </c>
      <c r="IM18" s="9">
        <v>0</v>
      </c>
      <c r="IN18" s="9">
        <v>0</v>
      </c>
      <c r="IO18" s="9">
        <v>0.56799999999999995</v>
      </c>
      <c r="IP18" s="9">
        <v>0.44600000000000001</v>
      </c>
      <c r="IQ18" s="9">
        <v>0.122</v>
      </c>
    </row>
    <row r="19" spans="1:251">
      <c r="A19" s="10">
        <v>44958</v>
      </c>
      <c r="B19" s="9">
        <v>1.085</v>
      </c>
      <c r="C19" s="9">
        <v>0</v>
      </c>
      <c r="D19" s="9">
        <v>0</v>
      </c>
      <c r="E19" s="9">
        <v>0</v>
      </c>
      <c r="F19" s="9">
        <v>1.0489999999999999</v>
      </c>
      <c r="G19" s="9">
        <v>0.47</v>
      </c>
      <c r="H19" s="9">
        <v>0.57899999999999996</v>
      </c>
      <c r="I19" s="9">
        <v>1.0489999999999999</v>
      </c>
      <c r="J19" s="9">
        <v>0.47</v>
      </c>
      <c r="K19" s="9">
        <v>0.57899999999999996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1.0489999999999999</v>
      </c>
      <c r="V19" s="9">
        <v>0.47</v>
      </c>
      <c r="W19" s="9">
        <v>0.57899999999999996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2.617</v>
      </c>
      <c r="AH19" s="9">
        <v>0.41099999999999998</v>
      </c>
      <c r="AI19" s="9">
        <v>2.206</v>
      </c>
      <c r="AJ19" s="9">
        <v>2.617</v>
      </c>
      <c r="AK19" s="9">
        <v>0.41099999999999998</v>
      </c>
      <c r="AL19" s="9">
        <v>2.206</v>
      </c>
      <c r="AM19" s="9">
        <v>0.82099999999999995</v>
      </c>
      <c r="AN19" s="9">
        <v>0.41099999999999998</v>
      </c>
      <c r="AO19" s="9">
        <v>0.41</v>
      </c>
      <c r="AP19" s="9">
        <v>0.34599999999999997</v>
      </c>
      <c r="AQ19" s="9">
        <v>0</v>
      </c>
      <c r="AR19" s="9">
        <v>0.34599999999999997</v>
      </c>
      <c r="AS19" s="9">
        <v>1.1000000000000001</v>
      </c>
      <c r="AT19" s="9">
        <v>0</v>
      </c>
      <c r="AU19" s="9">
        <v>1.1000000000000001</v>
      </c>
      <c r="AV19" s="9">
        <v>0.34899999999999998</v>
      </c>
      <c r="AW19" s="9">
        <v>0</v>
      </c>
      <c r="AX19" s="9">
        <v>0.34899999999999998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2.2789999999999999</v>
      </c>
      <c r="BI19" s="9">
        <v>0.27500000000000002</v>
      </c>
      <c r="BJ19" s="9">
        <v>2.004</v>
      </c>
      <c r="BK19" s="9">
        <v>2.2789999999999999</v>
      </c>
      <c r="BL19" s="9">
        <v>0.27500000000000002</v>
      </c>
      <c r="BM19" s="9">
        <v>2.004</v>
      </c>
      <c r="BN19" s="9">
        <v>0.27500000000000002</v>
      </c>
      <c r="BO19" s="9">
        <v>0.27500000000000002</v>
      </c>
      <c r="BP19" s="9">
        <v>0</v>
      </c>
      <c r="BQ19" s="9">
        <v>0.84599999999999997</v>
      </c>
      <c r="BR19" s="9">
        <v>0</v>
      </c>
      <c r="BS19" s="9">
        <v>0.84599999999999997</v>
      </c>
      <c r="BT19" s="9">
        <v>1.1579999999999999</v>
      </c>
      <c r="BU19" s="9">
        <v>0</v>
      </c>
      <c r="BV19" s="9">
        <v>1.1579999999999999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2.907</v>
      </c>
      <c r="CJ19" s="9">
        <v>1.36</v>
      </c>
      <c r="CK19" s="9">
        <v>1.5469999999999999</v>
      </c>
      <c r="CL19" s="9">
        <v>2.907</v>
      </c>
      <c r="CM19" s="9">
        <v>1.36</v>
      </c>
      <c r="CN19" s="9">
        <v>1.5469999999999999</v>
      </c>
      <c r="CO19" s="9">
        <v>2.5350000000000001</v>
      </c>
      <c r="CP19" s="9">
        <v>1.36</v>
      </c>
      <c r="CQ19" s="9">
        <v>1.1739999999999999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0.372</v>
      </c>
      <c r="DB19" s="9">
        <v>0</v>
      </c>
      <c r="DC19" s="9">
        <v>0.372</v>
      </c>
      <c r="DD19" s="9">
        <v>0.372</v>
      </c>
      <c r="DE19" s="9">
        <v>0</v>
      </c>
      <c r="DF19" s="9">
        <v>0.372</v>
      </c>
      <c r="DG19" s="9">
        <v>0</v>
      </c>
      <c r="DH19" s="9">
        <v>0</v>
      </c>
      <c r="DI19" s="9">
        <v>0</v>
      </c>
      <c r="DJ19" s="9">
        <v>10.997999999999999</v>
      </c>
      <c r="DK19" s="9">
        <v>7.8949999999999996</v>
      </c>
      <c r="DL19" s="9">
        <v>3.1030000000000002</v>
      </c>
      <c r="DM19" s="9">
        <v>10.997999999999999</v>
      </c>
      <c r="DN19" s="9">
        <v>7.8949999999999996</v>
      </c>
      <c r="DO19" s="9">
        <v>3.1030000000000002</v>
      </c>
      <c r="DP19" s="9">
        <v>4.2309999999999999</v>
      </c>
      <c r="DQ19" s="9">
        <v>3.1880000000000002</v>
      </c>
      <c r="DR19" s="9">
        <v>1.0429999999999999</v>
      </c>
      <c r="DS19" s="9">
        <v>0.83599999999999997</v>
      </c>
      <c r="DT19" s="9">
        <v>0.44500000000000001</v>
      </c>
      <c r="DU19" s="9">
        <v>0.39100000000000001</v>
      </c>
      <c r="DV19" s="9">
        <v>1.44</v>
      </c>
      <c r="DW19" s="9">
        <v>1.113</v>
      </c>
      <c r="DX19" s="9">
        <v>0.32700000000000001</v>
      </c>
      <c r="DY19" s="9">
        <v>2.637</v>
      </c>
      <c r="DZ19" s="9">
        <v>1.6479999999999999</v>
      </c>
      <c r="EA19" s="9">
        <v>0.98899999999999999</v>
      </c>
      <c r="EB19" s="9">
        <v>1.853</v>
      </c>
      <c r="EC19" s="9">
        <v>1.5009999999999999</v>
      </c>
      <c r="ED19" s="9">
        <v>0.35299999999999998</v>
      </c>
      <c r="EE19" s="9">
        <v>1.853</v>
      </c>
      <c r="EF19" s="9">
        <v>1.5009999999999999</v>
      </c>
      <c r="EG19" s="9">
        <v>0.35299999999999998</v>
      </c>
      <c r="EH19" s="9">
        <v>0</v>
      </c>
      <c r="EI19" s="9">
        <v>0</v>
      </c>
      <c r="EJ19" s="9">
        <v>0</v>
      </c>
      <c r="EK19" s="9">
        <v>10.253</v>
      </c>
      <c r="EL19" s="9">
        <v>5.8529999999999998</v>
      </c>
      <c r="EM19" s="9">
        <v>4.399</v>
      </c>
      <c r="EN19" s="9">
        <v>10.253</v>
      </c>
      <c r="EO19" s="9">
        <v>5.8529999999999998</v>
      </c>
      <c r="EP19" s="9">
        <v>4.399</v>
      </c>
      <c r="EQ19" s="9">
        <v>3.1190000000000002</v>
      </c>
      <c r="ER19" s="9">
        <v>0.85899999999999999</v>
      </c>
      <c r="ES19" s="9">
        <v>2.2599999999999998</v>
      </c>
      <c r="ET19" s="9">
        <v>1.615</v>
      </c>
      <c r="EU19" s="9">
        <v>1.282</v>
      </c>
      <c r="EV19" s="9">
        <v>0.33300000000000002</v>
      </c>
      <c r="EW19" s="9">
        <v>1.4570000000000001</v>
      </c>
      <c r="EX19" s="9">
        <v>0.35799999999999998</v>
      </c>
      <c r="EY19" s="9">
        <v>1.1000000000000001</v>
      </c>
      <c r="EZ19" s="9">
        <v>3.101</v>
      </c>
      <c r="FA19" s="9">
        <v>2.7669999999999999</v>
      </c>
      <c r="FB19" s="9">
        <v>0.33400000000000002</v>
      </c>
      <c r="FC19" s="9">
        <v>0.96</v>
      </c>
      <c r="FD19" s="9">
        <v>0.58799999999999997</v>
      </c>
      <c r="FE19" s="9">
        <v>0.372</v>
      </c>
      <c r="FF19" s="9">
        <v>0.96</v>
      </c>
      <c r="FG19" s="9">
        <v>0.58799999999999997</v>
      </c>
      <c r="FH19" s="9">
        <v>0.372</v>
      </c>
      <c r="FI19" s="9">
        <v>0</v>
      </c>
      <c r="FJ19" s="9">
        <v>0</v>
      </c>
      <c r="FK19" s="9">
        <v>0</v>
      </c>
      <c r="FL19" s="9">
        <v>11.18</v>
      </c>
      <c r="FM19" s="9">
        <v>5.9649999999999999</v>
      </c>
      <c r="FN19" s="9">
        <v>5.2149999999999999</v>
      </c>
      <c r="FO19" s="9">
        <v>11.18</v>
      </c>
      <c r="FP19" s="9">
        <v>5.9649999999999999</v>
      </c>
      <c r="FQ19" s="9">
        <v>5.2149999999999999</v>
      </c>
      <c r="FR19" s="9">
        <v>4.109</v>
      </c>
      <c r="FS19" s="9">
        <v>2.851</v>
      </c>
      <c r="FT19" s="9">
        <v>1.258</v>
      </c>
      <c r="FU19" s="9">
        <v>2.3980000000000001</v>
      </c>
      <c r="FV19" s="9">
        <v>1.1120000000000001</v>
      </c>
      <c r="FW19" s="9">
        <v>1.286</v>
      </c>
      <c r="FX19" s="9">
        <v>1.4219999999999999</v>
      </c>
      <c r="FY19" s="9">
        <v>0.53100000000000003</v>
      </c>
      <c r="FZ19" s="9">
        <v>0.89200000000000002</v>
      </c>
      <c r="GA19" s="9">
        <v>1.7130000000000001</v>
      </c>
      <c r="GB19" s="9">
        <v>1.008</v>
      </c>
      <c r="GC19" s="9">
        <v>0.70499999999999996</v>
      </c>
      <c r="GD19" s="9">
        <v>1.538</v>
      </c>
      <c r="GE19" s="9">
        <v>0.46300000000000002</v>
      </c>
      <c r="GF19" s="9">
        <v>1.075</v>
      </c>
      <c r="GG19" s="9">
        <v>1.538</v>
      </c>
      <c r="GH19" s="9">
        <v>0.46300000000000002</v>
      </c>
      <c r="GI19" s="9">
        <v>1.075</v>
      </c>
      <c r="GJ19" s="9">
        <v>0</v>
      </c>
      <c r="GK19" s="9">
        <v>0</v>
      </c>
      <c r="GL19" s="9">
        <v>0</v>
      </c>
      <c r="GM19" s="9">
        <v>8.9220000000000006</v>
      </c>
      <c r="GN19" s="9">
        <v>4.7729999999999997</v>
      </c>
      <c r="GO19" s="9">
        <v>4.1479999999999997</v>
      </c>
      <c r="GP19" s="9">
        <v>8.9220000000000006</v>
      </c>
      <c r="GQ19" s="9">
        <v>4.7729999999999997</v>
      </c>
      <c r="GR19" s="9">
        <v>4.1479999999999997</v>
      </c>
      <c r="GS19" s="9">
        <v>3.3029999999999999</v>
      </c>
      <c r="GT19" s="9">
        <v>2.149</v>
      </c>
      <c r="GU19" s="9">
        <v>1.1539999999999999</v>
      </c>
      <c r="GV19" s="9">
        <v>1.857</v>
      </c>
      <c r="GW19" s="9">
        <v>0.89100000000000001</v>
      </c>
      <c r="GX19" s="9">
        <v>0.96599999999999997</v>
      </c>
      <c r="GY19" s="9">
        <v>1.302</v>
      </c>
      <c r="GZ19" s="9">
        <v>0.53100000000000003</v>
      </c>
      <c r="HA19" s="9">
        <v>0.77100000000000002</v>
      </c>
      <c r="HB19" s="9">
        <v>1.4490000000000001</v>
      </c>
      <c r="HC19" s="9">
        <v>0.86</v>
      </c>
      <c r="HD19" s="9">
        <v>0.58899999999999997</v>
      </c>
      <c r="HE19" s="9">
        <v>1.0109999999999999</v>
      </c>
      <c r="HF19" s="9">
        <v>0.34300000000000003</v>
      </c>
      <c r="HG19" s="9">
        <v>0.66800000000000004</v>
      </c>
      <c r="HH19" s="9">
        <v>1.0109999999999999</v>
      </c>
      <c r="HI19" s="9">
        <v>0.34300000000000003</v>
      </c>
      <c r="HJ19" s="9">
        <v>0.66800000000000004</v>
      </c>
      <c r="HK19" s="9">
        <v>0</v>
      </c>
      <c r="HL19" s="9">
        <v>0</v>
      </c>
      <c r="HM19" s="9">
        <v>0</v>
      </c>
      <c r="HN19" s="9">
        <v>1.099</v>
      </c>
      <c r="HO19" s="9">
        <v>0.36699999999999999</v>
      </c>
      <c r="HP19" s="9">
        <v>0.73199999999999998</v>
      </c>
      <c r="HQ19" s="9">
        <v>1.099</v>
      </c>
      <c r="HR19" s="9">
        <v>0.36699999999999999</v>
      </c>
      <c r="HS19" s="9">
        <v>0.73199999999999998</v>
      </c>
      <c r="HT19" s="9">
        <v>0</v>
      </c>
      <c r="HU19" s="9">
        <v>0</v>
      </c>
      <c r="HV19" s="9">
        <v>0</v>
      </c>
      <c r="HW19" s="9">
        <v>0.27100000000000002</v>
      </c>
      <c r="HX19" s="9">
        <v>0</v>
      </c>
      <c r="HY19" s="9">
        <v>0.27100000000000002</v>
      </c>
      <c r="HZ19" s="9">
        <v>0.52400000000000002</v>
      </c>
      <c r="IA19" s="9">
        <v>0.36699999999999999</v>
      </c>
      <c r="IB19" s="9">
        <v>0.158</v>
      </c>
      <c r="IC19" s="9">
        <v>0</v>
      </c>
      <c r="ID19" s="9">
        <v>0</v>
      </c>
      <c r="IE19" s="9">
        <v>0</v>
      </c>
      <c r="IF19" s="9">
        <v>0.30299999999999999</v>
      </c>
      <c r="IG19" s="9">
        <v>0</v>
      </c>
      <c r="IH19" s="9">
        <v>0.30299999999999999</v>
      </c>
      <c r="II19" s="9">
        <v>0.30299999999999999</v>
      </c>
      <c r="IJ19" s="9">
        <v>0</v>
      </c>
      <c r="IK19" s="9">
        <v>0.30299999999999999</v>
      </c>
      <c r="IL19" s="9">
        <v>0</v>
      </c>
      <c r="IM19" s="9">
        <v>0</v>
      </c>
      <c r="IN19" s="9">
        <v>0</v>
      </c>
      <c r="IO19" s="9">
        <v>0.93300000000000005</v>
      </c>
      <c r="IP19" s="9">
        <v>0.53900000000000003</v>
      </c>
      <c r="IQ19" s="9">
        <v>0.39400000000000002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1.091</v>
      </c>
      <c r="C11" s="9">
        <v>0.86499999999999999</v>
      </c>
      <c r="D11" s="9">
        <v>0.22600000000000001</v>
      </c>
      <c r="E11" s="9">
        <v>0.78400000000000003</v>
      </c>
      <c r="F11" s="9">
        <v>0.55700000000000005</v>
      </c>
      <c r="G11" s="9">
        <v>0.22600000000000001</v>
      </c>
      <c r="H11" s="9">
        <v>0.154</v>
      </c>
      <c r="I11" s="9">
        <v>0.154</v>
      </c>
      <c r="J11" s="9">
        <v>0</v>
      </c>
      <c r="K11" s="9">
        <v>0.153</v>
      </c>
      <c r="L11" s="9">
        <v>0.153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0.65</v>
      </c>
      <c r="AA11" s="9">
        <v>0.313</v>
      </c>
      <c r="AB11" s="9">
        <v>0.33700000000000002</v>
      </c>
      <c r="AC11" s="9">
        <v>0.65</v>
      </c>
      <c r="AD11" s="9">
        <v>0.313</v>
      </c>
      <c r="AE11" s="9">
        <v>0.33700000000000002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0.20300000000000001</v>
      </c>
      <c r="AM11" s="9">
        <v>0.109</v>
      </c>
      <c r="AN11" s="9">
        <v>9.4E-2</v>
      </c>
      <c r="AO11" s="9">
        <v>9.5000000000000001E-2</v>
      </c>
      <c r="AP11" s="9">
        <v>9.5000000000000001E-2</v>
      </c>
      <c r="AQ11" s="9">
        <v>0</v>
      </c>
      <c r="AR11" s="9">
        <v>0.35199999999999998</v>
      </c>
      <c r="AS11" s="9">
        <v>0.109</v>
      </c>
      <c r="AT11" s="9">
        <v>0.24299999999999999</v>
      </c>
      <c r="AU11" s="9">
        <v>0.35199999999999998</v>
      </c>
      <c r="AV11" s="9">
        <v>0.109</v>
      </c>
      <c r="AW11" s="9">
        <v>0.24299999999999999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0.65</v>
      </c>
      <c r="CC11" s="9">
        <v>0.313</v>
      </c>
      <c r="CD11" s="9">
        <v>0.33700000000000002</v>
      </c>
      <c r="CE11" s="9">
        <v>0.65</v>
      </c>
      <c r="CF11" s="9">
        <v>0.313</v>
      </c>
      <c r="CG11" s="9">
        <v>0.33700000000000002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0.20300000000000001</v>
      </c>
      <c r="CO11" s="9">
        <v>0.109</v>
      </c>
      <c r="CP11" s="9">
        <v>9.4E-2</v>
      </c>
      <c r="CQ11" s="9">
        <v>9.5000000000000001E-2</v>
      </c>
      <c r="CR11" s="9">
        <v>9.5000000000000001E-2</v>
      </c>
      <c r="CS11" s="9">
        <v>0</v>
      </c>
      <c r="CT11" s="9">
        <v>0.35199999999999998</v>
      </c>
      <c r="CU11" s="9">
        <v>0.109</v>
      </c>
      <c r="CV11" s="9">
        <v>0.24299999999999999</v>
      </c>
      <c r="CW11" s="9">
        <v>0.35199999999999998</v>
      </c>
      <c r="CX11" s="9">
        <v>0.109</v>
      </c>
      <c r="CY11" s="9">
        <v>0.24299999999999999</v>
      </c>
      <c r="CZ11" s="9">
        <v>0</v>
      </c>
      <c r="DA11" s="9">
        <v>0</v>
      </c>
      <c r="DB11" s="9">
        <v>0</v>
      </c>
      <c r="DC11" s="9">
        <v>1.468</v>
      </c>
      <c r="DD11" s="9">
        <v>1.004</v>
      </c>
      <c r="DE11" s="9">
        <v>0.46400000000000002</v>
      </c>
      <c r="DF11" s="9">
        <v>1.468</v>
      </c>
      <c r="DG11" s="9">
        <v>1.004</v>
      </c>
      <c r="DH11" s="9">
        <v>0.46400000000000002</v>
      </c>
      <c r="DI11" s="9">
        <v>1.109</v>
      </c>
      <c r="DJ11" s="9">
        <v>0.84199999999999997</v>
      </c>
      <c r="DK11" s="9">
        <v>0.26700000000000002</v>
      </c>
      <c r="DL11" s="9">
        <v>0.19600000000000001</v>
      </c>
      <c r="DM11" s="9">
        <v>0</v>
      </c>
      <c r="DN11" s="9">
        <v>0.19600000000000001</v>
      </c>
      <c r="DO11" s="9">
        <v>0.16200000000000001</v>
      </c>
      <c r="DP11" s="9">
        <v>0.16200000000000001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1.161</v>
      </c>
      <c r="EE11" s="9">
        <v>0.95</v>
      </c>
      <c r="EF11" s="9">
        <v>0.21199999999999999</v>
      </c>
      <c r="EG11" s="9">
        <v>1.161</v>
      </c>
      <c r="EH11" s="9">
        <v>0.95</v>
      </c>
      <c r="EI11" s="9">
        <v>0.21199999999999999</v>
      </c>
      <c r="EJ11" s="9">
        <v>0.09</v>
      </c>
      <c r="EK11" s="9">
        <v>0.09</v>
      </c>
      <c r="EL11" s="9">
        <v>0</v>
      </c>
      <c r="EM11" s="9">
        <v>0.20300000000000001</v>
      </c>
      <c r="EN11" s="9">
        <v>0.20300000000000001</v>
      </c>
      <c r="EO11" s="9">
        <v>0</v>
      </c>
      <c r="EP11" s="9">
        <v>0.376</v>
      </c>
      <c r="EQ11" s="9">
        <v>0.376</v>
      </c>
      <c r="ER11" s="9">
        <v>0</v>
      </c>
      <c r="ES11" s="9">
        <v>0.36099999999999999</v>
      </c>
      <c r="ET11" s="9">
        <v>0.14899999999999999</v>
      </c>
      <c r="EU11" s="9">
        <v>0.21199999999999999</v>
      </c>
      <c r="EV11" s="9">
        <v>0.13100000000000001</v>
      </c>
      <c r="EW11" s="9">
        <v>0.13100000000000001</v>
      </c>
      <c r="EX11" s="9">
        <v>0</v>
      </c>
      <c r="EY11" s="9">
        <v>0.13100000000000001</v>
      </c>
      <c r="EZ11" s="9">
        <v>0.13100000000000001</v>
      </c>
      <c r="FA11" s="9">
        <v>0</v>
      </c>
      <c r="FB11" s="9">
        <v>0</v>
      </c>
      <c r="FC11" s="9">
        <v>0</v>
      </c>
      <c r="FD11" s="9">
        <v>0</v>
      </c>
      <c r="FE11" s="9">
        <v>1.74</v>
      </c>
      <c r="FF11" s="9">
        <v>0.56899999999999995</v>
      </c>
      <c r="FG11" s="9">
        <v>1.171</v>
      </c>
      <c r="FH11" s="9">
        <v>1.74</v>
      </c>
      <c r="FI11" s="9">
        <v>0.56899999999999995</v>
      </c>
      <c r="FJ11" s="9">
        <v>1.171</v>
      </c>
      <c r="FK11" s="9">
        <v>0.29099999999999998</v>
      </c>
      <c r="FL11" s="9">
        <v>0</v>
      </c>
      <c r="FM11" s="9">
        <v>0.29099999999999998</v>
      </c>
      <c r="FN11" s="9">
        <v>0</v>
      </c>
      <c r="FO11" s="9">
        <v>0</v>
      </c>
      <c r="FP11" s="9">
        <v>0</v>
      </c>
      <c r="FQ11" s="9">
        <v>0.77200000000000002</v>
      </c>
      <c r="FR11" s="9">
        <v>0.122</v>
      </c>
      <c r="FS11" s="9">
        <v>0.65</v>
      </c>
      <c r="FT11" s="9">
        <v>0.17499999999999999</v>
      </c>
      <c r="FU11" s="9">
        <v>0.17499999999999999</v>
      </c>
      <c r="FV11" s="9">
        <v>0</v>
      </c>
      <c r="FW11" s="9">
        <v>0.502</v>
      </c>
      <c r="FX11" s="9">
        <v>0.27200000000000002</v>
      </c>
      <c r="FY11" s="9">
        <v>0.23</v>
      </c>
      <c r="FZ11" s="9">
        <v>0.502</v>
      </c>
      <c r="GA11" s="9">
        <v>0.27200000000000002</v>
      </c>
      <c r="GB11" s="9">
        <v>0.23</v>
      </c>
      <c r="GC11" s="9">
        <v>0</v>
      </c>
      <c r="GD11" s="9">
        <v>0</v>
      </c>
      <c r="GE11" s="9">
        <v>0</v>
      </c>
      <c r="GF11" s="9">
        <v>1.179</v>
      </c>
      <c r="GG11" s="9">
        <v>0.57399999999999995</v>
      </c>
      <c r="GH11" s="9">
        <v>0.60399999999999998</v>
      </c>
      <c r="GI11" s="9">
        <v>1.179</v>
      </c>
      <c r="GJ11" s="9">
        <v>0.57399999999999995</v>
      </c>
      <c r="GK11" s="9">
        <v>0.60399999999999998</v>
      </c>
      <c r="GL11" s="9">
        <v>0.91900000000000004</v>
      </c>
      <c r="GM11" s="9">
        <v>0.57399999999999995</v>
      </c>
      <c r="GN11" s="9">
        <v>0.34399999999999997</v>
      </c>
      <c r="GO11" s="9">
        <v>0.26</v>
      </c>
      <c r="GP11" s="9">
        <v>0</v>
      </c>
      <c r="GQ11" s="9">
        <v>0.26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1.4339999999999999</v>
      </c>
      <c r="HH11" s="9">
        <v>0.91400000000000003</v>
      </c>
      <c r="HI11" s="9">
        <v>0.52</v>
      </c>
      <c r="HJ11" s="9">
        <v>1.4339999999999999</v>
      </c>
      <c r="HK11" s="9">
        <v>0.91400000000000003</v>
      </c>
      <c r="HL11" s="9">
        <v>0.52</v>
      </c>
      <c r="HM11" s="9">
        <v>0.501</v>
      </c>
      <c r="HN11" s="9">
        <v>0.39300000000000002</v>
      </c>
      <c r="HO11" s="9">
        <v>0.107</v>
      </c>
      <c r="HP11" s="9">
        <v>0.19600000000000001</v>
      </c>
      <c r="HQ11" s="9">
        <v>0</v>
      </c>
      <c r="HR11" s="9">
        <v>0.19600000000000001</v>
      </c>
      <c r="HS11" s="9">
        <v>0.36599999999999999</v>
      </c>
      <c r="HT11" s="9">
        <v>0.36599999999999999</v>
      </c>
      <c r="HU11" s="9">
        <v>0</v>
      </c>
      <c r="HV11" s="9">
        <v>0.216</v>
      </c>
      <c r="HW11" s="9">
        <v>0</v>
      </c>
      <c r="HX11" s="9">
        <v>0.216</v>
      </c>
      <c r="HY11" s="9">
        <v>0.155</v>
      </c>
      <c r="HZ11" s="9">
        <v>0.155</v>
      </c>
      <c r="IA11" s="9">
        <v>0</v>
      </c>
      <c r="IB11" s="9">
        <v>0.155</v>
      </c>
      <c r="IC11" s="9">
        <v>0.155</v>
      </c>
      <c r="ID11" s="9">
        <v>0</v>
      </c>
      <c r="IE11" s="9">
        <v>0</v>
      </c>
      <c r="IF11" s="9">
        <v>0</v>
      </c>
      <c r="IG11" s="9">
        <v>0</v>
      </c>
      <c r="IH11" s="9">
        <v>0.38</v>
      </c>
      <c r="II11" s="9">
        <v>0.20300000000000001</v>
      </c>
      <c r="IJ11" s="9">
        <v>0.17699999999999999</v>
      </c>
      <c r="IK11" s="9">
        <v>0.38</v>
      </c>
      <c r="IL11" s="9">
        <v>0.20300000000000001</v>
      </c>
      <c r="IM11" s="9">
        <v>0.17699999999999999</v>
      </c>
      <c r="IN11" s="9">
        <v>0</v>
      </c>
      <c r="IO11" s="9">
        <v>0</v>
      </c>
      <c r="IP11" s="9">
        <v>0</v>
      </c>
      <c r="IQ11" s="9">
        <v>0.38</v>
      </c>
    </row>
    <row r="12" spans="1:251">
      <c r="A12" s="10">
        <v>42401</v>
      </c>
      <c r="B12" s="9">
        <v>1.1060000000000001</v>
      </c>
      <c r="C12" s="9">
        <v>0.441</v>
      </c>
      <c r="D12" s="9">
        <v>0.66500000000000004</v>
      </c>
      <c r="E12" s="9">
        <v>0.65500000000000003</v>
      </c>
      <c r="F12" s="9">
        <v>0.441</v>
      </c>
      <c r="G12" s="9">
        <v>0.215</v>
      </c>
      <c r="H12" s="9">
        <v>0.45</v>
      </c>
      <c r="I12" s="9">
        <v>0</v>
      </c>
      <c r="J12" s="9">
        <v>0.45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0.748</v>
      </c>
      <c r="AA12" s="9">
        <v>0.41299999999999998</v>
      </c>
      <c r="AB12" s="9">
        <v>0.33500000000000002</v>
      </c>
      <c r="AC12" s="9">
        <v>0.60399999999999998</v>
      </c>
      <c r="AD12" s="9">
        <v>0.27</v>
      </c>
      <c r="AE12" s="9">
        <v>0.33500000000000002</v>
      </c>
      <c r="AF12" s="9">
        <v>8.8999999999999996E-2</v>
      </c>
      <c r="AG12" s="9">
        <v>0</v>
      </c>
      <c r="AH12" s="9">
        <v>8.8999999999999996E-2</v>
      </c>
      <c r="AI12" s="9">
        <v>0.14399999999999999</v>
      </c>
      <c r="AJ12" s="9">
        <v>0</v>
      </c>
      <c r="AK12" s="9">
        <v>0.14399999999999999</v>
      </c>
      <c r="AL12" s="9">
        <v>0.10100000000000001</v>
      </c>
      <c r="AM12" s="9">
        <v>0</v>
      </c>
      <c r="AN12" s="9">
        <v>0.10100000000000001</v>
      </c>
      <c r="AO12" s="9">
        <v>0.27</v>
      </c>
      <c r="AP12" s="9">
        <v>0.27</v>
      </c>
      <c r="AQ12" s="9">
        <v>0</v>
      </c>
      <c r="AR12" s="9">
        <v>0.14399999999999999</v>
      </c>
      <c r="AS12" s="9">
        <v>0.14399999999999999</v>
      </c>
      <c r="AT12" s="9">
        <v>0</v>
      </c>
      <c r="AU12" s="9">
        <v>0</v>
      </c>
      <c r="AV12" s="9">
        <v>0</v>
      </c>
      <c r="AW12" s="9">
        <v>0</v>
      </c>
      <c r="AX12" s="9">
        <v>0.14399999999999999</v>
      </c>
      <c r="AY12" s="9">
        <v>0.14399999999999999</v>
      </c>
      <c r="AZ12" s="9">
        <v>0</v>
      </c>
      <c r="BA12" s="9">
        <v>8.8999999999999996E-2</v>
      </c>
      <c r="BB12" s="9">
        <v>0</v>
      </c>
      <c r="BC12" s="9">
        <v>8.8999999999999996E-2</v>
      </c>
      <c r="BD12" s="9">
        <v>8.8999999999999996E-2</v>
      </c>
      <c r="BE12" s="9">
        <v>0</v>
      </c>
      <c r="BF12" s="9">
        <v>8.8999999999999996E-2</v>
      </c>
      <c r="BG12" s="9">
        <v>8.8999999999999996E-2</v>
      </c>
      <c r="BH12" s="9">
        <v>0</v>
      </c>
      <c r="BI12" s="9">
        <v>8.8999999999999996E-2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0.65900000000000003</v>
      </c>
      <c r="CC12" s="9">
        <v>0.41299999999999998</v>
      </c>
      <c r="CD12" s="9">
        <v>0.246</v>
      </c>
      <c r="CE12" s="9">
        <v>0.51500000000000001</v>
      </c>
      <c r="CF12" s="9">
        <v>0.27</v>
      </c>
      <c r="CG12" s="9">
        <v>0.246</v>
      </c>
      <c r="CH12" s="9">
        <v>0</v>
      </c>
      <c r="CI12" s="9">
        <v>0</v>
      </c>
      <c r="CJ12" s="9">
        <v>0</v>
      </c>
      <c r="CK12" s="9">
        <v>0.14399999999999999</v>
      </c>
      <c r="CL12" s="9">
        <v>0</v>
      </c>
      <c r="CM12" s="9">
        <v>0.14399999999999999</v>
      </c>
      <c r="CN12" s="9">
        <v>0.10100000000000001</v>
      </c>
      <c r="CO12" s="9">
        <v>0</v>
      </c>
      <c r="CP12" s="9">
        <v>0.10100000000000001</v>
      </c>
      <c r="CQ12" s="9">
        <v>0.27</v>
      </c>
      <c r="CR12" s="9">
        <v>0.27</v>
      </c>
      <c r="CS12" s="9">
        <v>0</v>
      </c>
      <c r="CT12" s="9">
        <v>0.14399999999999999</v>
      </c>
      <c r="CU12" s="9">
        <v>0.14399999999999999</v>
      </c>
      <c r="CV12" s="9">
        <v>0</v>
      </c>
      <c r="CW12" s="9">
        <v>0</v>
      </c>
      <c r="CX12" s="9">
        <v>0</v>
      </c>
      <c r="CY12" s="9">
        <v>0</v>
      </c>
      <c r="CZ12" s="9">
        <v>0.14399999999999999</v>
      </c>
      <c r="DA12" s="9">
        <v>0.14399999999999999</v>
      </c>
      <c r="DB12" s="9">
        <v>0</v>
      </c>
      <c r="DC12" s="9">
        <v>1.5609999999999999</v>
      </c>
      <c r="DD12" s="9">
        <v>0.70399999999999996</v>
      </c>
      <c r="DE12" s="9">
        <v>0.85799999999999998</v>
      </c>
      <c r="DF12" s="9">
        <v>1.5609999999999999</v>
      </c>
      <c r="DG12" s="9">
        <v>0.70399999999999996</v>
      </c>
      <c r="DH12" s="9">
        <v>0.85799999999999998</v>
      </c>
      <c r="DI12" s="9">
        <v>0.86</v>
      </c>
      <c r="DJ12" s="9">
        <v>0.56000000000000005</v>
      </c>
      <c r="DK12" s="9">
        <v>0.30099999999999999</v>
      </c>
      <c r="DL12" s="9">
        <v>0.41499999999999998</v>
      </c>
      <c r="DM12" s="9">
        <v>0.14399999999999999</v>
      </c>
      <c r="DN12" s="9">
        <v>0.27100000000000002</v>
      </c>
      <c r="DO12" s="9">
        <v>0.16800000000000001</v>
      </c>
      <c r="DP12" s="9">
        <v>0</v>
      </c>
      <c r="DQ12" s="9">
        <v>0.16800000000000001</v>
      </c>
      <c r="DR12" s="9">
        <v>0</v>
      </c>
      <c r="DS12" s="9">
        <v>0</v>
      </c>
      <c r="DT12" s="9">
        <v>0</v>
      </c>
      <c r="DU12" s="9">
        <v>0.11799999999999999</v>
      </c>
      <c r="DV12" s="9">
        <v>0</v>
      </c>
      <c r="DW12" s="9">
        <v>0.11799999999999999</v>
      </c>
      <c r="DX12" s="9">
        <v>0.11799999999999999</v>
      </c>
      <c r="DY12" s="9">
        <v>0</v>
      </c>
      <c r="DZ12" s="9">
        <v>0.11799999999999999</v>
      </c>
      <c r="EA12" s="9">
        <v>0</v>
      </c>
      <c r="EB12" s="9">
        <v>0</v>
      </c>
      <c r="EC12" s="9">
        <v>0</v>
      </c>
      <c r="ED12" s="9">
        <v>1.5660000000000001</v>
      </c>
      <c r="EE12" s="9">
        <v>1.002</v>
      </c>
      <c r="EF12" s="9">
        <v>0.56399999999999995</v>
      </c>
      <c r="EG12" s="9">
        <v>1.5660000000000001</v>
      </c>
      <c r="EH12" s="9">
        <v>1.002</v>
      </c>
      <c r="EI12" s="9">
        <v>0.56399999999999995</v>
      </c>
      <c r="EJ12" s="9">
        <v>0.54300000000000004</v>
      </c>
      <c r="EK12" s="9">
        <v>0.34</v>
      </c>
      <c r="EL12" s="9">
        <v>0.20200000000000001</v>
      </c>
      <c r="EM12" s="9">
        <v>0</v>
      </c>
      <c r="EN12" s="9">
        <v>0</v>
      </c>
      <c r="EO12" s="9">
        <v>0</v>
      </c>
      <c r="EP12" s="9">
        <v>0.53400000000000003</v>
      </c>
      <c r="EQ12" s="9">
        <v>0.17199999999999999</v>
      </c>
      <c r="ER12" s="9">
        <v>0.36199999999999999</v>
      </c>
      <c r="ES12" s="9">
        <v>0.38400000000000001</v>
      </c>
      <c r="ET12" s="9">
        <v>0.38400000000000001</v>
      </c>
      <c r="EU12" s="9">
        <v>0</v>
      </c>
      <c r="EV12" s="9">
        <v>0.106</v>
      </c>
      <c r="EW12" s="9">
        <v>0.106</v>
      </c>
      <c r="EX12" s="9">
        <v>0</v>
      </c>
      <c r="EY12" s="9">
        <v>0.106</v>
      </c>
      <c r="EZ12" s="9">
        <v>0.106</v>
      </c>
      <c r="FA12" s="9">
        <v>0</v>
      </c>
      <c r="FB12" s="9">
        <v>0</v>
      </c>
      <c r="FC12" s="9">
        <v>0</v>
      </c>
      <c r="FD12" s="9">
        <v>0</v>
      </c>
      <c r="FE12" s="9">
        <v>1.4279999999999999</v>
      </c>
      <c r="FF12" s="9">
        <v>1.1140000000000001</v>
      </c>
      <c r="FG12" s="9">
        <v>0.314</v>
      </c>
      <c r="FH12" s="9">
        <v>1.167</v>
      </c>
      <c r="FI12" s="9">
        <v>1.0469999999999999</v>
      </c>
      <c r="FJ12" s="9">
        <v>0.12</v>
      </c>
      <c r="FK12" s="9">
        <v>0.108</v>
      </c>
      <c r="FL12" s="9">
        <v>0.108</v>
      </c>
      <c r="FM12" s="9">
        <v>0</v>
      </c>
      <c r="FN12" s="9">
        <v>0.28100000000000003</v>
      </c>
      <c r="FO12" s="9">
        <v>0.28100000000000003</v>
      </c>
      <c r="FP12" s="9">
        <v>0</v>
      </c>
      <c r="FQ12" s="9">
        <v>0</v>
      </c>
      <c r="FR12" s="9">
        <v>0</v>
      </c>
      <c r="FS12" s="9">
        <v>0</v>
      </c>
      <c r="FT12" s="9">
        <v>0.627</v>
      </c>
      <c r="FU12" s="9">
        <v>0.50800000000000001</v>
      </c>
      <c r="FV12" s="9">
        <v>0.12</v>
      </c>
      <c r="FW12" s="9">
        <v>0.41199999999999998</v>
      </c>
      <c r="FX12" s="9">
        <v>0.217</v>
      </c>
      <c r="FY12" s="9">
        <v>0.19400000000000001</v>
      </c>
      <c r="FZ12" s="9">
        <v>0.151</v>
      </c>
      <c r="GA12" s="9">
        <v>0.151</v>
      </c>
      <c r="GB12" s="9">
        <v>0</v>
      </c>
      <c r="GC12" s="9">
        <v>0.26100000000000001</v>
      </c>
      <c r="GD12" s="9">
        <v>6.7000000000000004E-2</v>
      </c>
      <c r="GE12" s="9">
        <v>0.19400000000000001</v>
      </c>
      <c r="GF12" s="9">
        <v>1.613</v>
      </c>
      <c r="GG12" s="9">
        <v>1.1759999999999999</v>
      </c>
      <c r="GH12" s="9">
        <v>0.437</v>
      </c>
      <c r="GI12" s="9">
        <v>1.613</v>
      </c>
      <c r="GJ12" s="9">
        <v>1.1759999999999999</v>
      </c>
      <c r="GK12" s="9">
        <v>0.437</v>
      </c>
      <c r="GL12" s="9">
        <v>0.58499999999999996</v>
      </c>
      <c r="GM12" s="9">
        <v>0.46200000000000002</v>
      </c>
      <c r="GN12" s="9">
        <v>0.123</v>
      </c>
      <c r="GO12" s="9">
        <v>0.28799999999999998</v>
      </c>
      <c r="GP12" s="9">
        <v>0.28799999999999998</v>
      </c>
      <c r="GQ12" s="9">
        <v>0</v>
      </c>
      <c r="GR12" s="9">
        <v>0.47299999999999998</v>
      </c>
      <c r="GS12" s="9">
        <v>0.158</v>
      </c>
      <c r="GT12" s="9">
        <v>0.314</v>
      </c>
      <c r="GU12" s="9">
        <v>0.26800000000000002</v>
      </c>
      <c r="GV12" s="9">
        <v>0.26800000000000002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2.012</v>
      </c>
      <c r="HH12" s="9">
        <v>1.2669999999999999</v>
      </c>
      <c r="HI12" s="9">
        <v>0.745</v>
      </c>
      <c r="HJ12" s="9">
        <v>2.012</v>
      </c>
      <c r="HK12" s="9">
        <v>1.2669999999999999</v>
      </c>
      <c r="HL12" s="9">
        <v>0.745</v>
      </c>
      <c r="HM12" s="9">
        <v>0.64100000000000001</v>
      </c>
      <c r="HN12" s="9">
        <v>0.4</v>
      </c>
      <c r="HO12" s="9">
        <v>0.24099999999999999</v>
      </c>
      <c r="HP12" s="9">
        <v>0.26900000000000002</v>
      </c>
      <c r="HQ12" s="9">
        <v>0.14099999999999999</v>
      </c>
      <c r="HR12" s="9">
        <v>0.129</v>
      </c>
      <c r="HS12" s="9">
        <v>0.42899999999999999</v>
      </c>
      <c r="HT12" s="9">
        <v>0.25800000000000001</v>
      </c>
      <c r="HU12" s="9">
        <v>0.17100000000000001</v>
      </c>
      <c r="HV12" s="9">
        <v>0.45300000000000001</v>
      </c>
      <c r="HW12" s="9">
        <v>0.249</v>
      </c>
      <c r="HX12" s="9">
        <v>0.20399999999999999</v>
      </c>
      <c r="HY12" s="9">
        <v>0.22</v>
      </c>
      <c r="HZ12" s="9">
        <v>0.22</v>
      </c>
      <c r="IA12" s="9">
        <v>0</v>
      </c>
      <c r="IB12" s="9">
        <v>0.22</v>
      </c>
      <c r="IC12" s="9">
        <v>0.22</v>
      </c>
      <c r="ID12" s="9">
        <v>0</v>
      </c>
      <c r="IE12" s="9">
        <v>0</v>
      </c>
      <c r="IF12" s="9">
        <v>0</v>
      </c>
      <c r="IG12" s="9">
        <v>0</v>
      </c>
      <c r="IH12" s="9">
        <v>0.22</v>
      </c>
      <c r="II12" s="9">
        <v>0</v>
      </c>
      <c r="IJ12" s="9">
        <v>0.22</v>
      </c>
      <c r="IK12" s="9">
        <v>0.22</v>
      </c>
      <c r="IL12" s="9">
        <v>0</v>
      </c>
      <c r="IM12" s="9">
        <v>0.22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1.22</v>
      </c>
      <c r="C13" s="9">
        <v>0.45200000000000001</v>
      </c>
      <c r="D13" s="9">
        <v>0.76800000000000002</v>
      </c>
      <c r="E13" s="9">
        <v>0.16400000000000001</v>
      </c>
      <c r="F13" s="9">
        <v>0</v>
      </c>
      <c r="G13" s="9">
        <v>0.16400000000000001</v>
      </c>
      <c r="H13" s="9">
        <v>0.33400000000000002</v>
      </c>
      <c r="I13" s="9">
        <v>0.33400000000000002</v>
      </c>
      <c r="J13" s="9">
        <v>0</v>
      </c>
      <c r="K13" s="9">
        <v>0.255</v>
      </c>
      <c r="L13" s="9">
        <v>0</v>
      </c>
      <c r="M13" s="9">
        <v>0.255</v>
      </c>
      <c r="N13" s="9">
        <v>0.28499999999999998</v>
      </c>
      <c r="O13" s="9">
        <v>0.11799999999999999</v>
      </c>
      <c r="P13" s="9">
        <v>0.16700000000000001</v>
      </c>
      <c r="Q13" s="9">
        <v>0.182</v>
      </c>
      <c r="R13" s="9">
        <v>0</v>
      </c>
      <c r="S13" s="9">
        <v>0.182</v>
      </c>
      <c r="T13" s="9">
        <v>0.182</v>
      </c>
      <c r="U13" s="9">
        <v>0</v>
      </c>
      <c r="V13" s="9">
        <v>0.182</v>
      </c>
      <c r="W13" s="9">
        <v>0</v>
      </c>
      <c r="X13" s="9">
        <v>0</v>
      </c>
      <c r="Y13" s="9">
        <v>0</v>
      </c>
      <c r="Z13" s="9">
        <v>0.34899999999999998</v>
      </c>
      <c r="AA13" s="9">
        <v>0.10100000000000001</v>
      </c>
      <c r="AB13" s="9">
        <v>0.248</v>
      </c>
      <c r="AC13" s="9">
        <v>0.34899999999999998</v>
      </c>
      <c r="AD13" s="9">
        <v>0.10100000000000001</v>
      </c>
      <c r="AE13" s="9">
        <v>0.248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0.34899999999999998</v>
      </c>
      <c r="AS13" s="9">
        <v>0.10100000000000001</v>
      </c>
      <c r="AT13" s="9">
        <v>0.248</v>
      </c>
      <c r="AU13" s="9">
        <v>0.34899999999999998</v>
      </c>
      <c r="AV13" s="9">
        <v>0.10100000000000001</v>
      </c>
      <c r="AW13" s="9">
        <v>0.248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0.34899999999999998</v>
      </c>
      <c r="CC13" s="9">
        <v>0.10100000000000001</v>
      </c>
      <c r="CD13" s="9">
        <v>0.248</v>
      </c>
      <c r="CE13" s="9">
        <v>0.34899999999999998</v>
      </c>
      <c r="CF13" s="9">
        <v>0.10100000000000001</v>
      </c>
      <c r="CG13" s="9">
        <v>0.248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0.34899999999999998</v>
      </c>
      <c r="CU13" s="9">
        <v>0.10100000000000001</v>
      </c>
      <c r="CV13" s="9">
        <v>0.248</v>
      </c>
      <c r="CW13" s="9">
        <v>0.34899999999999998</v>
      </c>
      <c r="CX13" s="9">
        <v>0.10100000000000001</v>
      </c>
      <c r="CY13" s="9">
        <v>0.248</v>
      </c>
      <c r="CZ13" s="9">
        <v>0</v>
      </c>
      <c r="DA13" s="9">
        <v>0</v>
      </c>
      <c r="DB13" s="9">
        <v>0</v>
      </c>
      <c r="DC13" s="9">
        <v>1.4930000000000001</v>
      </c>
      <c r="DD13" s="9">
        <v>1.2330000000000001</v>
      </c>
      <c r="DE13" s="9">
        <v>0.26</v>
      </c>
      <c r="DF13" s="9">
        <v>1.4930000000000001</v>
      </c>
      <c r="DG13" s="9">
        <v>1.2330000000000001</v>
      </c>
      <c r="DH13" s="9">
        <v>0.26</v>
      </c>
      <c r="DI13" s="9">
        <v>1.008</v>
      </c>
      <c r="DJ13" s="9">
        <v>0.90200000000000002</v>
      </c>
      <c r="DK13" s="9">
        <v>0.107</v>
      </c>
      <c r="DL13" s="9">
        <v>0.33100000000000002</v>
      </c>
      <c r="DM13" s="9">
        <v>0.33100000000000002</v>
      </c>
      <c r="DN13" s="9">
        <v>0</v>
      </c>
      <c r="DO13" s="9">
        <v>0.154</v>
      </c>
      <c r="DP13" s="9">
        <v>0</v>
      </c>
      <c r="DQ13" s="9">
        <v>0.154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1.8340000000000001</v>
      </c>
      <c r="EE13" s="9">
        <v>1.3520000000000001</v>
      </c>
      <c r="EF13" s="9">
        <v>0.48199999999999998</v>
      </c>
      <c r="EG13" s="9">
        <v>1.8340000000000001</v>
      </c>
      <c r="EH13" s="9">
        <v>1.3520000000000001</v>
      </c>
      <c r="EI13" s="9">
        <v>0.48199999999999998</v>
      </c>
      <c r="EJ13" s="9">
        <v>0.95199999999999996</v>
      </c>
      <c r="EK13" s="9">
        <v>0.72399999999999998</v>
      </c>
      <c r="EL13" s="9">
        <v>0.22800000000000001</v>
      </c>
      <c r="EM13" s="9">
        <v>0.107</v>
      </c>
      <c r="EN13" s="9">
        <v>0</v>
      </c>
      <c r="EO13" s="9">
        <v>0.107</v>
      </c>
      <c r="EP13" s="9">
        <v>0.107</v>
      </c>
      <c r="EQ13" s="9">
        <v>0.107</v>
      </c>
      <c r="ER13" s="9">
        <v>0</v>
      </c>
      <c r="ES13" s="9">
        <v>0.14599999999999999</v>
      </c>
      <c r="ET13" s="9">
        <v>0</v>
      </c>
      <c r="EU13" s="9">
        <v>0.14599999999999999</v>
      </c>
      <c r="EV13" s="9">
        <v>0.52100000000000002</v>
      </c>
      <c r="EW13" s="9">
        <v>0.52100000000000002</v>
      </c>
      <c r="EX13" s="9">
        <v>0</v>
      </c>
      <c r="EY13" s="9">
        <v>0.52100000000000002</v>
      </c>
      <c r="EZ13" s="9">
        <v>0.52100000000000002</v>
      </c>
      <c r="FA13" s="9">
        <v>0</v>
      </c>
      <c r="FB13" s="9">
        <v>0</v>
      </c>
      <c r="FC13" s="9">
        <v>0</v>
      </c>
      <c r="FD13" s="9">
        <v>0</v>
      </c>
      <c r="FE13" s="9">
        <v>1.4650000000000001</v>
      </c>
      <c r="FF13" s="9">
        <v>0.57199999999999995</v>
      </c>
      <c r="FG13" s="9">
        <v>0.89300000000000002</v>
      </c>
      <c r="FH13" s="9">
        <v>1.4650000000000001</v>
      </c>
      <c r="FI13" s="9">
        <v>0.57199999999999995</v>
      </c>
      <c r="FJ13" s="9">
        <v>0.89300000000000002</v>
      </c>
      <c r="FK13" s="9">
        <v>0.37</v>
      </c>
      <c r="FL13" s="9">
        <v>0.20100000000000001</v>
      </c>
      <c r="FM13" s="9">
        <v>0.16800000000000001</v>
      </c>
      <c r="FN13" s="9">
        <v>0.40699999999999997</v>
      </c>
      <c r="FO13" s="9">
        <v>0.14699999999999999</v>
      </c>
      <c r="FP13" s="9">
        <v>0.26</v>
      </c>
      <c r="FQ13" s="9">
        <v>0</v>
      </c>
      <c r="FR13" s="9">
        <v>0</v>
      </c>
      <c r="FS13" s="9">
        <v>0</v>
      </c>
      <c r="FT13" s="9">
        <v>0.46400000000000002</v>
      </c>
      <c r="FU13" s="9">
        <v>0</v>
      </c>
      <c r="FV13" s="9">
        <v>0.46400000000000002</v>
      </c>
      <c r="FW13" s="9">
        <v>0.224</v>
      </c>
      <c r="FX13" s="9">
        <v>0.224</v>
      </c>
      <c r="FY13" s="9">
        <v>0</v>
      </c>
      <c r="FZ13" s="9">
        <v>0.224</v>
      </c>
      <c r="GA13" s="9">
        <v>0.224</v>
      </c>
      <c r="GB13" s="9">
        <v>0</v>
      </c>
      <c r="GC13" s="9">
        <v>0</v>
      </c>
      <c r="GD13" s="9">
        <v>0</v>
      </c>
      <c r="GE13" s="9">
        <v>0</v>
      </c>
      <c r="GF13" s="9">
        <v>1.1299999999999999</v>
      </c>
      <c r="GG13" s="9">
        <v>0.69599999999999995</v>
      </c>
      <c r="GH13" s="9">
        <v>0.435</v>
      </c>
      <c r="GI13" s="9">
        <v>1.1299999999999999</v>
      </c>
      <c r="GJ13" s="9">
        <v>0.69599999999999995</v>
      </c>
      <c r="GK13" s="9">
        <v>0.435</v>
      </c>
      <c r="GL13" s="9">
        <v>0.57899999999999996</v>
      </c>
      <c r="GM13" s="9">
        <v>0.14399999999999999</v>
      </c>
      <c r="GN13" s="9">
        <v>0.435</v>
      </c>
      <c r="GO13" s="9">
        <v>0.41399999999999998</v>
      </c>
      <c r="GP13" s="9">
        <v>0.41399999999999998</v>
      </c>
      <c r="GQ13" s="9">
        <v>0</v>
      </c>
      <c r="GR13" s="9">
        <v>0.13700000000000001</v>
      </c>
      <c r="GS13" s="9">
        <v>0.13700000000000001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0.6</v>
      </c>
      <c r="HH13" s="9">
        <v>0.185</v>
      </c>
      <c r="HI13" s="9">
        <v>0.41499999999999998</v>
      </c>
      <c r="HJ13" s="9">
        <v>0.6</v>
      </c>
      <c r="HK13" s="9">
        <v>0.185</v>
      </c>
      <c r="HL13" s="9">
        <v>0.41499999999999998</v>
      </c>
      <c r="HM13" s="9">
        <v>0</v>
      </c>
      <c r="HN13" s="9">
        <v>0</v>
      </c>
      <c r="HO13" s="9">
        <v>0</v>
      </c>
      <c r="HP13" s="9">
        <v>0.46500000000000002</v>
      </c>
      <c r="HQ13" s="9">
        <v>0.185</v>
      </c>
      <c r="HR13" s="9">
        <v>0.28000000000000003</v>
      </c>
      <c r="HS13" s="9">
        <v>0</v>
      </c>
      <c r="HT13" s="9">
        <v>0</v>
      </c>
      <c r="HU13" s="9">
        <v>0</v>
      </c>
      <c r="HV13" s="9">
        <v>0.13500000000000001</v>
      </c>
      <c r="HW13" s="9">
        <v>0</v>
      </c>
      <c r="HX13" s="9">
        <v>0.13500000000000001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1.0489999999999999</v>
      </c>
      <c r="C14" s="9">
        <v>0.63400000000000001</v>
      </c>
      <c r="D14" s="9">
        <v>0.41499999999999998</v>
      </c>
      <c r="E14" s="9">
        <v>0.193</v>
      </c>
      <c r="F14" s="9">
        <v>0.193</v>
      </c>
      <c r="G14" s="9">
        <v>0</v>
      </c>
      <c r="H14" s="9">
        <v>0.41899999999999998</v>
      </c>
      <c r="I14" s="9">
        <v>0.158</v>
      </c>
      <c r="J14" s="9">
        <v>0.26100000000000001</v>
      </c>
      <c r="K14" s="9">
        <v>0.20699999999999999</v>
      </c>
      <c r="L14" s="9">
        <v>0.13300000000000001</v>
      </c>
      <c r="M14" s="9">
        <v>7.3999999999999996E-2</v>
      </c>
      <c r="N14" s="9">
        <v>0.15</v>
      </c>
      <c r="O14" s="9">
        <v>0.15</v>
      </c>
      <c r="P14" s="9">
        <v>0</v>
      </c>
      <c r="Q14" s="9">
        <v>0.08</v>
      </c>
      <c r="R14" s="9">
        <v>0</v>
      </c>
      <c r="S14" s="9">
        <v>0.08</v>
      </c>
      <c r="T14" s="9">
        <v>0.08</v>
      </c>
      <c r="U14" s="9">
        <v>0</v>
      </c>
      <c r="V14" s="9">
        <v>0.08</v>
      </c>
      <c r="W14" s="9">
        <v>0</v>
      </c>
      <c r="X14" s="9">
        <v>0</v>
      </c>
      <c r="Y14" s="9">
        <v>0</v>
      </c>
      <c r="Z14" s="9">
        <v>0.34</v>
      </c>
      <c r="AA14" s="9">
        <v>0.27600000000000002</v>
      </c>
      <c r="AB14" s="9">
        <v>6.4000000000000001E-2</v>
      </c>
      <c r="AC14" s="9">
        <v>0.34</v>
      </c>
      <c r="AD14" s="9">
        <v>0.27600000000000002</v>
      </c>
      <c r="AE14" s="9">
        <v>6.4000000000000001E-2</v>
      </c>
      <c r="AF14" s="9">
        <v>0.13800000000000001</v>
      </c>
      <c r="AG14" s="9">
        <v>0.13800000000000001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0.20200000000000001</v>
      </c>
      <c r="AP14" s="9">
        <v>0.13700000000000001</v>
      </c>
      <c r="AQ14" s="9">
        <v>6.4000000000000001E-2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0.13800000000000001</v>
      </c>
      <c r="BB14" s="9">
        <v>0.13800000000000001</v>
      </c>
      <c r="BC14" s="9">
        <v>0</v>
      </c>
      <c r="BD14" s="9">
        <v>0.13800000000000001</v>
      </c>
      <c r="BE14" s="9">
        <v>0.13800000000000001</v>
      </c>
      <c r="BF14" s="9">
        <v>0</v>
      </c>
      <c r="BG14" s="9">
        <v>0.13800000000000001</v>
      </c>
      <c r="BH14" s="9">
        <v>0.13800000000000001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0.20200000000000001</v>
      </c>
      <c r="CC14" s="9">
        <v>0.13700000000000001</v>
      </c>
      <c r="CD14" s="9">
        <v>6.4000000000000001E-2</v>
      </c>
      <c r="CE14" s="9">
        <v>0.20200000000000001</v>
      </c>
      <c r="CF14" s="9">
        <v>0.13700000000000001</v>
      </c>
      <c r="CG14" s="9">
        <v>6.4000000000000001E-2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0.20200000000000001</v>
      </c>
      <c r="CR14" s="9">
        <v>0.13700000000000001</v>
      </c>
      <c r="CS14" s="9">
        <v>6.4000000000000001E-2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2.173</v>
      </c>
      <c r="DD14" s="9">
        <v>1.278</v>
      </c>
      <c r="DE14" s="9">
        <v>0.89500000000000002</v>
      </c>
      <c r="DF14" s="9">
        <v>2.173</v>
      </c>
      <c r="DG14" s="9">
        <v>1.278</v>
      </c>
      <c r="DH14" s="9">
        <v>0.89500000000000002</v>
      </c>
      <c r="DI14" s="9">
        <v>1.6919999999999999</v>
      </c>
      <c r="DJ14" s="9">
        <v>1.1100000000000001</v>
      </c>
      <c r="DK14" s="9">
        <v>0.58199999999999996</v>
      </c>
      <c r="DL14" s="9">
        <v>0.28299999999999997</v>
      </c>
      <c r="DM14" s="9">
        <v>0.16800000000000001</v>
      </c>
      <c r="DN14" s="9">
        <v>0.11600000000000001</v>
      </c>
      <c r="DO14" s="9">
        <v>0.11</v>
      </c>
      <c r="DP14" s="9">
        <v>0</v>
      </c>
      <c r="DQ14" s="9">
        <v>0.11</v>
      </c>
      <c r="DR14" s="9">
        <v>8.6999999999999994E-2</v>
      </c>
      <c r="DS14" s="9">
        <v>0</v>
      </c>
      <c r="DT14" s="9">
        <v>8.6999999999999994E-2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1.7190000000000001</v>
      </c>
      <c r="EE14" s="9">
        <v>1.2090000000000001</v>
      </c>
      <c r="EF14" s="9">
        <v>0.50900000000000001</v>
      </c>
      <c r="EG14" s="9">
        <v>1.7190000000000001</v>
      </c>
      <c r="EH14" s="9">
        <v>1.2090000000000001</v>
      </c>
      <c r="EI14" s="9">
        <v>0.50900000000000001</v>
      </c>
      <c r="EJ14" s="9">
        <v>0.63400000000000001</v>
      </c>
      <c r="EK14" s="9">
        <v>0.497</v>
      </c>
      <c r="EL14" s="9">
        <v>0.13700000000000001</v>
      </c>
      <c r="EM14" s="9">
        <v>0.24099999999999999</v>
      </c>
      <c r="EN14" s="9">
        <v>0</v>
      </c>
      <c r="EO14" s="9">
        <v>0.24099999999999999</v>
      </c>
      <c r="EP14" s="9">
        <v>0.41799999999999998</v>
      </c>
      <c r="EQ14" s="9">
        <v>0.41799999999999998</v>
      </c>
      <c r="ER14" s="9">
        <v>0</v>
      </c>
      <c r="ES14" s="9">
        <v>0.14699999999999999</v>
      </c>
      <c r="ET14" s="9">
        <v>0.14699999999999999</v>
      </c>
      <c r="EU14" s="9">
        <v>0</v>
      </c>
      <c r="EV14" s="9">
        <v>0.27800000000000002</v>
      </c>
      <c r="EW14" s="9">
        <v>0.14799999999999999</v>
      </c>
      <c r="EX14" s="9">
        <v>0.13100000000000001</v>
      </c>
      <c r="EY14" s="9">
        <v>0.27800000000000002</v>
      </c>
      <c r="EZ14" s="9">
        <v>0.14799999999999999</v>
      </c>
      <c r="FA14" s="9">
        <v>0.13100000000000001</v>
      </c>
      <c r="FB14" s="9">
        <v>0</v>
      </c>
      <c r="FC14" s="9">
        <v>0</v>
      </c>
      <c r="FD14" s="9">
        <v>0</v>
      </c>
      <c r="FE14" s="9">
        <v>1.431</v>
      </c>
      <c r="FF14" s="9">
        <v>0.76100000000000001</v>
      </c>
      <c r="FG14" s="9">
        <v>0.67</v>
      </c>
      <c r="FH14" s="9">
        <v>1.431</v>
      </c>
      <c r="FI14" s="9">
        <v>0.76100000000000001</v>
      </c>
      <c r="FJ14" s="9">
        <v>0.67</v>
      </c>
      <c r="FK14" s="9">
        <v>0.65200000000000002</v>
      </c>
      <c r="FL14" s="9">
        <v>0.318</v>
      </c>
      <c r="FM14" s="9">
        <v>0.33400000000000002</v>
      </c>
      <c r="FN14" s="9">
        <v>0.503</v>
      </c>
      <c r="FO14" s="9">
        <v>0.16700000000000001</v>
      </c>
      <c r="FP14" s="9">
        <v>0.33600000000000002</v>
      </c>
      <c r="FQ14" s="9">
        <v>0</v>
      </c>
      <c r="FR14" s="9">
        <v>0</v>
      </c>
      <c r="FS14" s="9">
        <v>0</v>
      </c>
      <c r="FT14" s="9">
        <v>0.27600000000000002</v>
      </c>
      <c r="FU14" s="9">
        <v>0.27600000000000002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1.4039999999999999</v>
      </c>
      <c r="GG14" s="9">
        <v>0.97</v>
      </c>
      <c r="GH14" s="9">
        <v>0.433</v>
      </c>
      <c r="GI14" s="9">
        <v>1.4039999999999999</v>
      </c>
      <c r="GJ14" s="9">
        <v>0.97</v>
      </c>
      <c r="GK14" s="9">
        <v>0.433</v>
      </c>
      <c r="GL14" s="9">
        <v>0.70099999999999996</v>
      </c>
      <c r="GM14" s="9">
        <v>0.48899999999999999</v>
      </c>
      <c r="GN14" s="9">
        <v>0.21299999999999999</v>
      </c>
      <c r="GO14" s="9">
        <v>0</v>
      </c>
      <c r="GP14" s="9">
        <v>0</v>
      </c>
      <c r="GQ14" s="9">
        <v>0</v>
      </c>
      <c r="GR14" s="9">
        <v>0.373</v>
      </c>
      <c r="GS14" s="9">
        <v>0.373</v>
      </c>
      <c r="GT14" s="9">
        <v>0</v>
      </c>
      <c r="GU14" s="9">
        <v>0.23300000000000001</v>
      </c>
      <c r="GV14" s="9">
        <v>0.109</v>
      </c>
      <c r="GW14" s="9">
        <v>0.124</v>
      </c>
      <c r="GX14" s="9">
        <v>9.7000000000000003E-2</v>
      </c>
      <c r="GY14" s="9">
        <v>0</v>
      </c>
      <c r="GZ14" s="9">
        <v>9.7000000000000003E-2</v>
      </c>
      <c r="HA14" s="9">
        <v>9.7000000000000003E-2</v>
      </c>
      <c r="HB14" s="9">
        <v>0</v>
      </c>
      <c r="HC14" s="9">
        <v>9.7000000000000003E-2</v>
      </c>
      <c r="HD14" s="9">
        <v>0</v>
      </c>
      <c r="HE14" s="9">
        <v>0</v>
      </c>
      <c r="HF14" s="9">
        <v>0</v>
      </c>
      <c r="HG14" s="9">
        <v>2.1150000000000002</v>
      </c>
      <c r="HH14" s="9">
        <v>1.0209999999999999</v>
      </c>
      <c r="HI14" s="9">
        <v>1.0940000000000001</v>
      </c>
      <c r="HJ14" s="9">
        <v>2.1150000000000002</v>
      </c>
      <c r="HK14" s="9">
        <v>1.0209999999999999</v>
      </c>
      <c r="HL14" s="9">
        <v>1.0940000000000001</v>
      </c>
      <c r="HM14" s="9">
        <v>0.71099999999999997</v>
      </c>
      <c r="HN14" s="9">
        <v>0.318</v>
      </c>
      <c r="HO14" s="9">
        <v>0.39300000000000002</v>
      </c>
      <c r="HP14" s="9">
        <v>0.30599999999999999</v>
      </c>
      <c r="HQ14" s="9">
        <v>0.187</v>
      </c>
      <c r="HR14" s="9">
        <v>0.12</v>
      </c>
      <c r="HS14" s="9">
        <v>0.48599999999999999</v>
      </c>
      <c r="HT14" s="9">
        <v>0.13300000000000001</v>
      </c>
      <c r="HU14" s="9">
        <v>0.35299999999999998</v>
      </c>
      <c r="HV14" s="9">
        <v>0.4</v>
      </c>
      <c r="HW14" s="9">
        <v>0.252</v>
      </c>
      <c r="HX14" s="9">
        <v>0.14799999999999999</v>
      </c>
      <c r="HY14" s="9">
        <v>0.21199999999999999</v>
      </c>
      <c r="HZ14" s="9">
        <v>0.13200000000000001</v>
      </c>
      <c r="IA14" s="9">
        <v>0.08</v>
      </c>
      <c r="IB14" s="9">
        <v>0.21199999999999999</v>
      </c>
      <c r="IC14" s="9">
        <v>0.13200000000000001</v>
      </c>
      <c r="ID14" s="9">
        <v>0.08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1.052</v>
      </c>
      <c r="C15" s="9">
        <v>0.38400000000000001</v>
      </c>
      <c r="D15" s="9">
        <v>0.66800000000000004</v>
      </c>
      <c r="E15" s="9">
        <v>0.255</v>
      </c>
      <c r="F15" s="9">
        <v>0.106</v>
      </c>
      <c r="G15" s="9">
        <v>0.14899999999999999</v>
      </c>
      <c r="H15" s="9">
        <v>0.45200000000000001</v>
      </c>
      <c r="I15" s="9">
        <v>0.15</v>
      </c>
      <c r="J15" s="9">
        <v>0.30099999999999999</v>
      </c>
      <c r="K15" s="9">
        <v>0.25900000000000001</v>
      </c>
      <c r="L15" s="9">
        <v>0.127</v>
      </c>
      <c r="M15" s="9">
        <v>0.13200000000000001</v>
      </c>
      <c r="N15" s="9">
        <v>0</v>
      </c>
      <c r="O15" s="9">
        <v>0</v>
      </c>
      <c r="P15" s="9">
        <v>0</v>
      </c>
      <c r="Q15" s="9">
        <v>8.5000000000000006E-2</v>
      </c>
      <c r="R15" s="9">
        <v>0</v>
      </c>
      <c r="S15" s="9">
        <v>8.5000000000000006E-2</v>
      </c>
      <c r="T15" s="9">
        <v>8.5000000000000006E-2</v>
      </c>
      <c r="U15" s="9">
        <v>0</v>
      </c>
      <c r="V15" s="9">
        <v>8.5000000000000006E-2</v>
      </c>
      <c r="W15" s="9">
        <v>0</v>
      </c>
      <c r="X15" s="9">
        <v>0</v>
      </c>
      <c r="Y15" s="9">
        <v>0</v>
      </c>
      <c r="Z15" s="9">
        <v>0.93700000000000006</v>
      </c>
      <c r="AA15" s="9">
        <v>0.32100000000000001</v>
      </c>
      <c r="AB15" s="9">
        <v>0.61699999999999999</v>
      </c>
      <c r="AC15" s="9">
        <v>0.93700000000000006</v>
      </c>
      <c r="AD15" s="9">
        <v>0.32100000000000001</v>
      </c>
      <c r="AE15" s="9">
        <v>0.61699999999999999</v>
      </c>
      <c r="AF15" s="9">
        <v>7.9000000000000001E-2</v>
      </c>
      <c r="AG15" s="9">
        <v>7.9000000000000001E-2</v>
      </c>
      <c r="AH15" s="9">
        <v>0</v>
      </c>
      <c r="AI15" s="9">
        <v>0.15</v>
      </c>
      <c r="AJ15" s="9">
        <v>0</v>
      </c>
      <c r="AK15" s="9">
        <v>0.15</v>
      </c>
      <c r="AL15" s="9">
        <v>0</v>
      </c>
      <c r="AM15" s="9">
        <v>0</v>
      </c>
      <c r="AN15" s="9">
        <v>0</v>
      </c>
      <c r="AO15" s="9">
        <v>0.28599999999999998</v>
      </c>
      <c r="AP15" s="9">
        <v>9.5000000000000001E-2</v>
      </c>
      <c r="AQ15" s="9">
        <v>0.191</v>
      </c>
      <c r="AR15" s="9">
        <v>0.42199999999999999</v>
      </c>
      <c r="AS15" s="9">
        <v>0.14599999999999999</v>
      </c>
      <c r="AT15" s="9">
        <v>0.27600000000000002</v>
      </c>
      <c r="AU15" s="9">
        <v>0.42199999999999999</v>
      </c>
      <c r="AV15" s="9">
        <v>0.14599999999999999</v>
      </c>
      <c r="AW15" s="9">
        <v>0.27600000000000002</v>
      </c>
      <c r="AX15" s="9">
        <v>0</v>
      </c>
      <c r="AY15" s="9">
        <v>0</v>
      </c>
      <c r="AZ15" s="9">
        <v>0</v>
      </c>
      <c r="BA15" s="9">
        <v>7.9000000000000001E-2</v>
      </c>
      <c r="BB15" s="9">
        <v>7.9000000000000001E-2</v>
      </c>
      <c r="BC15" s="9">
        <v>0</v>
      </c>
      <c r="BD15" s="9">
        <v>7.9000000000000001E-2</v>
      </c>
      <c r="BE15" s="9">
        <v>7.9000000000000001E-2</v>
      </c>
      <c r="BF15" s="9">
        <v>0</v>
      </c>
      <c r="BG15" s="9">
        <v>7.9000000000000001E-2</v>
      </c>
      <c r="BH15" s="9">
        <v>7.9000000000000001E-2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0.85799999999999998</v>
      </c>
      <c r="CC15" s="9">
        <v>0.24099999999999999</v>
      </c>
      <c r="CD15" s="9">
        <v>0.61699999999999999</v>
      </c>
      <c r="CE15" s="9">
        <v>0.85799999999999998</v>
      </c>
      <c r="CF15" s="9">
        <v>0.24099999999999999</v>
      </c>
      <c r="CG15" s="9">
        <v>0.61699999999999999</v>
      </c>
      <c r="CH15" s="9">
        <v>0</v>
      </c>
      <c r="CI15" s="9">
        <v>0</v>
      </c>
      <c r="CJ15" s="9">
        <v>0</v>
      </c>
      <c r="CK15" s="9">
        <v>0.15</v>
      </c>
      <c r="CL15" s="9">
        <v>0</v>
      </c>
      <c r="CM15" s="9">
        <v>0.15</v>
      </c>
      <c r="CN15" s="9">
        <v>0</v>
      </c>
      <c r="CO15" s="9">
        <v>0</v>
      </c>
      <c r="CP15" s="9">
        <v>0</v>
      </c>
      <c r="CQ15" s="9">
        <v>0.28599999999999998</v>
      </c>
      <c r="CR15" s="9">
        <v>9.5000000000000001E-2</v>
      </c>
      <c r="CS15" s="9">
        <v>0.191</v>
      </c>
      <c r="CT15" s="9">
        <v>0.42199999999999999</v>
      </c>
      <c r="CU15" s="9">
        <v>0.14599999999999999</v>
      </c>
      <c r="CV15" s="9">
        <v>0.27600000000000002</v>
      </c>
      <c r="CW15" s="9">
        <v>0.42199999999999999</v>
      </c>
      <c r="CX15" s="9">
        <v>0.14599999999999999</v>
      </c>
      <c r="CY15" s="9">
        <v>0.27600000000000002</v>
      </c>
      <c r="CZ15" s="9">
        <v>0</v>
      </c>
      <c r="DA15" s="9">
        <v>0</v>
      </c>
      <c r="DB15" s="9">
        <v>0</v>
      </c>
      <c r="DC15" s="9">
        <v>2.3530000000000002</v>
      </c>
      <c r="DD15" s="9">
        <v>1.022</v>
      </c>
      <c r="DE15" s="9">
        <v>1.331</v>
      </c>
      <c r="DF15" s="9">
        <v>2.3530000000000002</v>
      </c>
      <c r="DG15" s="9">
        <v>1.022</v>
      </c>
      <c r="DH15" s="9">
        <v>1.331</v>
      </c>
      <c r="DI15" s="9">
        <v>2.12</v>
      </c>
      <c r="DJ15" s="9">
        <v>1.022</v>
      </c>
      <c r="DK15" s="9">
        <v>1.097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0.13400000000000001</v>
      </c>
      <c r="DS15" s="9">
        <v>0</v>
      </c>
      <c r="DT15" s="9">
        <v>0.13400000000000001</v>
      </c>
      <c r="DU15" s="9">
        <v>0.1</v>
      </c>
      <c r="DV15" s="9">
        <v>0</v>
      </c>
      <c r="DW15" s="9">
        <v>0.1</v>
      </c>
      <c r="DX15" s="9">
        <v>0.1</v>
      </c>
      <c r="DY15" s="9">
        <v>0</v>
      </c>
      <c r="DZ15" s="9">
        <v>0.1</v>
      </c>
      <c r="EA15" s="9">
        <v>0</v>
      </c>
      <c r="EB15" s="9">
        <v>0</v>
      </c>
      <c r="EC15" s="9">
        <v>0</v>
      </c>
      <c r="ED15" s="9">
        <v>0.59799999999999998</v>
      </c>
      <c r="EE15" s="9">
        <v>0.34799999999999998</v>
      </c>
      <c r="EF15" s="9">
        <v>0.25</v>
      </c>
      <c r="EG15" s="9">
        <v>0.59799999999999998</v>
      </c>
      <c r="EH15" s="9">
        <v>0.34799999999999998</v>
      </c>
      <c r="EI15" s="9">
        <v>0.25</v>
      </c>
      <c r="EJ15" s="9">
        <v>0.10100000000000001</v>
      </c>
      <c r="EK15" s="9">
        <v>0.10100000000000001</v>
      </c>
      <c r="EL15" s="9">
        <v>0</v>
      </c>
      <c r="EM15" s="9">
        <v>0.25</v>
      </c>
      <c r="EN15" s="9">
        <v>0</v>
      </c>
      <c r="EO15" s="9">
        <v>0.25</v>
      </c>
      <c r="EP15" s="9">
        <v>0.247</v>
      </c>
      <c r="EQ15" s="9">
        <v>0.247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1.7569999999999999</v>
      </c>
      <c r="FF15" s="9">
        <v>0.96599999999999997</v>
      </c>
      <c r="FG15" s="9">
        <v>0.79100000000000004</v>
      </c>
      <c r="FH15" s="9">
        <v>1.6339999999999999</v>
      </c>
      <c r="FI15" s="9">
        <v>0.84299999999999997</v>
      </c>
      <c r="FJ15" s="9">
        <v>0.79100000000000004</v>
      </c>
      <c r="FK15" s="9">
        <v>0.44500000000000001</v>
      </c>
      <c r="FL15" s="9">
        <v>0.16500000000000001</v>
      </c>
      <c r="FM15" s="9">
        <v>0.28000000000000003</v>
      </c>
      <c r="FN15" s="9">
        <v>0.153</v>
      </c>
      <c r="FO15" s="9">
        <v>0</v>
      </c>
      <c r="FP15" s="9">
        <v>0.153</v>
      </c>
      <c r="FQ15" s="9">
        <v>0.54700000000000004</v>
      </c>
      <c r="FR15" s="9">
        <v>0.27500000000000002</v>
      </c>
      <c r="FS15" s="9">
        <v>0.27200000000000002</v>
      </c>
      <c r="FT15" s="9">
        <v>0</v>
      </c>
      <c r="FU15" s="9">
        <v>0</v>
      </c>
      <c r="FV15" s="9">
        <v>0</v>
      </c>
      <c r="FW15" s="9">
        <v>0.61099999999999999</v>
      </c>
      <c r="FX15" s="9">
        <v>0.52600000000000002</v>
      </c>
      <c r="FY15" s="9">
        <v>8.5000000000000006E-2</v>
      </c>
      <c r="FZ15" s="9">
        <v>0.48799999999999999</v>
      </c>
      <c r="GA15" s="9">
        <v>0.40300000000000002</v>
      </c>
      <c r="GB15" s="9">
        <v>8.5000000000000006E-2</v>
      </c>
      <c r="GC15" s="9">
        <v>0.123</v>
      </c>
      <c r="GD15" s="9">
        <v>0.123</v>
      </c>
      <c r="GE15" s="9">
        <v>0</v>
      </c>
      <c r="GF15" s="9">
        <v>0.60399999999999998</v>
      </c>
      <c r="GG15" s="9">
        <v>0.504</v>
      </c>
      <c r="GH15" s="9">
        <v>0.1</v>
      </c>
      <c r="GI15" s="9">
        <v>0.60399999999999998</v>
      </c>
      <c r="GJ15" s="9">
        <v>0.504</v>
      </c>
      <c r="GK15" s="9">
        <v>0.1</v>
      </c>
      <c r="GL15" s="9">
        <v>0.373</v>
      </c>
      <c r="GM15" s="9">
        <v>0.373</v>
      </c>
      <c r="GN15" s="9">
        <v>0</v>
      </c>
      <c r="GO15" s="9">
        <v>0</v>
      </c>
      <c r="GP15" s="9">
        <v>0</v>
      </c>
      <c r="GQ15" s="9">
        <v>0</v>
      </c>
      <c r="GR15" s="9">
        <v>0.13100000000000001</v>
      </c>
      <c r="GS15" s="9">
        <v>0.13100000000000001</v>
      </c>
      <c r="GT15" s="9">
        <v>0</v>
      </c>
      <c r="GU15" s="9">
        <v>0</v>
      </c>
      <c r="GV15" s="9">
        <v>0</v>
      </c>
      <c r="GW15" s="9">
        <v>0</v>
      </c>
      <c r="GX15" s="9">
        <v>0.1</v>
      </c>
      <c r="GY15" s="9">
        <v>0</v>
      </c>
      <c r="GZ15" s="9">
        <v>0.1</v>
      </c>
      <c r="HA15" s="9">
        <v>0.1</v>
      </c>
      <c r="HB15" s="9">
        <v>0</v>
      </c>
      <c r="HC15" s="9">
        <v>0.1</v>
      </c>
      <c r="HD15" s="9">
        <v>0</v>
      </c>
      <c r="HE15" s="9">
        <v>0</v>
      </c>
      <c r="HF15" s="9">
        <v>0</v>
      </c>
      <c r="HG15" s="9">
        <v>2.7349999999999999</v>
      </c>
      <c r="HH15" s="9">
        <v>1.9410000000000001</v>
      </c>
      <c r="HI15" s="9">
        <v>0.79400000000000004</v>
      </c>
      <c r="HJ15" s="9">
        <v>2.7349999999999999</v>
      </c>
      <c r="HK15" s="9">
        <v>1.9410000000000001</v>
      </c>
      <c r="HL15" s="9">
        <v>0.79400000000000004</v>
      </c>
      <c r="HM15" s="9">
        <v>0.53800000000000003</v>
      </c>
      <c r="HN15" s="9">
        <v>0.46400000000000002</v>
      </c>
      <c r="HO15" s="9">
        <v>7.2999999999999995E-2</v>
      </c>
      <c r="HP15" s="9">
        <v>0.53700000000000003</v>
      </c>
      <c r="HQ15" s="9">
        <v>0.53700000000000003</v>
      </c>
      <c r="HR15" s="9">
        <v>0</v>
      </c>
      <c r="HS15" s="9">
        <v>0.41199999999999998</v>
      </c>
      <c r="HT15" s="9">
        <v>0.26100000000000001</v>
      </c>
      <c r="HU15" s="9">
        <v>0.151</v>
      </c>
      <c r="HV15" s="9">
        <v>0.91300000000000003</v>
      </c>
      <c r="HW15" s="9">
        <v>0.54100000000000004</v>
      </c>
      <c r="HX15" s="9">
        <v>0.372</v>
      </c>
      <c r="HY15" s="9">
        <v>0.33400000000000002</v>
      </c>
      <c r="HZ15" s="9">
        <v>0.13700000000000001</v>
      </c>
      <c r="IA15" s="9">
        <v>0.19700000000000001</v>
      </c>
      <c r="IB15" s="9">
        <v>0.33400000000000002</v>
      </c>
      <c r="IC15" s="9">
        <v>0.13700000000000001</v>
      </c>
      <c r="ID15" s="9">
        <v>0.19700000000000001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0.66600000000000004</v>
      </c>
      <c r="C16" s="9">
        <v>0.29499999999999998</v>
      </c>
      <c r="D16" s="9">
        <v>0.371</v>
      </c>
      <c r="E16" s="9">
        <v>0</v>
      </c>
      <c r="F16" s="9">
        <v>0</v>
      </c>
      <c r="G16" s="9">
        <v>0</v>
      </c>
      <c r="H16" s="9">
        <v>0.17</v>
      </c>
      <c r="I16" s="9">
        <v>0.17</v>
      </c>
      <c r="J16" s="9">
        <v>0</v>
      </c>
      <c r="K16" s="9">
        <v>0.254</v>
      </c>
      <c r="L16" s="9">
        <v>0.124</v>
      </c>
      <c r="M16" s="9">
        <v>0.129</v>
      </c>
      <c r="N16" s="9">
        <v>0.24199999999999999</v>
      </c>
      <c r="O16" s="9">
        <v>0</v>
      </c>
      <c r="P16" s="9">
        <v>0.24199999999999999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0.499</v>
      </c>
      <c r="AA16" s="9">
        <v>0.249</v>
      </c>
      <c r="AB16" s="9">
        <v>0.249</v>
      </c>
      <c r="AC16" s="9">
        <v>0.377</v>
      </c>
      <c r="AD16" s="9">
        <v>0.128</v>
      </c>
      <c r="AE16" s="9">
        <v>0.249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9.7000000000000003E-2</v>
      </c>
      <c r="AP16" s="9">
        <v>0</v>
      </c>
      <c r="AQ16" s="9">
        <v>9.7000000000000003E-2</v>
      </c>
      <c r="AR16" s="9">
        <v>0.40200000000000002</v>
      </c>
      <c r="AS16" s="9">
        <v>0.249</v>
      </c>
      <c r="AT16" s="9">
        <v>0.153</v>
      </c>
      <c r="AU16" s="9">
        <v>0.28000000000000003</v>
      </c>
      <c r="AV16" s="9">
        <v>0.128</v>
      </c>
      <c r="AW16" s="9">
        <v>0.153</v>
      </c>
      <c r="AX16" s="9">
        <v>0.122</v>
      </c>
      <c r="AY16" s="9">
        <v>0.122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0.499</v>
      </c>
      <c r="CC16" s="9">
        <v>0.249</v>
      </c>
      <c r="CD16" s="9">
        <v>0.249</v>
      </c>
      <c r="CE16" s="9">
        <v>0.377</v>
      </c>
      <c r="CF16" s="9">
        <v>0.128</v>
      </c>
      <c r="CG16" s="9">
        <v>0.249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9.7000000000000003E-2</v>
      </c>
      <c r="CR16" s="9">
        <v>0</v>
      </c>
      <c r="CS16" s="9">
        <v>9.7000000000000003E-2</v>
      </c>
      <c r="CT16" s="9">
        <v>0.40200000000000002</v>
      </c>
      <c r="CU16" s="9">
        <v>0.249</v>
      </c>
      <c r="CV16" s="9">
        <v>0.153</v>
      </c>
      <c r="CW16" s="9">
        <v>0.28000000000000003</v>
      </c>
      <c r="CX16" s="9">
        <v>0.128</v>
      </c>
      <c r="CY16" s="9">
        <v>0.153</v>
      </c>
      <c r="CZ16" s="9">
        <v>0.122</v>
      </c>
      <c r="DA16" s="9">
        <v>0.122</v>
      </c>
      <c r="DB16" s="9">
        <v>0</v>
      </c>
      <c r="DC16" s="9">
        <v>2.3780000000000001</v>
      </c>
      <c r="DD16" s="9">
        <v>1.204</v>
      </c>
      <c r="DE16" s="9">
        <v>1.1739999999999999</v>
      </c>
      <c r="DF16" s="9">
        <v>2.3780000000000001</v>
      </c>
      <c r="DG16" s="9">
        <v>1.204</v>
      </c>
      <c r="DH16" s="9">
        <v>1.1739999999999999</v>
      </c>
      <c r="DI16" s="9">
        <v>1.502</v>
      </c>
      <c r="DJ16" s="9">
        <v>0.85799999999999998</v>
      </c>
      <c r="DK16" s="9">
        <v>0.64300000000000002</v>
      </c>
      <c r="DL16" s="9">
        <v>0.222</v>
      </c>
      <c r="DM16" s="9">
        <v>0.222</v>
      </c>
      <c r="DN16" s="9">
        <v>0</v>
      </c>
      <c r="DO16" s="9">
        <v>0.53100000000000003</v>
      </c>
      <c r="DP16" s="9">
        <v>0</v>
      </c>
      <c r="DQ16" s="9">
        <v>0.53100000000000003</v>
      </c>
      <c r="DR16" s="9">
        <v>0</v>
      </c>
      <c r="DS16" s="9">
        <v>0</v>
      </c>
      <c r="DT16" s="9">
        <v>0</v>
      </c>
      <c r="DU16" s="9">
        <v>0.124</v>
      </c>
      <c r="DV16" s="9">
        <v>0.124</v>
      </c>
      <c r="DW16" s="9">
        <v>0</v>
      </c>
      <c r="DX16" s="9">
        <v>0.124</v>
      </c>
      <c r="DY16" s="9">
        <v>0.124</v>
      </c>
      <c r="DZ16" s="9">
        <v>0</v>
      </c>
      <c r="EA16" s="9">
        <v>0</v>
      </c>
      <c r="EB16" s="9">
        <v>0</v>
      </c>
      <c r="EC16" s="9">
        <v>0</v>
      </c>
      <c r="ED16" s="9">
        <v>1.0149999999999999</v>
      </c>
      <c r="EE16" s="9">
        <v>0.64400000000000002</v>
      </c>
      <c r="EF16" s="9">
        <v>0.371</v>
      </c>
      <c r="EG16" s="9">
        <v>0.85399999999999998</v>
      </c>
      <c r="EH16" s="9">
        <v>0.48299999999999998</v>
      </c>
      <c r="EI16" s="9">
        <v>0.371</v>
      </c>
      <c r="EJ16" s="9">
        <v>0.41099999999999998</v>
      </c>
      <c r="EK16" s="9">
        <v>0.222</v>
      </c>
      <c r="EL16" s="9">
        <v>0.189</v>
      </c>
      <c r="EM16" s="9">
        <v>0.182</v>
      </c>
      <c r="EN16" s="9">
        <v>0</v>
      </c>
      <c r="EO16" s="9">
        <v>0.182</v>
      </c>
      <c r="EP16" s="9">
        <v>0.13100000000000001</v>
      </c>
      <c r="EQ16" s="9">
        <v>0.13100000000000001</v>
      </c>
      <c r="ER16" s="9">
        <v>0</v>
      </c>
      <c r="ES16" s="9">
        <v>0.13100000000000001</v>
      </c>
      <c r="ET16" s="9">
        <v>0.13100000000000001</v>
      </c>
      <c r="EU16" s="9">
        <v>0</v>
      </c>
      <c r="EV16" s="9">
        <v>0.161</v>
      </c>
      <c r="EW16" s="9">
        <v>0.161</v>
      </c>
      <c r="EX16" s="9">
        <v>0</v>
      </c>
      <c r="EY16" s="9">
        <v>0</v>
      </c>
      <c r="EZ16" s="9">
        <v>0</v>
      </c>
      <c r="FA16" s="9">
        <v>0</v>
      </c>
      <c r="FB16" s="9">
        <v>0.161</v>
      </c>
      <c r="FC16" s="9">
        <v>0.161</v>
      </c>
      <c r="FD16" s="9">
        <v>0</v>
      </c>
      <c r="FE16" s="9">
        <v>1.0249999999999999</v>
      </c>
      <c r="FF16" s="9">
        <v>0.31900000000000001</v>
      </c>
      <c r="FG16" s="9">
        <v>0.70499999999999996</v>
      </c>
      <c r="FH16" s="9">
        <v>1.0249999999999999</v>
      </c>
      <c r="FI16" s="9">
        <v>0.31900000000000001</v>
      </c>
      <c r="FJ16" s="9">
        <v>0.70499999999999996</v>
      </c>
      <c r="FK16" s="9">
        <v>0</v>
      </c>
      <c r="FL16" s="9">
        <v>0</v>
      </c>
      <c r="FM16" s="9">
        <v>0</v>
      </c>
      <c r="FN16" s="9">
        <v>0.14299999999999999</v>
      </c>
      <c r="FO16" s="9">
        <v>0</v>
      </c>
      <c r="FP16" s="9">
        <v>0.14299999999999999</v>
      </c>
      <c r="FQ16" s="9">
        <v>0.153</v>
      </c>
      <c r="FR16" s="9">
        <v>0</v>
      </c>
      <c r="FS16" s="9">
        <v>0.153</v>
      </c>
      <c r="FT16" s="9">
        <v>0.46800000000000003</v>
      </c>
      <c r="FU16" s="9">
        <v>0.192</v>
      </c>
      <c r="FV16" s="9">
        <v>0.27600000000000002</v>
      </c>
      <c r="FW16" s="9">
        <v>0.26100000000000001</v>
      </c>
      <c r="FX16" s="9">
        <v>0.127</v>
      </c>
      <c r="FY16" s="9">
        <v>0.13300000000000001</v>
      </c>
      <c r="FZ16" s="9">
        <v>0.26100000000000001</v>
      </c>
      <c r="GA16" s="9">
        <v>0.127</v>
      </c>
      <c r="GB16" s="9">
        <v>0.13300000000000001</v>
      </c>
      <c r="GC16" s="9">
        <v>0</v>
      </c>
      <c r="GD16" s="9">
        <v>0</v>
      </c>
      <c r="GE16" s="9">
        <v>0</v>
      </c>
      <c r="GF16" s="9">
        <v>1.1579999999999999</v>
      </c>
      <c r="GG16" s="9">
        <v>0.97</v>
      </c>
      <c r="GH16" s="9">
        <v>0.187</v>
      </c>
      <c r="GI16" s="9">
        <v>1.1579999999999999</v>
      </c>
      <c r="GJ16" s="9">
        <v>0.97</v>
      </c>
      <c r="GK16" s="9">
        <v>0.187</v>
      </c>
      <c r="GL16" s="9">
        <v>1.012</v>
      </c>
      <c r="GM16" s="9">
        <v>0.82399999999999995</v>
      </c>
      <c r="GN16" s="9">
        <v>0.187</v>
      </c>
      <c r="GO16" s="9">
        <v>0.14599999999999999</v>
      </c>
      <c r="GP16" s="9">
        <v>0.14599999999999999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1.6739999999999999</v>
      </c>
      <c r="HH16" s="9">
        <v>0.89100000000000001</v>
      </c>
      <c r="HI16" s="9">
        <v>0.78300000000000003</v>
      </c>
      <c r="HJ16" s="9">
        <v>1.6739999999999999</v>
      </c>
      <c r="HK16" s="9">
        <v>0.89100000000000001</v>
      </c>
      <c r="HL16" s="9">
        <v>0.78300000000000003</v>
      </c>
      <c r="HM16" s="9">
        <v>0.66500000000000004</v>
      </c>
      <c r="HN16" s="9">
        <v>0.44900000000000001</v>
      </c>
      <c r="HO16" s="9">
        <v>0.215</v>
      </c>
      <c r="HP16" s="9">
        <v>0.154</v>
      </c>
      <c r="HQ16" s="9">
        <v>0.154</v>
      </c>
      <c r="HR16" s="9">
        <v>0</v>
      </c>
      <c r="HS16" s="9">
        <v>0.156</v>
      </c>
      <c r="HT16" s="9">
        <v>0</v>
      </c>
      <c r="HU16" s="9">
        <v>0.156</v>
      </c>
      <c r="HV16" s="9">
        <v>0.27</v>
      </c>
      <c r="HW16" s="9">
        <v>0.14299999999999999</v>
      </c>
      <c r="HX16" s="9">
        <v>0.126</v>
      </c>
      <c r="HY16" s="9">
        <v>0.43</v>
      </c>
      <c r="HZ16" s="9">
        <v>0.14399999999999999</v>
      </c>
      <c r="IA16" s="9">
        <v>0.28599999999999998</v>
      </c>
      <c r="IB16" s="9">
        <v>0.43</v>
      </c>
      <c r="IC16" s="9">
        <v>0.14399999999999999</v>
      </c>
      <c r="ID16" s="9">
        <v>0.28599999999999998</v>
      </c>
      <c r="IE16" s="9">
        <v>0</v>
      </c>
      <c r="IF16" s="9">
        <v>0</v>
      </c>
      <c r="IG16" s="9">
        <v>0</v>
      </c>
      <c r="IH16" s="9">
        <v>0.248</v>
      </c>
      <c r="II16" s="9">
        <v>0.154</v>
      </c>
      <c r="IJ16" s="9">
        <v>9.5000000000000001E-2</v>
      </c>
      <c r="IK16" s="9">
        <v>0.154</v>
      </c>
      <c r="IL16" s="9">
        <v>0.154</v>
      </c>
      <c r="IM16" s="9">
        <v>0</v>
      </c>
      <c r="IN16" s="9">
        <v>0</v>
      </c>
      <c r="IO16" s="9">
        <v>0</v>
      </c>
      <c r="IP16" s="9">
        <v>0</v>
      </c>
      <c r="IQ16" s="9">
        <v>0.154</v>
      </c>
    </row>
    <row r="17" spans="1:251">
      <c r="A17" s="10">
        <v>44228</v>
      </c>
      <c r="B17" s="9">
        <v>0.93100000000000005</v>
      </c>
      <c r="C17" s="9">
        <v>0.73899999999999999</v>
      </c>
      <c r="D17" s="9">
        <v>0.191</v>
      </c>
      <c r="E17" s="9">
        <v>0.376</v>
      </c>
      <c r="F17" s="9">
        <v>0.376</v>
      </c>
      <c r="G17" s="9">
        <v>0</v>
      </c>
      <c r="H17" s="9">
        <v>0</v>
      </c>
      <c r="I17" s="9">
        <v>0</v>
      </c>
      <c r="J17" s="9">
        <v>0</v>
      </c>
      <c r="K17" s="9">
        <v>0.23200000000000001</v>
      </c>
      <c r="L17" s="9">
        <v>0.115</v>
      </c>
      <c r="M17" s="9">
        <v>0.11700000000000001</v>
      </c>
      <c r="N17" s="9">
        <v>0.11600000000000001</v>
      </c>
      <c r="O17" s="9">
        <v>0.11600000000000001</v>
      </c>
      <c r="P17" s="9">
        <v>0</v>
      </c>
      <c r="Q17" s="9">
        <v>0.20699999999999999</v>
      </c>
      <c r="R17" s="9">
        <v>0.13300000000000001</v>
      </c>
      <c r="S17" s="9">
        <v>7.3999999999999996E-2</v>
      </c>
      <c r="T17" s="9">
        <v>0.20699999999999999</v>
      </c>
      <c r="U17" s="9">
        <v>0.13300000000000001</v>
      </c>
      <c r="V17" s="9">
        <v>7.3999999999999996E-2</v>
      </c>
      <c r="W17" s="9">
        <v>0</v>
      </c>
      <c r="X17" s="9">
        <v>0</v>
      </c>
      <c r="Y17" s="9">
        <v>0</v>
      </c>
      <c r="Z17" s="9">
        <v>0.65800000000000003</v>
      </c>
      <c r="AA17" s="9">
        <v>0.21</v>
      </c>
      <c r="AB17" s="9">
        <v>0.44900000000000001</v>
      </c>
      <c r="AC17" s="9">
        <v>0.58299999999999996</v>
      </c>
      <c r="AD17" s="9">
        <v>0.21</v>
      </c>
      <c r="AE17" s="9">
        <v>0.373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0.157</v>
      </c>
      <c r="AP17" s="9">
        <v>0</v>
      </c>
      <c r="AQ17" s="9">
        <v>0.157</v>
      </c>
      <c r="AR17" s="9">
        <v>0.501</v>
      </c>
      <c r="AS17" s="9">
        <v>0.21</v>
      </c>
      <c r="AT17" s="9">
        <v>0.29199999999999998</v>
      </c>
      <c r="AU17" s="9">
        <v>0.42499999999999999</v>
      </c>
      <c r="AV17" s="9">
        <v>0.21</v>
      </c>
      <c r="AW17" s="9">
        <v>0.216</v>
      </c>
      <c r="AX17" s="9">
        <v>7.5999999999999998E-2</v>
      </c>
      <c r="AY17" s="9">
        <v>0</v>
      </c>
      <c r="AZ17" s="9">
        <v>7.5999999999999998E-2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0.65800000000000003</v>
      </c>
      <c r="CC17" s="9">
        <v>0.21</v>
      </c>
      <c r="CD17" s="9">
        <v>0.44900000000000001</v>
      </c>
      <c r="CE17" s="9">
        <v>0.58299999999999996</v>
      </c>
      <c r="CF17" s="9">
        <v>0.21</v>
      </c>
      <c r="CG17" s="9">
        <v>0.373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0.157</v>
      </c>
      <c r="CR17" s="9">
        <v>0</v>
      </c>
      <c r="CS17" s="9">
        <v>0.157</v>
      </c>
      <c r="CT17" s="9">
        <v>0.501</v>
      </c>
      <c r="CU17" s="9">
        <v>0.21</v>
      </c>
      <c r="CV17" s="9">
        <v>0.29199999999999998</v>
      </c>
      <c r="CW17" s="9">
        <v>0.42499999999999999</v>
      </c>
      <c r="CX17" s="9">
        <v>0.21</v>
      </c>
      <c r="CY17" s="9">
        <v>0.216</v>
      </c>
      <c r="CZ17" s="9">
        <v>7.5999999999999998E-2</v>
      </c>
      <c r="DA17" s="9">
        <v>0</v>
      </c>
      <c r="DB17" s="9">
        <v>7.5999999999999998E-2</v>
      </c>
      <c r="DC17" s="9">
        <v>1.042</v>
      </c>
      <c r="DD17" s="9">
        <v>0.46400000000000002</v>
      </c>
      <c r="DE17" s="9">
        <v>0.57799999999999996</v>
      </c>
      <c r="DF17" s="9">
        <v>1.042</v>
      </c>
      <c r="DG17" s="9">
        <v>0.46400000000000002</v>
      </c>
      <c r="DH17" s="9">
        <v>0.57799999999999996</v>
      </c>
      <c r="DI17" s="9">
        <v>0.67600000000000005</v>
      </c>
      <c r="DJ17" s="9">
        <v>0.33300000000000002</v>
      </c>
      <c r="DK17" s="9">
        <v>0.34300000000000003</v>
      </c>
      <c r="DL17" s="9">
        <v>0.127</v>
      </c>
      <c r="DM17" s="9">
        <v>0</v>
      </c>
      <c r="DN17" s="9">
        <v>0.127</v>
      </c>
      <c r="DO17" s="9">
        <v>0.108</v>
      </c>
      <c r="DP17" s="9">
        <v>0</v>
      </c>
      <c r="DQ17" s="9">
        <v>0.108</v>
      </c>
      <c r="DR17" s="9">
        <v>0</v>
      </c>
      <c r="DS17" s="9">
        <v>0</v>
      </c>
      <c r="DT17" s="9">
        <v>0</v>
      </c>
      <c r="DU17" s="9">
        <v>0.13</v>
      </c>
      <c r="DV17" s="9">
        <v>0.13</v>
      </c>
      <c r="DW17" s="9">
        <v>0</v>
      </c>
      <c r="DX17" s="9">
        <v>0.13</v>
      </c>
      <c r="DY17" s="9">
        <v>0.13</v>
      </c>
      <c r="DZ17" s="9">
        <v>0</v>
      </c>
      <c r="EA17" s="9">
        <v>0</v>
      </c>
      <c r="EB17" s="9">
        <v>0</v>
      </c>
      <c r="EC17" s="9">
        <v>0</v>
      </c>
      <c r="ED17" s="9">
        <v>1.327</v>
      </c>
      <c r="EE17" s="9">
        <v>0.871</v>
      </c>
      <c r="EF17" s="9">
        <v>0.45600000000000002</v>
      </c>
      <c r="EG17" s="9">
        <v>1.327</v>
      </c>
      <c r="EH17" s="9">
        <v>0.871</v>
      </c>
      <c r="EI17" s="9">
        <v>0.45600000000000002</v>
      </c>
      <c r="EJ17" s="9">
        <v>0.23200000000000001</v>
      </c>
      <c r="EK17" s="9">
        <v>0.23200000000000001</v>
      </c>
      <c r="EL17" s="9">
        <v>0</v>
      </c>
      <c r="EM17" s="9">
        <v>0.38700000000000001</v>
      </c>
      <c r="EN17" s="9">
        <v>0.222</v>
      </c>
      <c r="EO17" s="9">
        <v>0.16600000000000001</v>
      </c>
      <c r="EP17" s="9">
        <v>0.14399999999999999</v>
      </c>
      <c r="EQ17" s="9">
        <v>0.14399999999999999</v>
      </c>
      <c r="ER17" s="9">
        <v>0</v>
      </c>
      <c r="ES17" s="9">
        <v>0.25600000000000001</v>
      </c>
      <c r="ET17" s="9">
        <v>0.16300000000000001</v>
      </c>
      <c r="EU17" s="9">
        <v>9.1999999999999998E-2</v>
      </c>
      <c r="EV17" s="9">
        <v>0.308</v>
      </c>
      <c r="EW17" s="9">
        <v>0.11</v>
      </c>
      <c r="EX17" s="9">
        <v>0.19800000000000001</v>
      </c>
      <c r="EY17" s="9">
        <v>0.308</v>
      </c>
      <c r="EZ17" s="9">
        <v>0.11</v>
      </c>
      <c r="FA17" s="9">
        <v>0.19800000000000001</v>
      </c>
      <c r="FB17" s="9">
        <v>0</v>
      </c>
      <c r="FC17" s="9">
        <v>0</v>
      </c>
      <c r="FD17" s="9">
        <v>0</v>
      </c>
      <c r="FE17" s="9">
        <v>1.42</v>
      </c>
      <c r="FF17" s="9">
        <v>0.86899999999999999</v>
      </c>
      <c r="FG17" s="9">
        <v>0.55100000000000005</v>
      </c>
      <c r="FH17" s="9">
        <v>1.2969999999999999</v>
      </c>
      <c r="FI17" s="9">
        <v>0.746</v>
      </c>
      <c r="FJ17" s="9">
        <v>0.55100000000000005</v>
      </c>
      <c r="FK17" s="9">
        <v>0.30399999999999999</v>
      </c>
      <c r="FL17" s="9">
        <v>0.154</v>
      </c>
      <c r="FM17" s="9">
        <v>0.15</v>
      </c>
      <c r="FN17" s="9">
        <v>0</v>
      </c>
      <c r="FO17" s="9">
        <v>0</v>
      </c>
      <c r="FP17" s="9">
        <v>0</v>
      </c>
      <c r="FQ17" s="9">
        <v>0.307</v>
      </c>
      <c r="FR17" s="9">
        <v>0.14099999999999999</v>
      </c>
      <c r="FS17" s="9">
        <v>0.16600000000000001</v>
      </c>
      <c r="FT17" s="9">
        <v>0.40500000000000003</v>
      </c>
      <c r="FU17" s="9">
        <v>0.30599999999999999</v>
      </c>
      <c r="FV17" s="9">
        <v>9.9000000000000005E-2</v>
      </c>
      <c r="FW17" s="9">
        <v>0.40400000000000003</v>
      </c>
      <c r="FX17" s="9">
        <v>0.26800000000000002</v>
      </c>
      <c r="FY17" s="9">
        <v>0.13500000000000001</v>
      </c>
      <c r="FZ17" s="9">
        <v>0.28100000000000003</v>
      </c>
      <c r="GA17" s="9">
        <v>0.14499999999999999</v>
      </c>
      <c r="GB17" s="9">
        <v>0.13500000000000001</v>
      </c>
      <c r="GC17" s="9">
        <v>0.123</v>
      </c>
      <c r="GD17" s="9">
        <v>0.123</v>
      </c>
      <c r="GE17" s="9">
        <v>0</v>
      </c>
      <c r="GF17" s="9">
        <v>0.46200000000000002</v>
      </c>
      <c r="GG17" s="9">
        <v>0.46200000000000002</v>
      </c>
      <c r="GH17" s="9">
        <v>0</v>
      </c>
      <c r="GI17" s="9">
        <v>0.46200000000000002</v>
      </c>
      <c r="GJ17" s="9">
        <v>0.46200000000000002</v>
      </c>
      <c r="GK17" s="9">
        <v>0</v>
      </c>
      <c r="GL17" s="9">
        <v>0</v>
      </c>
      <c r="GM17" s="9">
        <v>0</v>
      </c>
      <c r="GN17" s="9">
        <v>0</v>
      </c>
      <c r="GO17" s="9">
        <v>0.154</v>
      </c>
      <c r="GP17" s="9">
        <v>0.154</v>
      </c>
      <c r="GQ17" s="9">
        <v>0</v>
      </c>
      <c r="GR17" s="9">
        <v>0.13400000000000001</v>
      </c>
      <c r="GS17" s="9">
        <v>0.13400000000000001</v>
      </c>
      <c r="GT17" s="9">
        <v>0</v>
      </c>
      <c r="GU17" s="9">
        <v>0.17299999999999999</v>
      </c>
      <c r="GV17" s="9">
        <v>0.17299999999999999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3.0089999999999999</v>
      </c>
      <c r="HH17" s="9">
        <v>2.1709999999999998</v>
      </c>
      <c r="HI17" s="9">
        <v>0.83899999999999997</v>
      </c>
      <c r="HJ17" s="9">
        <v>3.0089999999999999</v>
      </c>
      <c r="HK17" s="9">
        <v>2.1709999999999998</v>
      </c>
      <c r="HL17" s="9">
        <v>0.83899999999999997</v>
      </c>
      <c r="HM17" s="9">
        <v>1.0880000000000001</v>
      </c>
      <c r="HN17" s="9">
        <v>0.84499999999999997</v>
      </c>
      <c r="HO17" s="9">
        <v>0.24299999999999999</v>
      </c>
      <c r="HP17" s="9">
        <v>0.69099999999999995</v>
      </c>
      <c r="HQ17" s="9">
        <v>0.54900000000000004</v>
      </c>
      <c r="HR17" s="9">
        <v>0.14199999999999999</v>
      </c>
      <c r="HS17" s="9">
        <v>0.57199999999999995</v>
      </c>
      <c r="HT17" s="9">
        <v>0.33</v>
      </c>
      <c r="HU17" s="9">
        <v>0.24299999999999999</v>
      </c>
      <c r="HV17" s="9">
        <v>0.47299999999999998</v>
      </c>
      <c r="HW17" s="9">
        <v>0.26200000000000001</v>
      </c>
      <c r="HX17" s="9">
        <v>0.21099999999999999</v>
      </c>
      <c r="HY17" s="9">
        <v>0.186</v>
      </c>
      <c r="HZ17" s="9">
        <v>0.186</v>
      </c>
      <c r="IA17" s="9">
        <v>0</v>
      </c>
      <c r="IB17" s="9">
        <v>0.186</v>
      </c>
      <c r="IC17" s="9">
        <v>0.186</v>
      </c>
      <c r="ID17" s="9">
        <v>0</v>
      </c>
      <c r="IE17" s="9">
        <v>0</v>
      </c>
      <c r="IF17" s="9">
        <v>0</v>
      </c>
      <c r="IG17" s="9">
        <v>0</v>
      </c>
      <c r="IH17" s="9">
        <v>0.28699999999999998</v>
      </c>
      <c r="II17" s="9">
        <v>0</v>
      </c>
      <c r="IJ17" s="9">
        <v>0.28699999999999998</v>
      </c>
      <c r="IK17" s="9">
        <v>0.28699999999999998</v>
      </c>
      <c r="IL17" s="9">
        <v>0</v>
      </c>
      <c r="IM17" s="9">
        <v>0.28699999999999998</v>
      </c>
      <c r="IN17" s="9">
        <v>0</v>
      </c>
      <c r="IO17" s="9">
        <v>0</v>
      </c>
      <c r="IP17" s="9">
        <v>0</v>
      </c>
      <c r="IQ17" s="9">
        <v>0.14599999999999999</v>
      </c>
    </row>
    <row r="18" spans="1:251">
      <c r="A18" s="10">
        <v>44593</v>
      </c>
      <c r="B18" s="9">
        <v>0.56799999999999995</v>
      </c>
      <c r="C18" s="9">
        <v>0.44600000000000001</v>
      </c>
      <c r="D18" s="9">
        <v>0.122</v>
      </c>
      <c r="E18" s="9">
        <v>0.122</v>
      </c>
      <c r="F18" s="9">
        <v>0</v>
      </c>
      <c r="G18" s="9">
        <v>0.122</v>
      </c>
      <c r="H18" s="9">
        <v>0.28599999999999998</v>
      </c>
      <c r="I18" s="9">
        <v>0.28599999999999998</v>
      </c>
      <c r="J18" s="9">
        <v>0</v>
      </c>
      <c r="K18" s="9">
        <v>0.16</v>
      </c>
      <c r="L18" s="9">
        <v>0.16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0.75900000000000001</v>
      </c>
      <c r="AA18" s="9">
        <v>0.48499999999999999</v>
      </c>
      <c r="AB18" s="9">
        <v>0.27400000000000002</v>
      </c>
      <c r="AC18" s="9">
        <v>0.75900000000000001</v>
      </c>
      <c r="AD18" s="9">
        <v>0.48499999999999999</v>
      </c>
      <c r="AE18" s="9">
        <v>0.27400000000000002</v>
      </c>
      <c r="AF18" s="9">
        <v>0.214</v>
      </c>
      <c r="AG18" s="9">
        <v>0.214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0.113</v>
      </c>
      <c r="AP18" s="9">
        <v>0</v>
      </c>
      <c r="AQ18" s="9">
        <v>0.113</v>
      </c>
      <c r="AR18" s="9">
        <v>0.433</v>
      </c>
      <c r="AS18" s="9">
        <v>0.27200000000000002</v>
      </c>
      <c r="AT18" s="9">
        <v>0.161</v>
      </c>
      <c r="AU18" s="9">
        <v>0.433</v>
      </c>
      <c r="AV18" s="9">
        <v>0.27200000000000002</v>
      </c>
      <c r="AW18" s="9">
        <v>0.161</v>
      </c>
      <c r="AX18" s="9">
        <v>0</v>
      </c>
      <c r="AY18" s="9">
        <v>0</v>
      </c>
      <c r="AZ18" s="9">
        <v>0</v>
      </c>
      <c r="BA18" s="9">
        <v>0.214</v>
      </c>
      <c r="BB18" s="9">
        <v>0.214</v>
      </c>
      <c r="BC18" s="9">
        <v>0</v>
      </c>
      <c r="BD18" s="9">
        <v>0.214</v>
      </c>
      <c r="BE18" s="9">
        <v>0.214</v>
      </c>
      <c r="BF18" s="9">
        <v>0</v>
      </c>
      <c r="BG18" s="9">
        <v>0.214</v>
      </c>
      <c r="BH18" s="9">
        <v>0.214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0.54500000000000004</v>
      </c>
      <c r="CC18" s="9">
        <v>0.27200000000000002</v>
      </c>
      <c r="CD18" s="9">
        <v>0.27400000000000002</v>
      </c>
      <c r="CE18" s="9">
        <v>0.54500000000000004</v>
      </c>
      <c r="CF18" s="9">
        <v>0.27200000000000002</v>
      </c>
      <c r="CG18" s="9">
        <v>0.27400000000000002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0.113</v>
      </c>
      <c r="CR18" s="9">
        <v>0</v>
      </c>
      <c r="CS18" s="9">
        <v>0.113</v>
      </c>
      <c r="CT18" s="9">
        <v>0.433</v>
      </c>
      <c r="CU18" s="9">
        <v>0.27200000000000002</v>
      </c>
      <c r="CV18" s="9">
        <v>0.161</v>
      </c>
      <c r="CW18" s="9">
        <v>0.433</v>
      </c>
      <c r="CX18" s="9">
        <v>0.27200000000000002</v>
      </c>
      <c r="CY18" s="9">
        <v>0.161</v>
      </c>
      <c r="CZ18" s="9">
        <v>0</v>
      </c>
      <c r="DA18" s="9">
        <v>0</v>
      </c>
      <c r="DB18" s="9">
        <v>0</v>
      </c>
      <c r="DC18" s="9">
        <v>1</v>
      </c>
      <c r="DD18" s="9">
        <v>0.68300000000000005</v>
      </c>
      <c r="DE18" s="9">
        <v>0.316</v>
      </c>
      <c r="DF18" s="9">
        <v>1</v>
      </c>
      <c r="DG18" s="9">
        <v>0.68300000000000005</v>
      </c>
      <c r="DH18" s="9">
        <v>0.316</v>
      </c>
      <c r="DI18" s="9">
        <v>0.52300000000000002</v>
      </c>
      <c r="DJ18" s="9">
        <v>0.52300000000000002</v>
      </c>
      <c r="DK18" s="9">
        <v>0</v>
      </c>
      <c r="DL18" s="9">
        <v>0.158</v>
      </c>
      <c r="DM18" s="9">
        <v>0</v>
      </c>
      <c r="DN18" s="9">
        <v>0.158</v>
      </c>
      <c r="DO18" s="9">
        <v>0.16</v>
      </c>
      <c r="DP18" s="9">
        <v>0.16</v>
      </c>
      <c r="DQ18" s="9">
        <v>0</v>
      </c>
      <c r="DR18" s="9">
        <v>0</v>
      </c>
      <c r="DS18" s="9">
        <v>0</v>
      </c>
      <c r="DT18" s="9">
        <v>0</v>
      </c>
      <c r="DU18" s="9">
        <v>0.158</v>
      </c>
      <c r="DV18" s="9">
        <v>0</v>
      </c>
      <c r="DW18" s="9">
        <v>0.158</v>
      </c>
      <c r="DX18" s="9">
        <v>0.158</v>
      </c>
      <c r="DY18" s="9">
        <v>0</v>
      </c>
      <c r="DZ18" s="9">
        <v>0.158</v>
      </c>
      <c r="EA18" s="9">
        <v>0</v>
      </c>
      <c r="EB18" s="9">
        <v>0</v>
      </c>
      <c r="EC18" s="9">
        <v>0</v>
      </c>
      <c r="ED18" s="9">
        <v>1.0940000000000001</v>
      </c>
      <c r="EE18" s="9">
        <v>0.58499999999999996</v>
      </c>
      <c r="EF18" s="9">
        <v>0.50900000000000001</v>
      </c>
      <c r="EG18" s="9">
        <v>1.0940000000000001</v>
      </c>
      <c r="EH18" s="9">
        <v>0.58499999999999996</v>
      </c>
      <c r="EI18" s="9">
        <v>0.50900000000000001</v>
      </c>
      <c r="EJ18" s="9">
        <v>0.84599999999999997</v>
      </c>
      <c r="EK18" s="9">
        <v>0.49099999999999999</v>
      </c>
      <c r="EL18" s="9">
        <v>0.35499999999999998</v>
      </c>
      <c r="EM18" s="9">
        <v>0</v>
      </c>
      <c r="EN18" s="9">
        <v>0</v>
      </c>
      <c r="EO18" s="9">
        <v>0</v>
      </c>
      <c r="EP18" s="9">
        <v>0.153</v>
      </c>
      <c r="EQ18" s="9">
        <v>0</v>
      </c>
      <c r="ER18" s="9">
        <v>0.153</v>
      </c>
      <c r="ES18" s="9">
        <v>0</v>
      </c>
      <c r="ET18" s="9">
        <v>0</v>
      </c>
      <c r="EU18" s="9">
        <v>0</v>
      </c>
      <c r="EV18" s="9">
        <v>9.4E-2</v>
      </c>
      <c r="EW18" s="9">
        <v>9.4E-2</v>
      </c>
      <c r="EX18" s="9">
        <v>0</v>
      </c>
      <c r="EY18" s="9">
        <v>9.4E-2</v>
      </c>
      <c r="EZ18" s="9">
        <v>9.4E-2</v>
      </c>
      <c r="FA18" s="9">
        <v>0</v>
      </c>
      <c r="FB18" s="9">
        <v>0</v>
      </c>
      <c r="FC18" s="9">
        <v>0</v>
      </c>
      <c r="FD18" s="9">
        <v>0</v>
      </c>
      <c r="FE18" s="9">
        <v>0.57799999999999996</v>
      </c>
      <c r="FF18" s="9">
        <v>0.42799999999999999</v>
      </c>
      <c r="FG18" s="9">
        <v>0.15</v>
      </c>
      <c r="FH18" s="9">
        <v>0.57799999999999996</v>
      </c>
      <c r="FI18" s="9">
        <v>0.42799999999999999</v>
      </c>
      <c r="FJ18" s="9">
        <v>0.15</v>
      </c>
      <c r="FK18" s="9">
        <v>0.30299999999999999</v>
      </c>
      <c r="FL18" s="9">
        <v>0.154</v>
      </c>
      <c r="FM18" s="9">
        <v>0.15</v>
      </c>
      <c r="FN18" s="9">
        <v>0.114</v>
      </c>
      <c r="FO18" s="9">
        <v>0.114</v>
      </c>
      <c r="FP18" s="9">
        <v>0</v>
      </c>
      <c r="FQ18" s="9">
        <v>0.161</v>
      </c>
      <c r="FR18" s="9">
        <v>0.161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0.60799999999999998</v>
      </c>
      <c r="GG18" s="9">
        <v>0.49399999999999999</v>
      </c>
      <c r="GH18" s="9">
        <v>0.115</v>
      </c>
      <c r="GI18" s="9">
        <v>0.60799999999999998</v>
      </c>
      <c r="GJ18" s="9">
        <v>0.49399999999999999</v>
      </c>
      <c r="GK18" s="9">
        <v>0.115</v>
      </c>
      <c r="GL18" s="9">
        <v>0.20799999999999999</v>
      </c>
      <c r="GM18" s="9">
        <v>9.4E-2</v>
      </c>
      <c r="GN18" s="9">
        <v>0.115</v>
      </c>
      <c r="GO18" s="9">
        <v>0</v>
      </c>
      <c r="GP18" s="9">
        <v>0</v>
      </c>
      <c r="GQ18" s="9">
        <v>0</v>
      </c>
      <c r="GR18" s="9">
        <v>0.10299999999999999</v>
      </c>
      <c r="GS18" s="9">
        <v>0.10299999999999999</v>
      </c>
      <c r="GT18" s="9">
        <v>0</v>
      </c>
      <c r="GU18" s="9">
        <v>0.158</v>
      </c>
      <c r="GV18" s="9">
        <v>0.158</v>
      </c>
      <c r="GW18" s="9">
        <v>0</v>
      </c>
      <c r="GX18" s="9">
        <v>0.13900000000000001</v>
      </c>
      <c r="GY18" s="9">
        <v>0.13900000000000001</v>
      </c>
      <c r="GZ18" s="9">
        <v>0</v>
      </c>
      <c r="HA18" s="9">
        <v>0.13900000000000001</v>
      </c>
      <c r="HB18" s="9">
        <v>0.13900000000000001</v>
      </c>
      <c r="HC18" s="9">
        <v>0</v>
      </c>
      <c r="HD18" s="9">
        <v>0</v>
      </c>
      <c r="HE18" s="9">
        <v>0</v>
      </c>
      <c r="HF18" s="9">
        <v>0</v>
      </c>
      <c r="HG18" s="9">
        <v>1.071</v>
      </c>
      <c r="HH18" s="9">
        <v>0.42299999999999999</v>
      </c>
      <c r="HI18" s="9">
        <v>0.64800000000000002</v>
      </c>
      <c r="HJ18" s="9">
        <v>1.071</v>
      </c>
      <c r="HK18" s="9">
        <v>0.42299999999999999</v>
      </c>
      <c r="HL18" s="9">
        <v>0.64800000000000002</v>
      </c>
      <c r="HM18" s="9">
        <v>0.49399999999999999</v>
      </c>
      <c r="HN18" s="9">
        <v>9.2999999999999999E-2</v>
      </c>
      <c r="HO18" s="9">
        <v>0.40100000000000002</v>
      </c>
      <c r="HP18" s="9">
        <v>0</v>
      </c>
      <c r="HQ18" s="9">
        <v>0</v>
      </c>
      <c r="HR18" s="9">
        <v>0</v>
      </c>
      <c r="HS18" s="9">
        <v>0.28000000000000003</v>
      </c>
      <c r="HT18" s="9">
        <v>0.14499999999999999</v>
      </c>
      <c r="HU18" s="9">
        <v>0.13400000000000001</v>
      </c>
      <c r="HV18" s="9">
        <v>0.29699999999999999</v>
      </c>
      <c r="HW18" s="9">
        <v>0.184</v>
      </c>
      <c r="HX18" s="9">
        <v>0.113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7.2999999999999995E-2</v>
      </c>
      <c r="II18" s="9">
        <v>7.2999999999999995E-2</v>
      </c>
      <c r="IJ18" s="9">
        <v>0</v>
      </c>
      <c r="IK18" s="9">
        <v>7.2999999999999995E-2</v>
      </c>
      <c r="IL18" s="9">
        <v>7.2999999999999995E-2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0.93300000000000005</v>
      </c>
      <c r="C19" s="9">
        <v>0.53900000000000003</v>
      </c>
      <c r="D19" s="9">
        <v>0.39400000000000002</v>
      </c>
      <c r="E19" s="9">
        <v>0.63100000000000001</v>
      </c>
      <c r="F19" s="9">
        <v>0.372</v>
      </c>
      <c r="G19" s="9">
        <v>0.25800000000000001</v>
      </c>
      <c r="H19" s="9">
        <v>0.13600000000000001</v>
      </c>
      <c r="I19" s="9">
        <v>0</v>
      </c>
      <c r="J19" s="9">
        <v>0.13600000000000001</v>
      </c>
      <c r="K19" s="9">
        <v>0</v>
      </c>
      <c r="L19" s="9">
        <v>0</v>
      </c>
      <c r="M19" s="9">
        <v>0</v>
      </c>
      <c r="N19" s="9">
        <v>0.16700000000000001</v>
      </c>
      <c r="O19" s="9">
        <v>0.16700000000000001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0.60599999999999998</v>
      </c>
      <c r="AA19" s="9">
        <v>0.39400000000000002</v>
      </c>
      <c r="AB19" s="9">
        <v>0.21199999999999999</v>
      </c>
      <c r="AC19" s="9">
        <v>0.60599999999999998</v>
      </c>
      <c r="AD19" s="9">
        <v>0.39400000000000002</v>
      </c>
      <c r="AE19" s="9">
        <v>0.21199999999999999</v>
      </c>
      <c r="AF19" s="9">
        <v>0.14399999999999999</v>
      </c>
      <c r="AG19" s="9">
        <v>0.14399999999999999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0.23799999999999999</v>
      </c>
      <c r="AP19" s="9">
        <v>0.127</v>
      </c>
      <c r="AQ19" s="9">
        <v>0.111</v>
      </c>
      <c r="AR19" s="9">
        <v>0.224</v>
      </c>
      <c r="AS19" s="9">
        <v>0.122</v>
      </c>
      <c r="AT19" s="9">
        <v>0.10100000000000001</v>
      </c>
      <c r="AU19" s="9">
        <v>0.224</v>
      </c>
      <c r="AV19" s="9">
        <v>0.122</v>
      </c>
      <c r="AW19" s="9">
        <v>0.10100000000000001</v>
      </c>
      <c r="AX19" s="9">
        <v>0</v>
      </c>
      <c r="AY19" s="9">
        <v>0</v>
      </c>
      <c r="AZ19" s="9">
        <v>0</v>
      </c>
      <c r="BA19" s="9">
        <v>0.14399999999999999</v>
      </c>
      <c r="BB19" s="9">
        <v>0.14399999999999999</v>
      </c>
      <c r="BC19" s="9">
        <v>0</v>
      </c>
      <c r="BD19" s="9">
        <v>0.14399999999999999</v>
      </c>
      <c r="BE19" s="9">
        <v>0.14399999999999999</v>
      </c>
      <c r="BF19" s="9">
        <v>0</v>
      </c>
      <c r="BG19" s="9">
        <v>0.14399999999999999</v>
      </c>
      <c r="BH19" s="9">
        <v>0.14399999999999999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0.46200000000000002</v>
      </c>
      <c r="CC19" s="9">
        <v>0.25</v>
      </c>
      <c r="CD19" s="9">
        <v>0.21199999999999999</v>
      </c>
      <c r="CE19" s="9">
        <v>0.46200000000000002</v>
      </c>
      <c r="CF19" s="9">
        <v>0.25</v>
      </c>
      <c r="CG19" s="9">
        <v>0.21199999999999999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0.23799999999999999</v>
      </c>
      <c r="CR19" s="9">
        <v>0.127</v>
      </c>
      <c r="CS19" s="9">
        <v>0.111</v>
      </c>
      <c r="CT19" s="9">
        <v>0.224</v>
      </c>
      <c r="CU19" s="9">
        <v>0.122</v>
      </c>
      <c r="CV19" s="9">
        <v>0.10100000000000001</v>
      </c>
      <c r="CW19" s="9">
        <v>0.224</v>
      </c>
      <c r="CX19" s="9">
        <v>0.122</v>
      </c>
      <c r="CY19" s="9">
        <v>0.10100000000000001</v>
      </c>
      <c r="CZ19" s="9">
        <v>0</v>
      </c>
      <c r="DA19" s="9">
        <v>0</v>
      </c>
      <c r="DB19" s="9">
        <v>0</v>
      </c>
      <c r="DC19" s="9">
        <v>0.71799999999999997</v>
      </c>
      <c r="DD19" s="9">
        <v>0.40200000000000002</v>
      </c>
      <c r="DE19" s="9">
        <v>0.316</v>
      </c>
      <c r="DF19" s="9">
        <v>0.71799999999999997</v>
      </c>
      <c r="DG19" s="9">
        <v>0.40200000000000002</v>
      </c>
      <c r="DH19" s="9">
        <v>0.316</v>
      </c>
      <c r="DI19" s="9">
        <v>0.71799999999999997</v>
      </c>
      <c r="DJ19" s="9">
        <v>0.40200000000000002</v>
      </c>
      <c r="DK19" s="9">
        <v>0.316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0.252</v>
      </c>
      <c r="EE19" s="9">
        <v>0.115</v>
      </c>
      <c r="EF19" s="9">
        <v>0.13600000000000001</v>
      </c>
      <c r="EG19" s="9">
        <v>0.252</v>
      </c>
      <c r="EH19" s="9">
        <v>0.115</v>
      </c>
      <c r="EI19" s="9">
        <v>0.13600000000000001</v>
      </c>
      <c r="EJ19" s="9">
        <v>0.115</v>
      </c>
      <c r="EK19" s="9">
        <v>0.115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0.13600000000000001</v>
      </c>
      <c r="ET19" s="9">
        <v>0</v>
      </c>
      <c r="EU19" s="9">
        <v>0.13600000000000001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0.57599999999999996</v>
      </c>
      <c r="FF19" s="9">
        <v>0.29799999999999999</v>
      </c>
      <c r="FG19" s="9">
        <v>0.27800000000000002</v>
      </c>
      <c r="FH19" s="9">
        <v>0.57599999999999996</v>
      </c>
      <c r="FI19" s="9">
        <v>0.29799999999999999</v>
      </c>
      <c r="FJ19" s="9">
        <v>0.27800000000000002</v>
      </c>
      <c r="FK19" s="9">
        <v>0.106</v>
      </c>
      <c r="FL19" s="9">
        <v>0</v>
      </c>
      <c r="FM19" s="9">
        <v>0.106</v>
      </c>
      <c r="FN19" s="9">
        <v>0.17199999999999999</v>
      </c>
      <c r="FO19" s="9">
        <v>0</v>
      </c>
      <c r="FP19" s="9">
        <v>0.17199999999999999</v>
      </c>
      <c r="FQ19" s="9">
        <v>0.16400000000000001</v>
      </c>
      <c r="FR19" s="9">
        <v>0.16400000000000001</v>
      </c>
      <c r="FS19" s="9">
        <v>0</v>
      </c>
      <c r="FT19" s="9">
        <v>0.13500000000000001</v>
      </c>
      <c r="FU19" s="9">
        <v>0.13500000000000001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1.385</v>
      </c>
      <c r="GG19" s="9">
        <v>1.0389999999999999</v>
      </c>
      <c r="GH19" s="9">
        <v>0.34499999999999997</v>
      </c>
      <c r="GI19" s="9">
        <v>1.385</v>
      </c>
      <c r="GJ19" s="9">
        <v>1.0389999999999999</v>
      </c>
      <c r="GK19" s="9">
        <v>0.34499999999999997</v>
      </c>
      <c r="GL19" s="9">
        <v>0.53600000000000003</v>
      </c>
      <c r="GM19" s="9">
        <v>0.35499999999999998</v>
      </c>
      <c r="GN19" s="9">
        <v>0.18099999999999999</v>
      </c>
      <c r="GO19" s="9">
        <v>0.71199999999999997</v>
      </c>
      <c r="GP19" s="9">
        <v>0.54800000000000004</v>
      </c>
      <c r="GQ19" s="9">
        <v>0.16400000000000001</v>
      </c>
      <c r="GR19" s="9">
        <v>0</v>
      </c>
      <c r="GS19" s="9">
        <v>0</v>
      </c>
      <c r="GT19" s="9">
        <v>0</v>
      </c>
      <c r="GU19" s="9">
        <v>0.13700000000000001</v>
      </c>
      <c r="GV19" s="9">
        <v>0.13700000000000001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1.2350000000000001</v>
      </c>
      <c r="HH19" s="9">
        <v>0.61199999999999999</v>
      </c>
      <c r="HI19" s="9">
        <v>0.622</v>
      </c>
      <c r="HJ19" s="9">
        <v>1.2350000000000001</v>
      </c>
      <c r="HK19" s="9">
        <v>0.61199999999999999</v>
      </c>
      <c r="HL19" s="9">
        <v>0.622</v>
      </c>
      <c r="HM19" s="9">
        <v>0.24299999999999999</v>
      </c>
      <c r="HN19" s="9">
        <v>0.24299999999999999</v>
      </c>
      <c r="HO19" s="9">
        <v>0</v>
      </c>
      <c r="HP19" s="9">
        <v>0.30199999999999999</v>
      </c>
      <c r="HQ19" s="9">
        <v>0.20200000000000001</v>
      </c>
      <c r="HR19" s="9">
        <v>0.1</v>
      </c>
      <c r="HS19" s="9">
        <v>0.14799999999999999</v>
      </c>
      <c r="HT19" s="9">
        <v>0</v>
      </c>
      <c r="HU19" s="9">
        <v>0.14799999999999999</v>
      </c>
      <c r="HV19" s="9">
        <v>0.27700000000000002</v>
      </c>
      <c r="HW19" s="9">
        <v>0.16700000000000001</v>
      </c>
      <c r="HX19" s="9">
        <v>0.111</v>
      </c>
      <c r="HY19" s="9">
        <v>0.26300000000000001</v>
      </c>
      <c r="HZ19" s="9">
        <v>0</v>
      </c>
      <c r="IA19" s="9">
        <v>0.26300000000000001</v>
      </c>
      <c r="IB19" s="9">
        <v>0.26300000000000001</v>
      </c>
      <c r="IC19" s="9">
        <v>0</v>
      </c>
      <c r="ID19" s="9">
        <v>0.26300000000000001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0.20300000000000001</v>
      </c>
      <c r="C11" s="9">
        <v>0.17699999999999999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0.52300000000000002</v>
      </c>
      <c r="T11" s="9">
        <v>0.223</v>
      </c>
      <c r="U11" s="9">
        <v>0.3</v>
      </c>
      <c r="V11" s="9">
        <v>0.52300000000000002</v>
      </c>
      <c r="W11" s="9">
        <v>0.223</v>
      </c>
      <c r="X11" s="9">
        <v>0.3</v>
      </c>
      <c r="Y11" s="9">
        <v>0.14199999999999999</v>
      </c>
      <c r="Z11" s="9">
        <v>0.14199999999999999</v>
      </c>
      <c r="AA11" s="9">
        <v>0</v>
      </c>
      <c r="AB11" s="9">
        <v>0</v>
      </c>
      <c r="AC11" s="9">
        <v>0</v>
      </c>
      <c r="AD11" s="9">
        <v>0</v>
      </c>
      <c r="AE11" s="9">
        <v>0.38200000000000001</v>
      </c>
      <c r="AF11" s="9">
        <v>8.2000000000000003E-2</v>
      </c>
      <c r="AG11" s="9">
        <v>0.3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0.47199999999999998</v>
      </c>
      <c r="AU11" s="9">
        <v>0.109</v>
      </c>
      <c r="AV11" s="9">
        <v>0.36299999999999999</v>
      </c>
      <c r="AW11" s="9">
        <v>0.47199999999999998</v>
      </c>
      <c r="AX11" s="9">
        <v>0.109</v>
      </c>
      <c r="AY11" s="9">
        <v>0.36299999999999999</v>
      </c>
      <c r="AZ11" s="9">
        <v>8.7999999999999995E-2</v>
      </c>
      <c r="BA11" s="9">
        <v>0</v>
      </c>
      <c r="BB11" s="9">
        <v>8.7999999999999995E-2</v>
      </c>
      <c r="BC11" s="9">
        <v>0</v>
      </c>
      <c r="BD11" s="9">
        <v>0</v>
      </c>
      <c r="BE11" s="9">
        <v>0</v>
      </c>
      <c r="BF11" s="9">
        <v>0.38400000000000001</v>
      </c>
      <c r="BG11" s="9">
        <v>0.109</v>
      </c>
      <c r="BH11" s="9">
        <v>0.27500000000000002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0.48499999999999999</v>
      </c>
      <c r="BV11" s="9">
        <v>0.36</v>
      </c>
      <c r="BW11" s="9">
        <v>0.125</v>
      </c>
      <c r="BX11" s="9">
        <v>0.48499999999999999</v>
      </c>
      <c r="BY11" s="9">
        <v>0.36</v>
      </c>
      <c r="BZ11" s="9">
        <v>0.125</v>
      </c>
      <c r="CA11" s="9">
        <v>0.125</v>
      </c>
      <c r="CB11" s="9">
        <v>0</v>
      </c>
      <c r="CC11" s="9">
        <v>0.125</v>
      </c>
      <c r="CD11" s="9">
        <v>0</v>
      </c>
      <c r="CE11" s="9">
        <v>0</v>
      </c>
      <c r="CF11" s="9">
        <v>0</v>
      </c>
      <c r="CG11" s="9">
        <v>0.11899999999999999</v>
      </c>
      <c r="CH11" s="9">
        <v>0.11899999999999999</v>
      </c>
      <c r="CI11" s="9">
        <v>0</v>
      </c>
      <c r="CJ11" s="9">
        <v>0.13700000000000001</v>
      </c>
      <c r="CK11" s="9">
        <v>0.13700000000000001</v>
      </c>
      <c r="CL11" s="9">
        <v>0</v>
      </c>
      <c r="CM11" s="9">
        <v>0.104</v>
      </c>
      <c r="CN11" s="9">
        <v>0.104</v>
      </c>
      <c r="CO11" s="9">
        <v>0</v>
      </c>
      <c r="CP11" s="9">
        <v>0.104</v>
      </c>
      <c r="CQ11" s="9">
        <v>0.104</v>
      </c>
      <c r="CR11" s="9">
        <v>0</v>
      </c>
      <c r="CS11" s="9">
        <v>0</v>
      </c>
      <c r="CT11" s="9">
        <v>0</v>
      </c>
      <c r="CU11" s="9">
        <v>0</v>
      </c>
      <c r="CV11" s="9">
        <v>1.0680000000000001</v>
      </c>
      <c r="CW11" s="9">
        <v>0.627</v>
      </c>
      <c r="CX11" s="9">
        <v>0.441</v>
      </c>
      <c r="CY11" s="9">
        <v>1.0680000000000001</v>
      </c>
      <c r="CZ11" s="9">
        <v>0.627</v>
      </c>
      <c r="DA11" s="9">
        <v>0.441</v>
      </c>
      <c r="DB11" s="9">
        <v>0.40600000000000003</v>
      </c>
      <c r="DC11" s="9">
        <v>0.40600000000000003</v>
      </c>
      <c r="DD11" s="9">
        <v>0</v>
      </c>
      <c r="DE11" s="9">
        <v>0.25</v>
      </c>
      <c r="DF11" s="9">
        <v>0.12</v>
      </c>
      <c r="DG11" s="9">
        <v>0.13</v>
      </c>
      <c r="DH11" s="9">
        <v>0.28899999999999998</v>
      </c>
      <c r="DI11" s="9">
        <v>0.10100000000000001</v>
      </c>
      <c r="DJ11" s="9">
        <v>0.188</v>
      </c>
      <c r="DK11" s="9">
        <v>0</v>
      </c>
      <c r="DL11" s="9">
        <v>0</v>
      </c>
      <c r="DM11" s="9">
        <v>0</v>
      </c>
      <c r="DN11" s="9">
        <v>0.123</v>
      </c>
      <c r="DO11" s="9">
        <v>0</v>
      </c>
      <c r="DP11" s="9">
        <v>0.123</v>
      </c>
      <c r="DQ11" s="9">
        <v>0.123</v>
      </c>
      <c r="DR11" s="9">
        <v>0</v>
      </c>
      <c r="DS11" s="9">
        <v>0.123</v>
      </c>
      <c r="DT11" s="9">
        <v>0</v>
      </c>
      <c r="DU11" s="9">
        <v>0</v>
      </c>
      <c r="DV11" s="9">
        <v>0</v>
      </c>
      <c r="DW11" s="9">
        <v>1.6519999999999999</v>
      </c>
      <c r="DX11" s="9">
        <v>0.95899999999999996</v>
      </c>
      <c r="DY11" s="9">
        <v>0.69299999999999995</v>
      </c>
      <c r="DZ11" s="9">
        <v>1.6519999999999999</v>
      </c>
      <c r="EA11" s="9">
        <v>0.95899999999999996</v>
      </c>
      <c r="EB11" s="9">
        <v>0.69299999999999995</v>
      </c>
      <c r="EC11" s="9">
        <v>0.85699999999999998</v>
      </c>
      <c r="ED11" s="9">
        <v>0.36599999999999999</v>
      </c>
      <c r="EE11" s="9">
        <v>0.49099999999999999</v>
      </c>
      <c r="EF11" s="9">
        <v>0.39300000000000002</v>
      </c>
      <c r="EG11" s="9">
        <v>0.191</v>
      </c>
      <c r="EH11" s="9">
        <v>0.20200000000000001</v>
      </c>
      <c r="EI11" s="9">
        <v>0.156</v>
      </c>
      <c r="EJ11" s="9">
        <v>0.156</v>
      </c>
      <c r="EK11" s="9">
        <v>0</v>
      </c>
      <c r="EL11" s="9">
        <v>0.245</v>
      </c>
      <c r="EM11" s="9">
        <v>0.245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4.3460000000000001</v>
      </c>
      <c r="EY11" s="9">
        <v>2.4860000000000002</v>
      </c>
      <c r="EZ11" s="9">
        <v>1.86</v>
      </c>
      <c r="FA11" s="9">
        <v>4.3460000000000001</v>
      </c>
      <c r="FB11" s="9">
        <v>2.4860000000000002</v>
      </c>
      <c r="FC11" s="9">
        <v>1.86</v>
      </c>
      <c r="FD11" s="9">
        <v>1.657</v>
      </c>
      <c r="FE11" s="9">
        <v>0.63400000000000001</v>
      </c>
      <c r="FF11" s="9">
        <v>1.0229999999999999</v>
      </c>
      <c r="FG11" s="9">
        <v>1.2669999999999999</v>
      </c>
      <c r="FH11" s="9">
        <v>1.0629999999999999</v>
      </c>
      <c r="FI11" s="9">
        <v>0.20399999999999999</v>
      </c>
      <c r="FJ11" s="9">
        <v>0.65700000000000003</v>
      </c>
      <c r="FK11" s="9">
        <v>0.308</v>
      </c>
      <c r="FL11" s="9">
        <v>0.34899999999999998</v>
      </c>
      <c r="FM11" s="9">
        <v>0.38500000000000001</v>
      </c>
      <c r="FN11" s="9">
        <v>0.16500000000000001</v>
      </c>
      <c r="FO11" s="9">
        <v>0.22</v>
      </c>
      <c r="FP11" s="9">
        <v>0.38</v>
      </c>
      <c r="FQ11" s="9">
        <v>0.317</v>
      </c>
      <c r="FR11" s="9">
        <v>6.3E-2</v>
      </c>
      <c r="FS11" s="9">
        <v>0.38</v>
      </c>
      <c r="FT11" s="9">
        <v>0.317</v>
      </c>
      <c r="FU11" s="9">
        <v>6.3E-2</v>
      </c>
      <c r="FV11" s="9">
        <v>0</v>
      </c>
      <c r="FW11" s="9">
        <v>0</v>
      </c>
      <c r="FX11" s="9">
        <v>0</v>
      </c>
      <c r="FY11" s="9">
        <v>3.766</v>
      </c>
      <c r="FZ11" s="9">
        <v>2.3260000000000001</v>
      </c>
      <c r="GA11" s="9">
        <v>1.4390000000000001</v>
      </c>
      <c r="GB11" s="9">
        <v>3.766</v>
      </c>
      <c r="GC11" s="9">
        <v>2.3260000000000001</v>
      </c>
      <c r="GD11" s="9">
        <v>1.4390000000000001</v>
      </c>
      <c r="GE11" s="9">
        <v>1.5129999999999999</v>
      </c>
      <c r="GF11" s="9">
        <v>0.63400000000000001</v>
      </c>
      <c r="GG11" s="9">
        <v>0.879</v>
      </c>
      <c r="GH11" s="9">
        <v>1.107</v>
      </c>
      <c r="GI11" s="9">
        <v>0.90300000000000002</v>
      </c>
      <c r="GJ11" s="9">
        <v>0.20399999999999999</v>
      </c>
      <c r="GK11" s="9">
        <v>0.46</v>
      </c>
      <c r="GL11" s="9">
        <v>0.308</v>
      </c>
      <c r="GM11" s="9">
        <v>0.152</v>
      </c>
      <c r="GN11" s="9">
        <v>0.30599999999999999</v>
      </c>
      <c r="GO11" s="9">
        <v>0.16500000000000001</v>
      </c>
      <c r="GP11" s="9">
        <v>0.14099999999999999</v>
      </c>
      <c r="GQ11" s="9">
        <v>0.38</v>
      </c>
      <c r="GR11" s="9">
        <v>0.317</v>
      </c>
      <c r="GS11" s="9">
        <v>6.3E-2</v>
      </c>
      <c r="GT11" s="9">
        <v>0.38</v>
      </c>
      <c r="GU11" s="9">
        <v>0.317</v>
      </c>
      <c r="GV11" s="9">
        <v>6.3E-2</v>
      </c>
      <c r="GW11" s="9">
        <v>0</v>
      </c>
      <c r="GX11" s="9">
        <v>0</v>
      </c>
      <c r="GY11" s="9">
        <v>0</v>
      </c>
      <c r="GZ11" s="9">
        <v>0.36699999999999999</v>
      </c>
      <c r="HA11" s="9">
        <v>0.16500000000000001</v>
      </c>
      <c r="HB11" s="9">
        <v>0.20300000000000001</v>
      </c>
      <c r="HC11" s="9">
        <v>0.36699999999999999</v>
      </c>
      <c r="HD11" s="9">
        <v>0.16500000000000001</v>
      </c>
      <c r="HE11" s="9">
        <v>0.20300000000000001</v>
      </c>
      <c r="HF11" s="9">
        <v>0.20200000000000001</v>
      </c>
      <c r="HG11" s="9">
        <v>7.9000000000000001E-2</v>
      </c>
      <c r="HH11" s="9">
        <v>0.124</v>
      </c>
      <c r="HI11" s="9">
        <v>8.5999999999999993E-2</v>
      </c>
      <c r="HJ11" s="9">
        <v>8.5999999999999993E-2</v>
      </c>
      <c r="HK11" s="9">
        <v>0</v>
      </c>
      <c r="HL11" s="9">
        <v>0</v>
      </c>
      <c r="HM11" s="9">
        <v>0</v>
      </c>
      <c r="HN11" s="9">
        <v>0</v>
      </c>
      <c r="HO11" s="9">
        <v>7.9000000000000001E-2</v>
      </c>
      <c r="HP11" s="9">
        <v>0</v>
      </c>
      <c r="HQ11" s="9">
        <v>7.9000000000000001E-2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0.65500000000000003</v>
      </c>
      <c r="IB11" s="9">
        <v>0.49099999999999999</v>
      </c>
      <c r="IC11" s="9">
        <v>0.16400000000000001</v>
      </c>
      <c r="ID11" s="9">
        <v>0.65500000000000003</v>
      </c>
      <c r="IE11" s="9">
        <v>0.49099999999999999</v>
      </c>
      <c r="IF11" s="9">
        <v>0.16400000000000001</v>
      </c>
      <c r="IG11" s="9">
        <v>0.59199999999999997</v>
      </c>
      <c r="IH11" s="9">
        <v>0.49099999999999999</v>
      </c>
      <c r="II11" s="9">
        <v>0.10199999999999999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6.2E-2</v>
      </c>
      <c r="IQ11" s="9">
        <v>0</v>
      </c>
    </row>
    <row r="12" spans="1:251">
      <c r="A12" s="10">
        <v>42401</v>
      </c>
      <c r="B12" s="9">
        <v>0</v>
      </c>
      <c r="C12" s="9">
        <v>0</v>
      </c>
      <c r="D12" s="9">
        <v>0.22</v>
      </c>
      <c r="E12" s="9">
        <v>0</v>
      </c>
      <c r="F12" s="9">
        <v>0.22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1.069</v>
      </c>
      <c r="T12" s="9">
        <v>0.78</v>
      </c>
      <c r="U12" s="9">
        <v>0.28899999999999998</v>
      </c>
      <c r="V12" s="9">
        <v>1.069</v>
      </c>
      <c r="W12" s="9">
        <v>0.78</v>
      </c>
      <c r="X12" s="9">
        <v>0.28899999999999998</v>
      </c>
      <c r="Y12" s="9">
        <v>0.47699999999999998</v>
      </c>
      <c r="Z12" s="9">
        <v>0.47699999999999998</v>
      </c>
      <c r="AA12" s="9">
        <v>0</v>
      </c>
      <c r="AB12" s="9">
        <v>0.28499999999999998</v>
      </c>
      <c r="AC12" s="9">
        <v>0.14099999999999999</v>
      </c>
      <c r="AD12" s="9">
        <v>0.14399999999999999</v>
      </c>
      <c r="AE12" s="9">
        <v>0.16200000000000001</v>
      </c>
      <c r="AF12" s="9">
        <v>0.16200000000000001</v>
      </c>
      <c r="AG12" s="9">
        <v>0</v>
      </c>
      <c r="AH12" s="9">
        <v>0.14499999999999999</v>
      </c>
      <c r="AI12" s="9">
        <v>0</v>
      </c>
      <c r="AJ12" s="9">
        <v>0.14499999999999999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0.78300000000000003</v>
      </c>
      <c r="AU12" s="9">
        <v>0</v>
      </c>
      <c r="AV12" s="9">
        <v>0.78300000000000003</v>
      </c>
      <c r="AW12" s="9">
        <v>0.78300000000000003</v>
      </c>
      <c r="AX12" s="9">
        <v>0</v>
      </c>
      <c r="AY12" s="9">
        <v>0.78300000000000003</v>
      </c>
      <c r="AZ12" s="9">
        <v>0.193</v>
      </c>
      <c r="BA12" s="9">
        <v>0</v>
      </c>
      <c r="BB12" s="9">
        <v>0.193</v>
      </c>
      <c r="BC12" s="9">
        <v>0.255</v>
      </c>
      <c r="BD12" s="9">
        <v>0</v>
      </c>
      <c r="BE12" s="9">
        <v>0.255</v>
      </c>
      <c r="BF12" s="9">
        <v>0.193</v>
      </c>
      <c r="BG12" s="9">
        <v>0</v>
      </c>
      <c r="BH12" s="9">
        <v>0.193</v>
      </c>
      <c r="BI12" s="9">
        <v>0.14099999999999999</v>
      </c>
      <c r="BJ12" s="9">
        <v>0</v>
      </c>
      <c r="BK12" s="9">
        <v>0.14099999999999999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0.28399999999999997</v>
      </c>
      <c r="BV12" s="9">
        <v>0.14199999999999999</v>
      </c>
      <c r="BW12" s="9">
        <v>0.14199999999999999</v>
      </c>
      <c r="BX12" s="9">
        <v>0.28399999999999997</v>
      </c>
      <c r="BY12" s="9">
        <v>0.14199999999999999</v>
      </c>
      <c r="BZ12" s="9">
        <v>0.14199999999999999</v>
      </c>
      <c r="CA12" s="9">
        <v>0.14199999999999999</v>
      </c>
      <c r="CB12" s="9">
        <v>0</v>
      </c>
      <c r="CC12" s="9">
        <v>0.14199999999999999</v>
      </c>
      <c r="CD12" s="9">
        <v>0.14199999999999999</v>
      </c>
      <c r="CE12" s="9">
        <v>0.14199999999999999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0.96399999999999997</v>
      </c>
      <c r="CW12" s="9">
        <v>0.70199999999999996</v>
      </c>
      <c r="CX12" s="9">
        <v>0.26200000000000001</v>
      </c>
      <c r="CY12" s="9">
        <v>0.96399999999999997</v>
      </c>
      <c r="CZ12" s="9">
        <v>0.70199999999999996</v>
      </c>
      <c r="DA12" s="9">
        <v>0.26200000000000001</v>
      </c>
      <c r="DB12" s="9">
        <v>0.32600000000000001</v>
      </c>
      <c r="DC12" s="9">
        <v>0.32600000000000001</v>
      </c>
      <c r="DD12" s="9">
        <v>0</v>
      </c>
      <c r="DE12" s="9">
        <v>0.34499999999999997</v>
      </c>
      <c r="DF12" s="9">
        <v>0.2</v>
      </c>
      <c r="DG12" s="9">
        <v>0.14399999999999999</v>
      </c>
      <c r="DH12" s="9">
        <v>0</v>
      </c>
      <c r="DI12" s="9">
        <v>0</v>
      </c>
      <c r="DJ12" s="9">
        <v>0</v>
      </c>
      <c r="DK12" s="9">
        <v>0.17499999999999999</v>
      </c>
      <c r="DL12" s="9">
        <v>0.17499999999999999</v>
      </c>
      <c r="DM12" s="9">
        <v>0</v>
      </c>
      <c r="DN12" s="9">
        <v>0.11799999999999999</v>
      </c>
      <c r="DO12" s="9">
        <v>0</v>
      </c>
      <c r="DP12" s="9">
        <v>0.11799999999999999</v>
      </c>
      <c r="DQ12" s="9">
        <v>0.11799999999999999</v>
      </c>
      <c r="DR12" s="9">
        <v>0</v>
      </c>
      <c r="DS12" s="9">
        <v>0.11799999999999999</v>
      </c>
      <c r="DT12" s="9">
        <v>0</v>
      </c>
      <c r="DU12" s="9">
        <v>0</v>
      </c>
      <c r="DV12" s="9">
        <v>0</v>
      </c>
      <c r="DW12" s="9">
        <v>1.486</v>
      </c>
      <c r="DX12" s="9">
        <v>0.64800000000000002</v>
      </c>
      <c r="DY12" s="9">
        <v>0.83799999999999997</v>
      </c>
      <c r="DZ12" s="9">
        <v>1.3380000000000001</v>
      </c>
      <c r="EA12" s="9">
        <v>0.5</v>
      </c>
      <c r="EB12" s="9">
        <v>0.83799999999999997</v>
      </c>
      <c r="EC12" s="9">
        <v>0.83699999999999997</v>
      </c>
      <c r="ED12" s="9">
        <v>0.28100000000000003</v>
      </c>
      <c r="EE12" s="9">
        <v>0.55600000000000005</v>
      </c>
      <c r="EF12" s="9">
        <v>0.127</v>
      </c>
      <c r="EG12" s="9">
        <v>0</v>
      </c>
      <c r="EH12" s="9">
        <v>0.127</v>
      </c>
      <c r="EI12" s="9">
        <v>0</v>
      </c>
      <c r="EJ12" s="9">
        <v>0</v>
      </c>
      <c r="EK12" s="9">
        <v>0</v>
      </c>
      <c r="EL12" s="9">
        <v>0.155</v>
      </c>
      <c r="EM12" s="9">
        <v>0</v>
      </c>
      <c r="EN12" s="9">
        <v>0.155</v>
      </c>
      <c r="EO12" s="9">
        <v>0.36799999999999999</v>
      </c>
      <c r="EP12" s="9">
        <v>0.36799999999999999</v>
      </c>
      <c r="EQ12" s="9">
        <v>0</v>
      </c>
      <c r="ER12" s="9">
        <v>0.22</v>
      </c>
      <c r="ES12" s="9">
        <v>0.22</v>
      </c>
      <c r="ET12" s="9">
        <v>0</v>
      </c>
      <c r="EU12" s="9">
        <v>0.14799999999999999</v>
      </c>
      <c r="EV12" s="9">
        <v>0.14799999999999999</v>
      </c>
      <c r="EW12" s="9">
        <v>0</v>
      </c>
      <c r="EX12" s="9">
        <v>5.226</v>
      </c>
      <c r="EY12" s="9">
        <v>2.9830000000000001</v>
      </c>
      <c r="EZ12" s="9">
        <v>2.2440000000000002</v>
      </c>
      <c r="FA12" s="9">
        <v>5.0069999999999997</v>
      </c>
      <c r="FB12" s="9">
        <v>2.831</v>
      </c>
      <c r="FC12" s="9">
        <v>2.1760000000000002</v>
      </c>
      <c r="FD12" s="9">
        <v>1.427</v>
      </c>
      <c r="FE12" s="9">
        <v>1.1180000000000001</v>
      </c>
      <c r="FF12" s="9">
        <v>0.309</v>
      </c>
      <c r="FG12" s="9">
        <v>1.494</v>
      </c>
      <c r="FH12" s="9">
        <v>0.46200000000000002</v>
      </c>
      <c r="FI12" s="9">
        <v>1.0329999999999999</v>
      </c>
      <c r="FJ12" s="9">
        <v>0.92300000000000004</v>
      </c>
      <c r="FK12" s="9">
        <v>0.499</v>
      </c>
      <c r="FL12" s="9">
        <v>0.42399999999999999</v>
      </c>
      <c r="FM12" s="9">
        <v>0.53800000000000003</v>
      </c>
      <c r="FN12" s="9">
        <v>0.30099999999999999</v>
      </c>
      <c r="FO12" s="9">
        <v>0.23699999999999999</v>
      </c>
      <c r="FP12" s="9">
        <v>0.84399999999999997</v>
      </c>
      <c r="FQ12" s="9">
        <v>0.60399999999999998</v>
      </c>
      <c r="FR12" s="9">
        <v>0.24099999999999999</v>
      </c>
      <c r="FS12" s="9">
        <v>0.626</v>
      </c>
      <c r="FT12" s="9">
        <v>0.45300000000000001</v>
      </c>
      <c r="FU12" s="9">
        <v>0.17299999999999999</v>
      </c>
      <c r="FV12" s="9">
        <v>0.219</v>
      </c>
      <c r="FW12" s="9">
        <v>0.151</v>
      </c>
      <c r="FX12" s="9">
        <v>6.8000000000000005E-2</v>
      </c>
      <c r="FY12" s="9">
        <v>3.6629999999999998</v>
      </c>
      <c r="FZ12" s="9">
        <v>1.89</v>
      </c>
      <c r="GA12" s="9">
        <v>1.7729999999999999</v>
      </c>
      <c r="GB12" s="9">
        <v>3.5350000000000001</v>
      </c>
      <c r="GC12" s="9">
        <v>1.829</v>
      </c>
      <c r="GD12" s="9">
        <v>1.706</v>
      </c>
      <c r="GE12" s="9">
        <v>1.3460000000000001</v>
      </c>
      <c r="GF12" s="9">
        <v>1.0369999999999999</v>
      </c>
      <c r="GG12" s="9">
        <v>0.309</v>
      </c>
      <c r="GH12" s="9">
        <v>1.0660000000000001</v>
      </c>
      <c r="GI12" s="9">
        <v>0.129</v>
      </c>
      <c r="GJ12" s="9">
        <v>0.93600000000000005</v>
      </c>
      <c r="GK12" s="9">
        <v>0.61599999999999999</v>
      </c>
      <c r="GL12" s="9">
        <v>0.374</v>
      </c>
      <c r="GM12" s="9">
        <v>0.24199999999999999</v>
      </c>
      <c r="GN12" s="9">
        <v>0.16</v>
      </c>
      <c r="GO12" s="9">
        <v>7.3999999999999996E-2</v>
      </c>
      <c r="GP12" s="9">
        <v>8.5999999999999993E-2</v>
      </c>
      <c r="GQ12" s="9">
        <v>0.47399999999999998</v>
      </c>
      <c r="GR12" s="9">
        <v>0.27400000000000002</v>
      </c>
      <c r="GS12" s="9">
        <v>0.2</v>
      </c>
      <c r="GT12" s="9">
        <v>0.34599999999999997</v>
      </c>
      <c r="GU12" s="9">
        <v>0.21299999999999999</v>
      </c>
      <c r="GV12" s="9">
        <v>0.13200000000000001</v>
      </c>
      <c r="GW12" s="9">
        <v>0.128</v>
      </c>
      <c r="GX12" s="9">
        <v>6.0999999999999999E-2</v>
      </c>
      <c r="GY12" s="9">
        <v>6.8000000000000005E-2</v>
      </c>
      <c r="GZ12" s="9">
        <v>0.499</v>
      </c>
      <c r="HA12" s="9">
        <v>0</v>
      </c>
      <c r="HB12" s="9">
        <v>0.499</v>
      </c>
      <c r="HC12" s="9">
        <v>0.499</v>
      </c>
      <c r="HD12" s="9">
        <v>0</v>
      </c>
      <c r="HE12" s="9">
        <v>0.499</v>
      </c>
      <c r="HF12" s="9">
        <v>0</v>
      </c>
      <c r="HG12" s="9">
        <v>0</v>
      </c>
      <c r="HH12" s="9">
        <v>0</v>
      </c>
      <c r="HI12" s="9">
        <v>0.44900000000000001</v>
      </c>
      <c r="HJ12" s="9">
        <v>0</v>
      </c>
      <c r="HK12" s="9">
        <v>0.44900000000000001</v>
      </c>
      <c r="HL12" s="9">
        <v>0.05</v>
      </c>
      <c r="HM12" s="9">
        <v>0</v>
      </c>
      <c r="HN12" s="9">
        <v>0.05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0.55100000000000005</v>
      </c>
      <c r="IB12" s="9">
        <v>0.438</v>
      </c>
      <c r="IC12" s="9">
        <v>0.113</v>
      </c>
      <c r="ID12" s="9">
        <v>0.55100000000000005</v>
      </c>
      <c r="IE12" s="9">
        <v>0.438</v>
      </c>
      <c r="IF12" s="9">
        <v>0.113</v>
      </c>
      <c r="IG12" s="9">
        <v>0.33600000000000002</v>
      </c>
      <c r="IH12" s="9">
        <v>0.33600000000000002</v>
      </c>
      <c r="II12" s="9">
        <v>0</v>
      </c>
      <c r="IJ12" s="9">
        <v>4.7E-2</v>
      </c>
      <c r="IK12" s="9">
        <v>0</v>
      </c>
      <c r="IL12" s="9">
        <v>4.7E-2</v>
      </c>
      <c r="IM12" s="9">
        <v>0.10299999999999999</v>
      </c>
      <c r="IN12" s="9">
        <v>0.10299999999999999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0.65800000000000003</v>
      </c>
      <c r="T13" s="9">
        <v>0.36699999999999999</v>
      </c>
      <c r="U13" s="9">
        <v>0.29099999999999998</v>
      </c>
      <c r="V13" s="9">
        <v>0.65800000000000003</v>
      </c>
      <c r="W13" s="9">
        <v>0.36699999999999999</v>
      </c>
      <c r="X13" s="9">
        <v>0.29099999999999998</v>
      </c>
      <c r="Y13" s="9">
        <v>0.182</v>
      </c>
      <c r="Z13" s="9">
        <v>0.182</v>
      </c>
      <c r="AA13" s="9">
        <v>0</v>
      </c>
      <c r="AB13" s="9">
        <v>0.32800000000000001</v>
      </c>
      <c r="AC13" s="9">
        <v>0.185</v>
      </c>
      <c r="AD13" s="9">
        <v>0.14299999999999999</v>
      </c>
      <c r="AE13" s="9">
        <v>0.14699999999999999</v>
      </c>
      <c r="AF13" s="9">
        <v>0</v>
      </c>
      <c r="AG13" s="9">
        <v>0.14699999999999999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0.66</v>
      </c>
      <c r="AU13" s="9">
        <v>0.245</v>
      </c>
      <c r="AV13" s="9">
        <v>0.41499999999999998</v>
      </c>
      <c r="AW13" s="9">
        <v>0.66</v>
      </c>
      <c r="AX13" s="9">
        <v>0.245</v>
      </c>
      <c r="AY13" s="9">
        <v>0.41499999999999998</v>
      </c>
      <c r="AZ13" s="9">
        <v>7.2999999999999995E-2</v>
      </c>
      <c r="BA13" s="9">
        <v>0</v>
      </c>
      <c r="BB13" s="9">
        <v>7.2999999999999995E-2</v>
      </c>
      <c r="BC13" s="9">
        <v>0.42</v>
      </c>
      <c r="BD13" s="9">
        <v>0.245</v>
      </c>
      <c r="BE13" s="9">
        <v>0.17499999999999999</v>
      </c>
      <c r="BF13" s="9">
        <v>0</v>
      </c>
      <c r="BG13" s="9">
        <v>0</v>
      </c>
      <c r="BH13" s="9">
        <v>0</v>
      </c>
      <c r="BI13" s="9">
        <v>0.16700000000000001</v>
      </c>
      <c r="BJ13" s="9">
        <v>0</v>
      </c>
      <c r="BK13" s="9">
        <v>0.16700000000000001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0.13600000000000001</v>
      </c>
      <c r="BV13" s="9">
        <v>0.13600000000000001</v>
      </c>
      <c r="BW13" s="9">
        <v>0</v>
      </c>
      <c r="BX13" s="9">
        <v>0.13600000000000001</v>
      </c>
      <c r="BY13" s="9">
        <v>0.13600000000000001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0.13600000000000001</v>
      </c>
      <c r="CH13" s="9">
        <v>0.13600000000000001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1.103</v>
      </c>
      <c r="CW13" s="9">
        <v>0.54200000000000004</v>
      </c>
      <c r="CX13" s="9">
        <v>0.56000000000000005</v>
      </c>
      <c r="CY13" s="9">
        <v>0.95299999999999996</v>
      </c>
      <c r="CZ13" s="9">
        <v>0.39200000000000002</v>
      </c>
      <c r="DA13" s="9">
        <v>0.56000000000000005</v>
      </c>
      <c r="DB13" s="9">
        <v>0.122</v>
      </c>
      <c r="DC13" s="9">
        <v>0</v>
      </c>
      <c r="DD13" s="9">
        <v>0.122</v>
      </c>
      <c r="DE13" s="9">
        <v>0.39200000000000002</v>
      </c>
      <c r="DF13" s="9">
        <v>0.39200000000000002</v>
      </c>
      <c r="DG13" s="9">
        <v>0</v>
      </c>
      <c r="DH13" s="9">
        <v>0.114</v>
      </c>
      <c r="DI13" s="9">
        <v>0</v>
      </c>
      <c r="DJ13" s="9">
        <v>0.114</v>
      </c>
      <c r="DK13" s="9">
        <v>0.32400000000000001</v>
      </c>
      <c r="DL13" s="9">
        <v>0</v>
      </c>
      <c r="DM13" s="9">
        <v>0.32400000000000001</v>
      </c>
      <c r="DN13" s="9">
        <v>0.15</v>
      </c>
      <c r="DO13" s="9">
        <v>0.15</v>
      </c>
      <c r="DP13" s="9">
        <v>0</v>
      </c>
      <c r="DQ13" s="9">
        <v>0</v>
      </c>
      <c r="DR13" s="9">
        <v>0</v>
      </c>
      <c r="DS13" s="9">
        <v>0</v>
      </c>
      <c r="DT13" s="9">
        <v>0.15</v>
      </c>
      <c r="DU13" s="9">
        <v>0.15</v>
      </c>
      <c r="DV13" s="9">
        <v>0</v>
      </c>
      <c r="DW13" s="9">
        <v>1.694</v>
      </c>
      <c r="DX13" s="9">
        <v>0.39700000000000002</v>
      </c>
      <c r="DY13" s="9">
        <v>1.2969999999999999</v>
      </c>
      <c r="DZ13" s="9">
        <v>1.694</v>
      </c>
      <c r="EA13" s="9">
        <v>0.39700000000000002</v>
      </c>
      <c r="EB13" s="9">
        <v>1.2969999999999999</v>
      </c>
      <c r="EC13" s="9">
        <v>0.69699999999999995</v>
      </c>
      <c r="ED13" s="9">
        <v>0.39700000000000002</v>
      </c>
      <c r="EE13" s="9">
        <v>0.3</v>
      </c>
      <c r="EF13" s="9">
        <v>0.40799999999999997</v>
      </c>
      <c r="EG13" s="9">
        <v>0</v>
      </c>
      <c r="EH13" s="9">
        <v>0.40799999999999997</v>
      </c>
      <c r="EI13" s="9">
        <v>0.40699999999999997</v>
      </c>
      <c r="EJ13" s="9">
        <v>0</v>
      </c>
      <c r="EK13" s="9">
        <v>0.40699999999999997</v>
      </c>
      <c r="EL13" s="9">
        <v>0.182</v>
      </c>
      <c r="EM13" s="9">
        <v>0</v>
      </c>
      <c r="EN13" s="9">
        <v>0.182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4.5970000000000004</v>
      </c>
      <c r="EY13" s="9">
        <v>2.327</v>
      </c>
      <c r="EZ13" s="9">
        <v>2.27</v>
      </c>
      <c r="FA13" s="9">
        <v>4.5570000000000004</v>
      </c>
      <c r="FB13" s="9">
        <v>2.327</v>
      </c>
      <c r="FC13" s="9">
        <v>2.2290000000000001</v>
      </c>
      <c r="FD13" s="9">
        <v>1.6319999999999999</v>
      </c>
      <c r="FE13" s="9">
        <v>0.88900000000000001</v>
      </c>
      <c r="FF13" s="9">
        <v>0.74299999999999999</v>
      </c>
      <c r="FG13" s="9">
        <v>1.2250000000000001</v>
      </c>
      <c r="FH13" s="9">
        <v>0.73099999999999998</v>
      </c>
      <c r="FI13" s="9">
        <v>0.49399999999999999</v>
      </c>
      <c r="FJ13" s="9">
        <v>0.621</v>
      </c>
      <c r="FK13" s="9">
        <v>0.20499999999999999</v>
      </c>
      <c r="FL13" s="9">
        <v>0.41499999999999998</v>
      </c>
      <c r="FM13" s="9">
        <v>0.72899999999999998</v>
      </c>
      <c r="FN13" s="9">
        <v>0.27600000000000002</v>
      </c>
      <c r="FO13" s="9">
        <v>0.45200000000000001</v>
      </c>
      <c r="FP13" s="9">
        <v>0.39100000000000001</v>
      </c>
      <c r="FQ13" s="9">
        <v>0.22600000000000001</v>
      </c>
      <c r="FR13" s="9">
        <v>0.16600000000000001</v>
      </c>
      <c r="FS13" s="9">
        <v>0.35099999999999998</v>
      </c>
      <c r="FT13" s="9">
        <v>0.22600000000000001</v>
      </c>
      <c r="FU13" s="9">
        <v>0.125</v>
      </c>
      <c r="FV13" s="9">
        <v>0.04</v>
      </c>
      <c r="FW13" s="9">
        <v>0</v>
      </c>
      <c r="FX13" s="9">
        <v>0.04</v>
      </c>
      <c r="FY13" s="9">
        <v>3.4049999999999998</v>
      </c>
      <c r="FZ13" s="9">
        <v>1.4550000000000001</v>
      </c>
      <c r="GA13" s="9">
        <v>1.95</v>
      </c>
      <c r="GB13" s="9">
        <v>3.3650000000000002</v>
      </c>
      <c r="GC13" s="9">
        <v>1.4550000000000001</v>
      </c>
      <c r="GD13" s="9">
        <v>1.91</v>
      </c>
      <c r="GE13" s="9">
        <v>1.2789999999999999</v>
      </c>
      <c r="GF13" s="9">
        <v>0.53600000000000003</v>
      </c>
      <c r="GG13" s="9">
        <v>0.74299999999999999</v>
      </c>
      <c r="GH13" s="9">
        <v>0.70599999999999996</v>
      </c>
      <c r="GI13" s="9">
        <v>0.21199999999999999</v>
      </c>
      <c r="GJ13" s="9">
        <v>0.49399999999999999</v>
      </c>
      <c r="GK13" s="9">
        <v>0.42699999999999999</v>
      </c>
      <c r="GL13" s="9">
        <v>0.20499999999999999</v>
      </c>
      <c r="GM13" s="9">
        <v>0.221</v>
      </c>
      <c r="GN13" s="9">
        <v>0.66500000000000004</v>
      </c>
      <c r="GO13" s="9">
        <v>0.27600000000000002</v>
      </c>
      <c r="GP13" s="9">
        <v>0.38900000000000001</v>
      </c>
      <c r="GQ13" s="9">
        <v>0.32900000000000001</v>
      </c>
      <c r="GR13" s="9">
        <v>0.22600000000000001</v>
      </c>
      <c r="GS13" s="9">
        <v>0.10299999999999999</v>
      </c>
      <c r="GT13" s="9">
        <v>0.28799999999999998</v>
      </c>
      <c r="GU13" s="9">
        <v>0.22600000000000001</v>
      </c>
      <c r="GV13" s="9">
        <v>6.3E-2</v>
      </c>
      <c r="GW13" s="9">
        <v>0.04</v>
      </c>
      <c r="GX13" s="9">
        <v>0</v>
      </c>
      <c r="GY13" s="9">
        <v>0.04</v>
      </c>
      <c r="GZ13" s="9">
        <v>0.52900000000000003</v>
      </c>
      <c r="HA13" s="9">
        <v>0.47699999999999998</v>
      </c>
      <c r="HB13" s="9">
        <v>5.1999999999999998E-2</v>
      </c>
      <c r="HC13" s="9">
        <v>0.52900000000000003</v>
      </c>
      <c r="HD13" s="9">
        <v>0.47699999999999998</v>
      </c>
      <c r="HE13" s="9">
        <v>5.1999999999999998E-2</v>
      </c>
      <c r="HF13" s="9">
        <v>0.217</v>
      </c>
      <c r="HG13" s="9">
        <v>0.217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0.2</v>
      </c>
      <c r="HP13" s="9">
        <v>0.14699999999999999</v>
      </c>
      <c r="HQ13" s="9">
        <v>5.1999999999999998E-2</v>
      </c>
      <c r="HR13" s="9">
        <v>0.113</v>
      </c>
      <c r="HS13" s="9">
        <v>0.113</v>
      </c>
      <c r="HT13" s="9">
        <v>0</v>
      </c>
      <c r="HU13" s="9">
        <v>0.113</v>
      </c>
      <c r="HV13" s="9">
        <v>0.113</v>
      </c>
      <c r="HW13" s="9">
        <v>0</v>
      </c>
      <c r="HX13" s="9">
        <v>0</v>
      </c>
      <c r="HY13" s="9">
        <v>0</v>
      </c>
      <c r="HZ13" s="9">
        <v>0</v>
      </c>
      <c r="IA13" s="9">
        <v>0.43</v>
      </c>
      <c r="IB13" s="9">
        <v>0.14499999999999999</v>
      </c>
      <c r="IC13" s="9">
        <v>0.28499999999999998</v>
      </c>
      <c r="ID13" s="9">
        <v>0.43</v>
      </c>
      <c r="IE13" s="9">
        <v>0.14499999999999999</v>
      </c>
      <c r="IF13" s="9">
        <v>0.28499999999999998</v>
      </c>
      <c r="IG13" s="9">
        <v>0.36199999999999999</v>
      </c>
      <c r="IH13" s="9">
        <v>0.14499999999999999</v>
      </c>
      <c r="II13" s="9">
        <v>0.217</v>
      </c>
      <c r="IJ13" s="9">
        <v>6.8000000000000005E-2</v>
      </c>
      <c r="IK13" s="9">
        <v>0</v>
      </c>
      <c r="IL13" s="9">
        <v>6.8000000000000005E-2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0.41199999999999998</v>
      </c>
      <c r="T14" s="9">
        <v>0.11600000000000001</v>
      </c>
      <c r="U14" s="9">
        <v>0.29499999999999998</v>
      </c>
      <c r="V14" s="9">
        <v>0.41199999999999998</v>
      </c>
      <c r="W14" s="9">
        <v>0.11600000000000001</v>
      </c>
      <c r="X14" s="9">
        <v>0.29499999999999998</v>
      </c>
      <c r="Y14" s="9">
        <v>0.20100000000000001</v>
      </c>
      <c r="Z14" s="9">
        <v>0</v>
      </c>
      <c r="AA14" s="9">
        <v>0.20100000000000001</v>
      </c>
      <c r="AB14" s="9">
        <v>0.21099999999999999</v>
      </c>
      <c r="AC14" s="9">
        <v>0.11600000000000001</v>
      </c>
      <c r="AD14" s="9">
        <v>9.4E-2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0.95699999999999996</v>
      </c>
      <c r="AU14" s="9">
        <v>0.30199999999999999</v>
      </c>
      <c r="AV14" s="9">
        <v>0.65500000000000003</v>
      </c>
      <c r="AW14" s="9">
        <v>0.95699999999999996</v>
      </c>
      <c r="AX14" s="9">
        <v>0.30199999999999999</v>
      </c>
      <c r="AY14" s="9">
        <v>0.65500000000000003</v>
      </c>
      <c r="AZ14" s="9">
        <v>0</v>
      </c>
      <c r="BA14" s="9">
        <v>0</v>
      </c>
      <c r="BB14" s="9">
        <v>0</v>
      </c>
      <c r="BC14" s="9">
        <v>0.48299999999999998</v>
      </c>
      <c r="BD14" s="9">
        <v>0</v>
      </c>
      <c r="BE14" s="9">
        <v>0.48299999999999998</v>
      </c>
      <c r="BF14" s="9">
        <v>0.108</v>
      </c>
      <c r="BG14" s="9">
        <v>0</v>
      </c>
      <c r="BH14" s="9">
        <v>0.108</v>
      </c>
      <c r="BI14" s="9">
        <v>0.36599999999999999</v>
      </c>
      <c r="BJ14" s="9">
        <v>0.30199999999999999</v>
      </c>
      <c r="BK14" s="9">
        <v>6.4000000000000001E-2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0.93899999999999995</v>
      </c>
      <c r="CW14" s="9">
        <v>0.71499999999999997</v>
      </c>
      <c r="CX14" s="9">
        <v>0.224</v>
      </c>
      <c r="CY14" s="9">
        <v>0.93899999999999995</v>
      </c>
      <c r="CZ14" s="9">
        <v>0.71499999999999997</v>
      </c>
      <c r="DA14" s="9">
        <v>0.224</v>
      </c>
      <c r="DB14" s="9">
        <v>0.64300000000000002</v>
      </c>
      <c r="DC14" s="9">
        <v>0.41899999999999998</v>
      </c>
      <c r="DD14" s="9">
        <v>0.224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0.29599999999999999</v>
      </c>
      <c r="DL14" s="9">
        <v>0.29599999999999999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1.1160000000000001</v>
      </c>
      <c r="DX14" s="9">
        <v>0.52</v>
      </c>
      <c r="DY14" s="9">
        <v>0.59599999999999997</v>
      </c>
      <c r="DZ14" s="9">
        <v>1.1160000000000001</v>
      </c>
      <c r="EA14" s="9">
        <v>0.52</v>
      </c>
      <c r="EB14" s="9">
        <v>0.59599999999999997</v>
      </c>
      <c r="EC14" s="9">
        <v>0.35899999999999999</v>
      </c>
      <c r="ED14" s="9">
        <v>0.106</v>
      </c>
      <c r="EE14" s="9">
        <v>0.253</v>
      </c>
      <c r="EF14" s="9">
        <v>0.23499999999999999</v>
      </c>
      <c r="EG14" s="9">
        <v>0</v>
      </c>
      <c r="EH14" s="9">
        <v>0.23499999999999999</v>
      </c>
      <c r="EI14" s="9">
        <v>0.24</v>
      </c>
      <c r="EJ14" s="9">
        <v>0.13200000000000001</v>
      </c>
      <c r="EK14" s="9">
        <v>0.108</v>
      </c>
      <c r="EL14" s="9">
        <v>0.28199999999999997</v>
      </c>
      <c r="EM14" s="9">
        <v>0.28199999999999997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4.8170000000000002</v>
      </c>
      <c r="EY14" s="9">
        <v>2.3420000000000001</v>
      </c>
      <c r="EZ14" s="9">
        <v>2.4750000000000001</v>
      </c>
      <c r="FA14" s="9">
        <v>4.7809999999999997</v>
      </c>
      <c r="FB14" s="9">
        <v>2.3420000000000001</v>
      </c>
      <c r="FC14" s="9">
        <v>2.4380000000000002</v>
      </c>
      <c r="FD14" s="9">
        <v>2.1520000000000001</v>
      </c>
      <c r="FE14" s="9">
        <v>1.0289999999999999</v>
      </c>
      <c r="FF14" s="9">
        <v>1.123</v>
      </c>
      <c r="FG14" s="9">
        <v>1.391</v>
      </c>
      <c r="FH14" s="9">
        <v>0.69799999999999995</v>
      </c>
      <c r="FI14" s="9">
        <v>0.69399999999999995</v>
      </c>
      <c r="FJ14" s="9">
        <v>0.495</v>
      </c>
      <c r="FK14" s="9">
        <v>0.29499999999999998</v>
      </c>
      <c r="FL14" s="9">
        <v>0.2</v>
      </c>
      <c r="FM14" s="9">
        <v>0.50800000000000001</v>
      </c>
      <c r="FN14" s="9">
        <v>0.246</v>
      </c>
      <c r="FO14" s="9">
        <v>0.26200000000000001</v>
      </c>
      <c r="FP14" s="9">
        <v>0.27200000000000002</v>
      </c>
      <c r="FQ14" s="9">
        <v>7.4999999999999997E-2</v>
      </c>
      <c r="FR14" s="9">
        <v>0.19700000000000001</v>
      </c>
      <c r="FS14" s="9">
        <v>0.23599999999999999</v>
      </c>
      <c r="FT14" s="9">
        <v>7.4999999999999997E-2</v>
      </c>
      <c r="FU14" s="9">
        <v>0.16</v>
      </c>
      <c r="FV14" s="9">
        <v>3.6999999999999998E-2</v>
      </c>
      <c r="FW14" s="9">
        <v>0</v>
      </c>
      <c r="FX14" s="9">
        <v>3.6999999999999998E-2</v>
      </c>
      <c r="FY14" s="9">
        <v>3.6179999999999999</v>
      </c>
      <c r="FZ14" s="9">
        <v>1.849</v>
      </c>
      <c r="GA14" s="9">
        <v>1.77</v>
      </c>
      <c r="GB14" s="9">
        <v>3.5819999999999999</v>
      </c>
      <c r="GC14" s="9">
        <v>1.849</v>
      </c>
      <c r="GD14" s="9">
        <v>1.7330000000000001</v>
      </c>
      <c r="GE14" s="9">
        <v>1.6</v>
      </c>
      <c r="GF14" s="9">
        <v>0.85499999999999998</v>
      </c>
      <c r="GG14" s="9">
        <v>0.745</v>
      </c>
      <c r="GH14" s="9">
        <v>1.218</v>
      </c>
      <c r="GI14" s="9">
        <v>0.625</v>
      </c>
      <c r="GJ14" s="9">
        <v>0.59299999999999997</v>
      </c>
      <c r="GK14" s="9">
        <v>0.26800000000000002</v>
      </c>
      <c r="GL14" s="9">
        <v>0.13500000000000001</v>
      </c>
      <c r="GM14" s="9">
        <v>0.13300000000000001</v>
      </c>
      <c r="GN14" s="9">
        <v>0.42</v>
      </c>
      <c r="GO14" s="9">
        <v>0.159</v>
      </c>
      <c r="GP14" s="9">
        <v>0.26200000000000001</v>
      </c>
      <c r="GQ14" s="9">
        <v>0.112</v>
      </c>
      <c r="GR14" s="9">
        <v>7.4999999999999997E-2</v>
      </c>
      <c r="GS14" s="9">
        <v>3.6999999999999998E-2</v>
      </c>
      <c r="GT14" s="9">
        <v>7.4999999999999997E-2</v>
      </c>
      <c r="GU14" s="9">
        <v>7.4999999999999997E-2</v>
      </c>
      <c r="GV14" s="9">
        <v>0</v>
      </c>
      <c r="GW14" s="9">
        <v>3.6999999999999998E-2</v>
      </c>
      <c r="GX14" s="9">
        <v>0</v>
      </c>
      <c r="GY14" s="9">
        <v>3.6999999999999998E-2</v>
      </c>
      <c r="GZ14" s="9">
        <v>0.57299999999999995</v>
      </c>
      <c r="HA14" s="9">
        <v>0.23100000000000001</v>
      </c>
      <c r="HB14" s="9">
        <v>0.34300000000000003</v>
      </c>
      <c r="HC14" s="9">
        <v>0.57299999999999995</v>
      </c>
      <c r="HD14" s="9">
        <v>0.23100000000000001</v>
      </c>
      <c r="HE14" s="9">
        <v>0.34300000000000003</v>
      </c>
      <c r="HF14" s="9">
        <v>0.22700000000000001</v>
      </c>
      <c r="HG14" s="9">
        <v>0</v>
      </c>
      <c r="HH14" s="9">
        <v>0.22700000000000001</v>
      </c>
      <c r="HI14" s="9">
        <v>0.188</v>
      </c>
      <c r="HJ14" s="9">
        <v>7.1999999999999995E-2</v>
      </c>
      <c r="HK14" s="9">
        <v>0.11600000000000001</v>
      </c>
      <c r="HL14" s="9">
        <v>0</v>
      </c>
      <c r="HM14" s="9">
        <v>0</v>
      </c>
      <c r="HN14" s="9">
        <v>0</v>
      </c>
      <c r="HO14" s="9">
        <v>0.159</v>
      </c>
      <c r="HP14" s="9">
        <v>0.159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0.378</v>
      </c>
      <c r="IB14" s="9">
        <v>0.32400000000000001</v>
      </c>
      <c r="IC14" s="9">
        <v>5.5E-2</v>
      </c>
      <c r="ID14" s="9">
        <v>0.378</v>
      </c>
      <c r="IE14" s="9">
        <v>0.32400000000000001</v>
      </c>
      <c r="IF14" s="9">
        <v>5.5E-2</v>
      </c>
      <c r="IG14" s="9">
        <v>0.26300000000000001</v>
      </c>
      <c r="IH14" s="9">
        <v>0.26300000000000001</v>
      </c>
      <c r="II14" s="9">
        <v>0</v>
      </c>
      <c r="IJ14" s="9">
        <v>0</v>
      </c>
      <c r="IK14" s="9">
        <v>0</v>
      </c>
      <c r="IL14" s="9">
        <v>0</v>
      </c>
      <c r="IM14" s="9">
        <v>6.0999999999999999E-2</v>
      </c>
      <c r="IN14" s="9">
        <v>6.0999999999999999E-2</v>
      </c>
      <c r="IO14" s="9">
        <v>0</v>
      </c>
      <c r="IP14" s="9">
        <v>5.5E-2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0.93799999999999994</v>
      </c>
      <c r="T15" s="9">
        <v>0.41099999999999998</v>
      </c>
      <c r="U15" s="9">
        <v>0.52700000000000002</v>
      </c>
      <c r="V15" s="9">
        <v>0.93799999999999994</v>
      </c>
      <c r="W15" s="9">
        <v>0.41099999999999998</v>
      </c>
      <c r="X15" s="9">
        <v>0.52700000000000002</v>
      </c>
      <c r="Y15" s="9">
        <v>0.35199999999999998</v>
      </c>
      <c r="Z15" s="9">
        <v>0.23</v>
      </c>
      <c r="AA15" s="9">
        <v>0.122</v>
      </c>
      <c r="AB15" s="9">
        <v>0.47899999999999998</v>
      </c>
      <c r="AC15" s="9">
        <v>0.18099999999999999</v>
      </c>
      <c r="AD15" s="9">
        <v>0.29799999999999999</v>
      </c>
      <c r="AE15" s="9">
        <v>0</v>
      </c>
      <c r="AF15" s="9">
        <v>0</v>
      </c>
      <c r="AG15" s="9">
        <v>0</v>
      </c>
      <c r="AH15" s="9">
        <v>0.107</v>
      </c>
      <c r="AI15" s="9">
        <v>0</v>
      </c>
      <c r="AJ15" s="9">
        <v>0.107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0.72699999999999998</v>
      </c>
      <c r="AU15" s="9">
        <v>0</v>
      </c>
      <c r="AV15" s="9">
        <v>0.72699999999999998</v>
      </c>
      <c r="AW15" s="9">
        <v>0.72699999999999998</v>
      </c>
      <c r="AX15" s="9">
        <v>0</v>
      </c>
      <c r="AY15" s="9">
        <v>0.72699999999999998</v>
      </c>
      <c r="AZ15" s="9">
        <v>0.09</v>
      </c>
      <c r="BA15" s="9">
        <v>0</v>
      </c>
      <c r="BB15" s="9">
        <v>0.09</v>
      </c>
      <c r="BC15" s="9">
        <v>0.52900000000000003</v>
      </c>
      <c r="BD15" s="9">
        <v>0</v>
      </c>
      <c r="BE15" s="9">
        <v>0.52900000000000003</v>
      </c>
      <c r="BF15" s="9">
        <v>0.108</v>
      </c>
      <c r="BG15" s="9">
        <v>0</v>
      </c>
      <c r="BH15" s="9">
        <v>0.108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0.12</v>
      </c>
      <c r="BV15" s="9">
        <v>0</v>
      </c>
      <c r="BW15" s="9">
        <v>0.12</v>
      </c>
      <c r="BX15" s="9">
        <v>0.12</v>
      </c>
      <c r="BY15" s="9">
        <v>0</v>
      </c>
      <c r="BZ15" s="9">
        <v>0.12</v>
      </c>
      <c r="CA15" s="9">
        <v>0</v>
      </c>
      <c r="CB15" s="9">
        <v>0</v>
      </c>
      <c r="CC15" s="9">
        <v>0</v>
      </c>
      <c r="CD15" s="9">
        <v>0.12</v>
      </c>
      <c r="CE15" s="9">
        <v>0</v>
      </c>
      <c r="CF15" s="9">
        <v>0.12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1.917</v>
      </c>
      <c r="CW15" s="9">
        <v>0.59699999999999998</v>
      </c>
      <c r="CX15" s="9">
        <v>1.32</v>
      </c>
      <c r="CY15" s="9">
        <v>1.917</v>
      </c>
      <c r="CZ15" s="9">
        <v>0.59699999999999998</v>
      </c>
      <c r="DA15" s="9">
        <v>1.32</v>
      </c>
      <c r="DB15" s="9">
        <v>1.149</v>
      </c>
      <c r="DC15" s="9">
        <v>0.374</v>
      </c>
      <c r="DD15" s="9">
        <v>0.77500000000000002</v>
      </c>
      <c r="DE15" s="9">
        <v>0.35299999999999998</v>
      </c>
      <c r="DF15" s="9">
        <v>0</v>
      </c>
      <c r="DG15" s="9">
        <v>0.35299999999999998</v>
      </c>
      <c r="DH15" s="9">
        <v>0.1</v>
      </c>
      <c r="DI15" s="9">
        <v>0</v>
      </c>
      <c r="DJ15" s="9">
        <v>0.1</v>
      </c>
      <c r="DK15" s="9">
        <v>0</v>
      </c>
      <c r="DL15" s="9">
        <v>0</v>
      </c>
      <c r="DM15" s="9">
        <v>0</v>
      </c>
      <c r="DN15" s="9">
        <v>0.316</v>
      </c>
      <c r="DO15" s="9">
        <v>0.223</v>
      </c>
      <c r="DP15" s="9">
        <v>9.2999999999999999E-2</v>
      </c>
      <c r="DQ15" s="9">
        <v>0.316</v>
      </c>
      <c r="DR15" s="9">
        <v>0.223</v>
      </c>
      <c r="DS15" s="9">
        <v>9.2999999999999999E-2</v>
      </c>
      <c r="DT15" s="9">
        <v>0</v>
      </c>
      <c r="DU15" s="9">
        <v>0</v>
      </c>
      <c r="DV15" s="9">
        <v>0</v>
      </c>
      <c r="DW15" s="9">
        <v>1.1970000000000001</v>
      </c>
      <c r="DX15" s="9">
        <v>0.442</v>
      </c>
      <c r="DY15" s="9">
        <v>0.755</v>
      </c>
      <c r="DZ15" s="9">
        <v>1.0569999999999999</v>
      </c>
      <c r="EA15" s="9">
        <v>0.30199999999999999</v>
      </c>
      <c r="EB15" s="9">
        <v>0.755</v>
      </c>
      <c r="EC15" s="9">
        <v>0.255</v>
      </c>
      <c r="ED15" s="9">
        <v>0.17399999999999999</v>
      </c>
      <c r="EE15" s="9">
        <v>8.1000000000000003E-2</v>
      </c>
      <c r="EF15" s="9">
        <v>0.42</v>
      </c>
      <c r="EG15" s="9">
        <v>0.128</v>
      </c>
      <c r="EH15" s="9">
        <v>0.29199999999999998</v>
      </c>
      <c r="EI15" s="9">
        <v>0.28999999999999998</v>
      </c>
      <c r="EJ15" s="9">
        <v>0</v>
      </c>
      <c r="EK15" s="9">
        <v>0.28999999999999998</v>
      </c>
      <c r="EL15" s="9">
        <v>9.2999999999999999E-2</v>
      </c>
      <c r="EM15" s="9">
        <v>0</v>
      </c>
      <c r="EN15" s="9">
        <v>9.2999999999999999E-2</v>
      </c>
      <c r="EO15" s="9">
        <v>0.14000000000000001</v>
      </c>
      <c r="EP15" s="9">
        <v>0.14000000000000001</v>
      </c>
      <c r="EQ15" s="9">
        <v>0</v>
      </c>
      <c r="ER15" s="9">
        <v>0</v>
      </c>
      <c r="ES15" s="9">
        <v>0</v>
      </c>
      <c r="ET15" s="9">
        <v>0</v>
      </c>
      <c r="EU15" s="9">
        <v>0.14000000000000001</v>
      </c>
      <c r="EV15" s="9">
        <v>0.14000000000000001</v>
      </c>
      <c r="EW15" s="9">
        <v>0</v>
      </c>
      <c r="EX15" s="9">
        <v>6.1219999999999999</v>
      </c>
      <c r="EY15" s="9">
        <v>3.625</v>
      </c>
      <c r="EZ15" s="9">
        <v>2.4969999999999999</v>
      </c>
      <c r="FA15" s="9">
        <v>6.1219999999999999</v>
      </c>
      <c r="FB15" s="9">
        <v>3.625</v>
      </c>
      <c r="FC15" s="9">
        <v>2.4969999999999999</v>
      </c>
      <c r="FD15" s="9">
        <v>2.456</v>
      </c>
      <c r="FE15" s="9">
        <v>1.101</v>
      </c>
      <c r="FF15" s="9">
        <v>1.355</v>
      </c>
      <c r="FG15" s="9">
        <v>1.7609999999999999</v>
      </c>
      <c r="FH15" s="9">
        <v>1.274</v>
      </c>
      <c r="FI15" s="9">
        <v>0.48699999999999999</v>
      </c>
      <c r="FJ15" s="9">
        <v>0.95799999999999996</v>
      </c>
      <c r="FK15" s="9">
        <v>0.60099999999999998</v>
      </c>
      <c r="FL15" s="9">
        <v>0.35699999999999998</v>
      </c>
      <c r="FM15" s="9">
        <v>0.53</v>
      </c>
      <c r="FN15" s="9">
        <v>0.23200000000000001</v>
      </c>
      <c r="FO15" s="9">
        <v>0.29799999999999999</v>
      </c>
      <c r="FP15" s="9">
        <v>0.41699999999999998</v>
      </c>
      <c r="FQ15" s="9">
        <v>0.41699999999999998</v>
      </c>
      <c r="FR15" s="9">
        <v>0</v>
      </c>
      <c r="FS15" s="9">
        <v>0.41699999999999998</v>
      </c>
      <c r="FT15" s="9">
        <v>0.41699999999999998</v>
      </c>
      <c r="FU15" s="9">
        <v>0</v>
      </c>
      <c r="FV15" s="9">
        <v>0</v>
      </c>
      <c r="FW15" s="9">
        <v>0</v>
      </c>
      <c r="FX15" s="9">
        <v>0</v>
      </c>
      <c r="FY15" s="9">
        <v>5.0590000000000002</v>
      </c>
      <c r="FZ15" s="9">
        <v>3.202</v>
      </c>
      <c r="GA15" s="9">
        <v>1.857</v>
      </c>
      <c r="GB15" s="9">
        <v>5.0590000000000002</v>
      </c>
      <c r="GC15" s="9">
        <v>3.202</v>
      </c>
      <c r="GD15" s="9">
        <v>1.857</v>
      </c>
      <c r="GE15" s="9">
        <v>1.895</v>
      </c>
      <c r="GF15" s="9">
        <v>0.88600000000000001</v>
      </c>
      <c r="GG15" s="9">
        <v>1.0089999999999999</v>
      </c>
      <c r="GH15" s="9">
        <v>1.56</v>
      </c>
      <c r="GI15" s="9">
        <v>1.274</v>
      </c>
      <c r="GJ15" s="9">
        <v>0.28599999999999998</v>
      </c>
      <c r="GK15" s="9">
        <v>0.74299999999999999</v>
      </c>
      <c r="GL15" s="9">
        <v>0.47899999999999998</v>
      </c>
      <c r="GM15" s="9">
        <v>0.26400000000000001</v>
      </c>
      <c r="GN15" s="9">
        <v>0.53</v>
      </c>
      <c r="GO15" s="9">
        <v>0.23200000000000001</v>
      </c>
      <c r="GP15" s="9">
        <v>0.29799999999999999</v>
      </c>
      <c r="GQ15" s="9">
        <v>0.33100000000000002</v>
      </c>
      <c r="GR15" s="9">
        <v>0.33100000000000002</v>
      </c>
      <c r="GS15" s="9">
        <v>0</v>
      </c>
      <c r="GT15" s="9">
        <v>0.33100000000000002</v>
      </c>
      <c r="GU15" s="9">
        <v>0.33100000000000002</v>
      </c>
      <c r="GV15" s="9">
        <v>0</v>
      </c>
      <c r="GW15" s="9">
        <v>0</v>
      </c>
      <c r="GX15" s="9">
        <v>0</v>
      </c>
      <c r="GY15" s="9">
        <v>0</v>
      </c>
      <c r="GZ15" s="9">
        <v>0.72099999999999997</v>
      </c>
      <c r="HA15" s="9">
        <v>0.46100000000000002</v>
      </c>
      <c r="HB15" s="9">
        <v>0.26</v>
      </c>
      <c r="HC15" s="9">
        <v>0.72099999999999997</v>
      </c>
      <c r="HD15" s="9">
        <v>0.46100000000000002</v>
      </c>
      <c r="HE15" s="9">
        <v>0.26</v>
      </c>
      <c r="HF15" s="9">
        <v>0.24399999999999999</v>
      </c>
      <c r="HG15" s="9">
        <v>0.161</v>
      </c>
      <c r="HH15" s="9">
        <v>8.3000000000000004E-2</v>
      </c>
      <c r="HI15" s="9">
        <v>0.26200000000000001</v>
      </c>
      <c r="HJ15" s="9">
        <v>0.17699999999999999</v>
      </c>
      <c r="HK15" s="9">
        <v>8.4000000000000005E-2</v>
      </c>
      <c r="HL15" s="9">
        <v>0.215</v>
      </c>
      <c r="HM15" s="9">
        <v>0.122</v>
      </c>
      <c r="HN15" s="9">
        <v>9.2999999999999999E-2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0.69699999999999995</v>
      </c>
      <c r="IB15" s="9">
        <v>0.40100000000000002</v>
      </c>
      <c r="IC15" s="9">
        <v>0.29599999999999999</v>
      </c>
      <c r="ID15" s="9">
        <v>0.69699999999999995</v>
      </c>
      <c r="IE15" s="9">
        <v>0.40100000000000002</v>
      </c>
      <c r="IF15" s="9">
        <v>0.29599999999999999</v>
      </c>
      <c r="IG15" s="9">
        <v>0.39700000000000002</v>
      </c>
      <c r="IH15" s="9">
        <v>0.218</v>
      </c>
      <c r="II15" s="9">
        <v>0.17899999999999999</v>
      </c>
      <c r="IJ15" s="9">
        <v>0.3</v>
      </c>
      <c r="IK15" s="9">
        <v>0.183</v>
      </c>
      <c r="IL15" s="9">
        <v>0.11700000000000001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0.154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9.5000000000000001E-2</v>
      </c>
      <c r="K16" s="9">
        <v>0</v>
      </c>
      <c r="L16" s="9">
        <v>9.5000000000000001E-2</v>
      </c>
      <c r="M16" s="9">
        <v>0</v>
      </c>
      <c r="N16" s="9">
        <v>0</v>
      </c>
      <c r="O16" s="9">
        <v>0</v>
      </c>
      <c r="P16" s="9">
        <v>9.5000000000000001E-2</v>
      </c>
      <c r="Q16" s="9">
        <v>0</v>
      </c>
      <c r="R16" s="9">
        <v>9.5000000000000001E-2</v>
      </c>
      <c r="S16" s="9">
        <v>0.42699999999999999</v>
      </c>
      <c r="T16" s="9">
        <v>0.23799999999999999</v>
      </c>
      <c r="U16" s="9">
        <v>0.189</v>
      </c>
      <c r="V16" s="9">
        <v>0.42699999999999999</v>
      </c>
      <c r="W16" s="9">
        <v>0.23799999999999999</v>
      </c>
      <c r="X16" s="9">
        <v>0.189</v>
      </c>
      <c r="Y16" s="9">
        <v>0.23799999999999999</v>
      </c>
      <c r="Z16" s="9">
        <v>0.23799999999999999</v>
      </c>
      <c r="AA16" s="9">
        <v>0</v>
      </c>
      <c r="AB16" s="9">
        <v>0.189</v>
      </c>
      <c r="AC16" s="9">
        <v>0</v>
      </c>
      <c r="AD16" s="9">
        <v>0.189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0.80600000000000005</v>
      </c>
      <c r="AU16" s="9">
        <v>0</v>
      </c>
      <c r="AV16" s="9">
        <v>0.80600000000000005</v>
      </c>
      <c r="AW16" s="9">
        <v>0.80600000000000005</v>
      </c>
      <c r="AX16" s="9">
        <v>0</v>
      </c>
      <c r="AY16" s="9">
        <v>0.80600000000000005</v>
      </c>
      <c r="AZ16" s="9">
        <v>0</v>
      </c>
      <c r="BA16" s="9">
        <v>0</v>
      </c>
      <c r="BB16" s="9">
        <v>0</v>
      </c>
      <c r="BC16" s="9">
        <v>0.53800000000000003</v>
      </c>
      <c r="BD16" s="9">
        <v>0</v>
      </c>
      <c r="BE16" s="9">
        <v>0.53800000000000003</v>
      </c>
      <c r="BF16" s="9">
        <v>0</v>
      </c>
      <c r="BG16" s="9">
        <v>0</v>
      </c>
      <c r="BH16" s="9">
        <v>0</v>
      </c>
      <c r="BI16" s="9">
        <v>9.5000000000000001E-2</v>
      </c>
      <c r="BJ16" s="9">
        <v>0</v>
      </c>
      <c r="BK16" s="9">
        <v>9.5000000000000001E-2</v>
      </c>
      <c r="BL16" s="9">
        <v>0.17299999999999999</v>
      </c>
      <c r="BM16" s="9">
        <v>0</v>
      </c>
      <c r="BN16" s="9">
        <v>0.17299999999999999</v>
      </c>
      <c r="BO16" s="9">
        <v>0.17299999999999999</v>
      </c>
      <c r="BP16" s="9">
        <v>0</v>
      </c>
      <c r="BQ16" s="9">
        <v>0.17299999999999999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2.62</v>
      </c>
      <c r="CW16" s="9">
        <v>1.407</v>
      </c>
      <c r="CX16" s="9">
        <v>1.2130000000000001</v>
      </c>
      <c r="CY16" s="9">
        <v>2.62</v>
      </c>
      <c r="CZ16" s="9">
        <v>1.407</v>
      </c>
      <c r="DA16" s="9">
        <v>1.2130000000000001</v>
      </c>
      <c r="DB16" s="9">
        <v>0.77600000000000002</v>
      </c>
      <c r="DC16" s="9">
        <v>0.42299999999999999</v>
      </c>
      <c r="DD16" s="9">
        <v>0.35199999999999998</v>
      </c>
      <c r="DE16" s="9">
        <v>0.89800000000000002</v>
      </c>
      <c r="DF16" s="9">
        <v>0.33100000000000002</v>
      </c>
      <c r="DG16" s="9">
        <v>0.56799999999999995</v>
      </c>
      <c r="DH16" s="9">
        <v>0.52900000000000003</v>
      </c>
      <c r="DI16" s="9">
        <v>0.52900000000000003</v>
      </c>
      <c r="DJ16" s="9">
        <v>0</v>
      </c>
      <c r="DK16" s="9">
        <v>0.29299999999999998</v>
      </c>
      <c r="DL16" s="9">
        <v>0</v>
      </c>
      <c r="DM16" s="9">
        <v>0.29299999999999998</v>
      </c>
      <c r="DN16" s="9">
        <v>0.124</v>
      </c>
      <c r="DO16" s="9">
        <v>0.124</v>
      </c>
      <c r="DP16" s="9">
        <v>0</v>
      </c>
      <c r="DQ16" s="9">
        <v>0.124</v>
      </c>
      <c r="DR16" s="9">
        <v>0.124</v>
      </c>
      <c r="DS16" s="9">
        <v>0</v>
      </c>
      <c r="DT16" s="9">
        <v>0</v>
      </c>
      <c r="DU16" s="9">
        <v>0</v>
      </c>
      <c r="DV16" s="9">
        <v>0</v>
      </c>
      <c r="DW16" s="9">
        <v>2.173</v>
      </c>
      <c r="DX16" s="9">
        <v>1.1140000000000001</v>
      </c>
      <c r="DY16" s="9">
        <v>1.0589999999999999</v>
      </c>
      <c r="DZ16" s="9">
        <v>2.0110000000000001</v>
      </c>
      <c r="EA16" s="9">
        <v>0.95199999999999996</v>
      </c>
      <c r="EB16" s="9">
        <v>1.0589999999999999</v>
      </c>
      <c r="EC16" s="9">
        <v>0.95899999999999996</v>
      </c>
      <c r="ED16" s="9">
        <v>0.81100000000000005</v>
      </c>
      <c r="EE16" s="9">
        <v>0.14699999999999999</v>
      </c>
      <c r="EF16" s="9">
        <v>0.51600000000000001</v>
      </c>
      <c r="EG16" s="9">
        <v>0</v>
      </c>
      <c r="EH16" s="9">
        <v>0.51600000000000001</v>
      </c>
      <c r="EI16" s="9">
        <v>0.153</v>
      </c>
      <c r="EJ16" s="9">
        <v>0</v>
      </c>
      <c r="EK16" s="9">
        <v>0.153</v>
      </c>
      <c r="EL16" s="9">
        <v>0.24299999999999999</v>
      </c>
      <c r="EM16" s="9">
        <v>0</v>
      </c>
      <c r="EN16" s="9">
        <v>0.24299999999999999</v>
      </c>
      <c r="EO16" s="9">
        <v>0.30199999999999999</v>
      </c>
      <c r="EP16" s="9">
        <v>0.30199999999999999</v>
      </c>
      <c r="EQ16" s="9">
        <v>0</v>
      </c>
      <c r="ER16" s="9">
        <v>0.14000000000000001</v>
      </c>
      <c r="ES16" s="9">
        <v>0.14000000000000001</v>
      </c>
      <c r="ET16" s="9">
        <v>0</v>
      </c>
      <c r="EU16" s="9">
        <v>0.16200000000000001</v>
      </c>
      <c r="EV16" s="9">
        <v>0.16200000000000001</v>
      </c>
      <c r="EW16" s="9">
        <v>0</v>
      </c>
      <c r="EX16" s="9">
        <v>7.0609999999999999</v>
      </c>
      <c r="EY16" s="9">
        <v>3.3359999999999999</v>
      </c>
      <c r="EZ16" s="9">
        <v>3.726</v>
      </c>
      <c r="FA16" s="9">
        <v>7.0609999999999999</v>
      </c>
      <c r="FB16" s="9">
        <v>3.3359999999999999</v>
      </c>
      <c r="FC16" s="9">
        <v>3.726</v>
      </c>
      <c r="FD16" s="9">
        <v>2.6909999999999998</v>
      </c>
      <c r="FE16" s="9">
        <v>1.21</v>
      </c>
      <c r="FF16" s="9">
        <v>1.4810000000000001</v>
      </c>
      <c r="FG16" s="9">
        <v>1.196</v>
      </c>
      <c r="FH16" s="9">
        <v>0.44900000000000001</v>
      </c>
      <c r="FI16" s="9">
        <v>0.747</v>
      </c>
      <c r="FJ16" s="9">
        <v>1.319</v>
      </c>
      <c r="FK16" s="9">
        <v>0.77500000000000002</v>
      </c>
      <c r="FL16" s="9">
        <v>0.54400000000000004</v>
      </c>
      <c r="FM16" s="9">
        <v>1.0860000000000001</v>
      </c>
      <c r="FN16" s="9">
        <v>0.54700000000000004</v>
      </c>
      <c r="FO16" s="9">
        <v>0.53900000000000003</v>
      </c>
      <c r="FP16" s="9">
        <v>0.77100000000000002</v>
      </c>
      <c r="FQ16" s="9">
        <v>0.35499999999999998</v>
      </c>
      <c r="FR16" s="9">
        <v>0.41499999999999998</v>
      </c>
      <c r="FS16" s="9">
        <v>0.77100000000000002</v>
      </c>
      <c r="FT16" s="9">
        <v>0.35499999999999998</v>
      </c>
      <c r="FU16" s="9">
        <v>0.41499999999999998</v>
      </c>
      <c r="FV16" s="9">
        <v>0</v>
      </c>
      <c r="FW16" s="9">
        <v>0</v>
      </c>
      <c r="FX16" s="9">
        <v>0</v>
      </c>
      <c r="FY16" s="9">
        <v>5.4359999999999999</v>
      </c>
      <c r="FZ16" s="9">
        <v>2.77</v>
      </c>
      <c r="GA16" s="9">
        <v>2.6659999999999999</v>
      </c>
      <c r="GB16" s="9">
        <v>5.4359999999999999</v>
      </c>
      <c r="GC16" s="9">
        <v>2.77</v>
      </c>
      <c r="GD16" s="9">
        <v>2.6659999999999999</v>
      </c>
      <c r="GE16" s="9">
        <v>2.149</v>
      </c>
      <c r="GF16" s="9">
        <v>1.149</v>
      </c>
      <c r="GG16" s="9">
        <v>1</v>
      </c>
      <c r="GH16" s="9">
        <v>0.52700000000000002</v>
      </c>
      <c r="GI16" s="9">
        <v>0.26</v>
      </c>
      <c r="GJ16" s="9">
        <v>0.26700000000000002</v>
      </c>
      <c r="GK16" s="9">
        <v>1.135</v>
      </c>
      <c r="GL16" s="9">
        <v>0.59099999999999997</v>
      </c>
      <c r="GM16" s="9">
        <v>0.54400000000000004</v>
      </c>
      <c r="GN16" s="9">
        <v>0.91400000000000003</v>
      </c>
      <c r="GO16" s="9">
        <v>0.47399999999999998</v>
      </c>
      <c r="GP16" s="9">
        <v>0.44</v>
      </c>
      <c r="GQ16" s="9">
        <v>0.71</v>
      </c>
      <c r="GR16" s="9">
        <v>0.29499999999999998</v>
      </c>
      <c r="GS16" s="9">
        <v>0.41499999999999998</v>
      </c>
      <c r="GT16" s="9">
        <v>0.71</v>
      </c>
      <c r="GU16" s="9">
        <v>0.29499999999999998</v>
      </c>
      <c r="GV16" s="9">
        <v>0.41499999999999998</v>
      </c>
      <c r="GW16" s="9">
        <v>0</v>
      </c>
      <c r="GX16" s="9">
        <v>0</v>
      </c>
      <c r="GY16" s="9">
        <v>0</v>
      </c>
      <c r="GZ16" s="9">
        <v>1.0069999999999999</v>
      </c>
      <c r="HA16" s="9">
        <v>8.8999999999999996E-2</v>
      </c>
      <c r="HB16" s="9">
        <v>0.91800000000000004</v>
      </c>
      <c r="HC16" s="9">
        <v>1.0069999999999999</v>
      </c>
      <c r="HD16" s="9">
        <v>8.8999999999999996E-2</v>
      </c>
      <c r="HE16" s="9">
        <v>0.91800000000000004</v>
      </c>
      <c r="HF16" s="9">
        <v>0.57099999999999995</v>
      </c>
      <c r="HG16" s="9">
        <v>8.8999999999999996E-2</v>
      </c>
      <c r="HH16" s="9">
        <v>0.48299999999999998</v>
      </c>
      <c r="HI16" s="9">
        <v>0</v>
      </c>
      <c r="HJ16" s="9">
        <v>0</v>
      </c>
      <c r="HK16" s="9">
        <v>0</v>
      </c>
      <c r="HL16" s="9">
        <v>8.5999999999999993E-2</v>
      </c>
      <c r="HM16" s="9">
        <v>0</v>
      </c>
      <c r="HN16" s="9">
        <v>8.5999999999999993E-2</v>
      </c>
      <c r="HO16" s="9">
        <v>0.183</v>
      </c>
      <c r="HP16" s="9">
        <v>0</v>
      </c>
      <c r="HQ16" s="9">
        <v>0.183</v>
      </c>
      <c r="HR16" s="9">
        <v>0.16700000000000001</v>
      </c>
      <c r="HS16" s="9">
        <v>0</v>
      </c>
      <c r="HT16" s="9">
        <v>0.16700000000000001</v>
      </c>
      <c r="HU16" s="9">
        <v>0.16700000000000001</v>
      </c>
      <c r="HV16" s="9">
        <v>0</v>
      </c>
      <c r="HW16" s="9">
        <v>0.16700000000000001</v>
      </c>
      <c r="HX16" s="9">
        <v>0</v>
      </c>
      <c r="HY16" s="9">
        <v>0</v>
      </c>
      <c r="HZ16" s="9">
        <v>0</v>
      </c>
      <c r="IA16" s="9">
        <v>0.11600000000000001</v>
      </c>
      <c r="IB16" s="9">
        <v>0</v>
      </c>
      <c r="IC16" s="9">
        <v>0.11600000000000001</v>
      </c>
      <c r="ID16" s="9">
        <v>0.11600000000000001</v>
      </c>
      <c r="IE16" s="9">
        <v>0</v>
      </c>
      <c r="IF16" s="9">
        <v>0.11600000000000001</v>
      </c>
      <c r="IG16" s="9">
        <v>0.11600000000000001</v>
      </c>
      <c r="IH16" s="9">
        <v>0</v>
      </c>
      <c r="II16" s="9">
        <v>0.11600000000000001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0.14599999999999999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0.14099999999999999</v>
      </c>
      <c r="K17" s="9">
        <v>0</v>
      </c>
      <c r="L17" s="9">
        <v>0.14099999999999999</v>
      </c>
      <c r="M17" s="9">
        <v>0.14099999999999999</v>
      </c>
      <c r="N17" s="9">
        <v>0</v>
      </c>
      <c r="O17" s="9">
        <v>0.14099999999999999</v>
      </c>
      <c r="P17" s="9">
        <v>0</v>
      </c>
      <c r="Q17" s="9">
        <v>0</v>
      </c>
      <c r="R17" s="9">
        <v>0</v>
      </c>
      <c r="S17" s="9">
        <v>0.20899999999999999</v>
      </c>
      <c r="T17" s="9">
        <v>0</v>
      </c>
      <c r="U17" s="9">
        <v>0.20899999999999999</v>
      </c>
      <c r="V17" s="9">
        <v>0.20899999999999999</v>
      </c>
      <c r="W17" s="9">
        <v>0</v>
      </c>
      <c r="X17" s="9">
        <v>0.20899999999999999</v>
      </c>
      <c r="Y17" s="9">
        <v>0</v>
      </c>
      <c r="Z17" s="9">
        <v>0</v>
      </c>
      <c r="AA17" s="9">
        <v>0</v>
      </c>
      <c r="AB17" s="9">
        <v>0.11899999999999999</v>
      </c>
      <c r="AC17" s="9">
        <v>0</v>
      </c>
      <c r="AD17" s="9">
        <v>0.11899999999999999</v>
      </c>
      <c r="AE17" s="9">
        <v>0</v>
      </c>
      <c r="AF17" s="9">
        <v>0</v>
      </c>
      <c r="AG17" s="9">
        <v>0</v>
      </c>
      <c r="AH17" s="9">
        <v>0.09</v>
      </c>
      <c r="AI17" s="9">
        <v>0</v>
      </c>
      <c r="AJ17" s="9">
        <v>0.09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0.70899999999999996</v>
      </c>
      <c r="AU17" s="9">
        <v>0.192</v>
      </c>
      <c r="AV17" s="9">
        <v>0.51700000000000002</v>
      </c>
      <c r="AW17" s="9">
        <v>0.70899999999999996</v>
      </c>
      <c r="AX17" s="9">
        <v>0.192</v>
      </c>
      <c r="AY17" s="9">
        <v>0.51700000000000002</v>
      </c>
      <c r="AZ17" s="9">
        <v>0</v>
      </c>
      <c r="BA17" s="9">
        <v>0</v>
      </c>
      <c r="BB17" s="9">
        <v>0</v>
      </c>
      <c r="BC17" s="9">
        <v>0.42299999999999999</v>
      </c>
      <c r="BD17" s="9">
        <v>0.192</v>
      </c>
      <c r="BE17" s="9">
        <v>0.23100000000000001</v>
      </c>
      <c r="BF17" s="9">
        <v>0.108</v>
      </c>
      <c r="BG17" s="9">
        <v>0</v>
      </c>
      <c r="BH17" s="9">
        <v>0.108</v>
      </c>
      <c r="BI17" s="9">
        <v>0.09</v>
      </c>
      <c r="BJ17" s="9">
        <v>0</v>
      </c>
      <c r="BK17" s="9">
        <v>0.09</v>
      </c>
      <c r="BL17" s="9">
        <v>8.7999999999999995E-2</v>
      </c>
      <c r="BM17" s="9">
        <v>0</v>
      </c>
      <c r="BN17" s="9">
        <v>8.7999999999999995E-2</v>
      </c>
      <c r="BO17" s="9">
        <v>8.7999999999999995E-2</v>
      </c>
      <c r="BP17" s="9">
        <v>0</v>
      </c>
      <c r="BQ17" s="9">
        <v>8.7999999999999995E-2</v>
      </c>
      <c r="BR17" s="9">
        <v>0</v>
      </c>
      <c r="BS17" s="9">
        <v>0</v>
      </c>
      <c r="BT17" s="9">
        <v>0</v>
      </c>
      <c r="BU17" s="9">
        <v>0.26200000000000001</v>
      </c>
      <c r="BV17" s="9">
        <v>0.11600000000000001</v>
      </c>
      <c r="BW17" s="9">
        <v>0.14599999999999999</v>
      </c>
      <c r="BX17" s="9">
        <v>0.26200000000000001</v>
      </c>
      <c r="BY17" s="9">
        <v>0.11600000000000001</v>
      </c>
      <c r="BZ17" s="9">
        <v>0.14599999999999999</v>
      </c>
      <c r="CA17" s="9">
        <v>0.11600000000000001</v>
      </c>
      <c r="CB17" s="9">
        <v>0.11600000000000001</v>
      </c>
      <c r="CC17" s="9">
        <v>0</v>
      </c>
      <c r="CD17" s="9">
        <v>0.14599999999999999</v>
      </c>
      <c r="CE17" s="9">
        <v>0</v>
      </c>
      <c r="CF17" s="9">
        <v>0.14599999999999999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1.4419999999999999</v>
      </c>
      <c r="CW17" s="9">
        <v>0.76900000000000002</v>
      </c>
      <c r="CX17" s="9">
        <v>0.67300000000000004</v>
      </c>
      <c r="CY17" s="9">
        <v>1.4419999999999999</v>
      </c>
      <c r="CZ17" s="9">
        <v>0.76900000000000002</v>
      </c>
      <c r="DA17" s="9">
        <v>0.67300000000000004</v>
      </c>
      <c r="DB17" s="9">
        <v>0.33900000000000002</v>
      </c>
      <c r="DC17" s="9">
        <v>0.20499999999999999</v>
      </c>
      <c r="DD17" s="9">
        <v>0.13400000000000001</v>
      </c>
      <c r="DE17" s="9">
        <v>0.187</v>
      </c>
      <c r="DF17" s="9">
        <v>0.187</v>
      </c>
      <c r="DG17" s="9">
        <v>0</v>
      </c>
      <c r="DH17" s="9">
        <v>0.30199999999999999</v>
      </c>
      <c r="DI17" s="9">
        <v>0.108</v>
      </c>
      <c r="DJ17" s="9">
        <v>0.19400000000000001</v>
      </c>
      <c r="DK17" s="9">
        <v>0.20100000000000001</v>
      </c>
      <c r="DL17" s="9">
        <v>0.123</v>
      </c>
      <c r="DM17" s="9">
        <v>7.8E-2</v>
      </c>
      <c r="DN17" s="9">
        <v>0.41299999999999998</v>
      </c>
      <c r="DO17" s="9">
        <v>0.14499999999999999</v>
      </c>
      <c r="DP17" s="9">
        <v>0.26700000000000002</v>
      </c>
      <c r="DQ17" s="9">
        <v>0.41299999999999998</v>
      </c>
      <c r="DR17" s="9">
        <v>0.14499999999999999</v>
      </c>
      <c r="DS17" s="9">
        <v>0.26700000000000002</v>
      </c>
      <c r="DT17" s="9">
        <v>0</v>
      </c>
      <c r="DU17" s="9">
        <v>0</v>
      </c>
      <c r="DV17" s="9">
        <v>0</v>
      </c>
      <c r="DW17" s="9">
        <v>1.6379999999999999</v>
      </c>
      <c r="DX17" s="9">
        <v>0.77400000000000002</v>
      </c>
      <c r="DY17" s="9">
        <v>0.86399999999999999</v>
      </c>
      <c r="DZ17" s="9">
        <v>1.6379999999999999</v>
      </c>
      <c r="EA17" s="9">
        <v>0.77400000000000002</v>
      </c>
      <c r="EB17" s="9">
        <v>0.86399999999999999</v>
      </c>
      <c r="EC17" s="9">
        <v>1.0249999999999999</v>
      </c>
      <c r="ED17" s="9">
        <v>0.52300000000000002</v>
      </c>
      <c r="EE17" s="9">
        <v>0.502</v>
      </c>
      <c r="EF17" s="9">
        <v>0.307</v>
      </c>
      <c r="EG17" s="9">
        <v>0.14099999999999999</v>
      </c>
      <c r="EH17" s="9">
        <v>0.16600000000000001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0.30599999999999999</v>
      </c>
      <c r="EP17" s="9">
        <v>0.11</v>
      </c>
      <c r="EQ17" s="9">
        <v>0.19600000000000001</v>
      </c>
      <c r="ER17" s="9">
        <v>0.30599999999999999</v>
      </c>
      <c r="ES17" s="9">
        <v>0.11</v>
      </c>
      <c r="ET17" s="9">
        <v>0.19600000000000001</v>
      </c>
      <c r="EU17" s="9">
        <v>0</v>
      </c>
      <c r="EV17" s="9">
        <v>0</v>
      </c>
      <c r="EW17" s="9">
        <v>0</v>
      </c>
      <c r="EX17" s="9">
        <v>5.7850000000000001</v>
      </c>
      <c r="EY17" s="9">
        <v>1.9330000000000001</v>
      </c>
      <c r="EZ17" s="9">
        <v>3.8530000000000002</v>
      </c>
      <c r="FA17" s="9">
        <v>5.6079999999999997</v>
      </c>
      <c r="FB17" s="9">
        <v>1.9330000000000001</v>
      </c>
      <c r="FC17" s="9">
        <v>3.6749999999999998</v>
      </c>
      <c r="FD17" s="9">
        <v>1.6990000000000001</v>
      </c>
      <c r="FE17" s="9">
        <v>0.63</v>
      </c>
      <c r="FF17" s="9">
        <v>1.069</v>
      </c>
      <c r="FG17" s="9">
        <v>1.637</v>
      </c>
      <c r="FH17" s="9">
        <v>0.70299999999999996</v>
      </c>
      <c r="FI17" s="9">
        <v>0.93400000000000005</v>
      </c>
      <c r="FJ17" s="9">
        <v>0.76500000000000001</v>
      </c>
      <c r="FK17" s="9">
        <v>0.22</v>
      </c>
      <c r="FL17" s="9">
        <v>0.54600000000000004</v>
      </c>
      <c r="FM17" s="9">
        <v>0.53500000000000003</v>
      </c>
      <c r="FN17" s="9">
        <v>0.122</v>
      </c>
      <c r="FO17" s="9">
        <v>0.41299999999999998</v>
      </c>
      <c r="FP17" s="9">
        <v>1.1479999999999999</v>
      </c>
      <c r="FQ17" s="9">
        <v>0.25800000000000001</v>
      </c>
      <c r="FR17" s="9">
        <v>0.89</v>
      </c>
      <c r="FS17" s="9">
        <v>0.97099999999999997</v>
      </c>
      <c r="FT17" s="9">
        <v>0.25800000000000001</v>
      </c>
      <c r="FU17" s="9">
        <v>0.71299999999999997</v>
      </c>
      <c r="FV17" s="9">
        <v>0.17699999999999999</v>
      </c>
      <c r="FW17" s="9">
        <v>0</v>
      </c>
      <c r="FX17" s="9">
        <v>0.17699999999999999</v>
      </c>
      <c r="FY17" s="9">
        <v>5.1790000000000003</v>
      </c>
      <c r="FZ17" s="9">
        <v>1.7669999999999999</v>
      </c>
      <c r="GA17" s="9">
        <v>3.411</v>
      </c>
      <c r="GB17" s="9">
        <v>5.0010000000000003</v>
      </c>
      <c r="GC17" s="9">
        <v>1.7669999999999999</v>
      </c>
      <c r="GD17" s="9">
        <v>3.234</v>
      </c>
      <c r="GE17" s="9">
        <v>1.6990000000000001</v>
      </c>
      <c r="GF17" s="9">
        <v>0.63</v>
      </c>
      <c r="GG17" s="9">
        <v>1.069</v>
      </c>
      <c r="GH17" s="9">
        <v>1.411</v>
      </c>
      <c r="GI17" s="9">
        <v>0.64400000000000002</v>
      </c>
      <c r="GJ17" s="9">
        <v>0.76700000000000002</v>
      </c>
      <c r="GK17" s="9">
        <v>0.44900000000000001</v>
      </c>
      <c r="GL17" s="9">
        <v>0.113</v>
      </c>
      <c r="GM17" s="9">
        <v>0.33600000000000002</v>
      </c>
      <c r="GN17" s="9">
        <v>0.47099999999999997</v>
      </c>
      <c r="GO17" s="9">
        <v>0.122</v>
      </c>
      <c r="GP17" s="9">
        <v>0.34899999999999998</v>
      </c>
      <c r="GQ17" s="9">
        <v>1.1479999999999999</v>
      </c>
      <c r="GR17" s="9">
        <v>0.25800000000000001</v>
      </c>
      <c r="GS17" s="9">
        <v>0.89</v>
      </c>
      <c r="GT17" s="9">
        <v>0.97099999999999997</v>
      </c>
      <c r="GU17" s="9">
        <v>0.25800000000000001</v>
      </c>
      <c r="GV17" s="9">
        <v>0.71299999999999997</v>
      </c>
      <c r="GW17" s="9">
        <v>0.17699999999999999</v>
      </c>
      <c r="GX17" s="9">
        <v>0</v>
      </c>
      <c r="GY17" s="9">
        <v>0.17699999999999999</v>
      </c>
      <c r="GZ17" s="9">
        <v>1.2090000000000001</v>
      </c>
      <c r="HA17" s="9">
        <v>0.622</v>
      </c>
      <c r="HB17" s="9">
        <v>0.58699999999999997</v>
      </c>
      <c r="HC17" s="9">
        <v>1.2090000000000001</v>
      </c>
      <c r="HD17" s="9">
        <v>0.622</v>
      </c>
      <c r="HE17" s="9">
        <v>0.58699999999999997</v>
      </c>
      <c r="HF17" s="9">
        <v>0.51400000000000001</v>
      </c>
      <c r="HG17" s="9">
        <v>0.26100000000000001</v>
      </c>
      <c r="HH17" s="9">
        <v>0.253</v>
      </c>
      <c r="HI17" s="9">
        <v>0.443</v>
      </c>
      <c r="HJ17" s="9">
        <v>0.29899999999999999</v>
      </c>
      <c r="HK17" s="9">
        <v>0.14399999999999999</v>
      </c>
      <c r="HL17" s="9">
        <v>6.2E-2</v>
      </c>
      <c r="HM17" s="9">
        <v>0</v>
      </c>
      <c r="HN17" s="9">
        <v>6.2E-2</v>
      </c>
      <c r="HO17" s="9">
        <v>0.124</v>
      </c>
      <c r="HP17" s="9">
        <v>6.3E-2</v>
      </c>
      <c r="HQ17" s="9">
        <v>6.2E-2</v>
      </c>
      <c r="HR17" s="9">
        <v>6.7000000000000004E-2</v>
      </c>
      <c r="HS17" s="9">
        <v>0</v>
      </c>
      <c r="HT17" s="9">
        <v>6.7000000000000004E-2</v>
      </c>
      <c r="HU17" s="9">
        <v>6.7000000000000004E-2</v>
      </c>
      <c r="HV17" s="9">
        <v>0</v>
      </c>
      <c r="HW17" s="9">
        <v>6.7000000000000004E-2</v>
      </c>
      <c r="HX17" s="9">
        <v>0</v>
      </c>
      <c r="HY17" s="9">
        <v>0</v>
      </c>
      <c r="HZ17" s="9">
        <v>0</v>
      </c>
      <c r="IA17" s="9">
        <v>0.442</v>
      </c>
      <c r="IB17" s="9">
        <v>0.17799999999999999</v>
      </c>
      <c r="IC17" s="9">
        <v>0.26400000000000001</v>
      </c>
      <c r="ID17" s="9">
        <v>0.442</v>
      </c>
      <c r="IE17" s="9">
        <v>0.17799999999999999</v>
      </c>
      <c r="IF17" s="9">
        <v>0.26400000000000001</v>
      </c>
      <c r="IG17" s="9">
        <v>0.105</v>
      </c>
      <c r="IH17" s="9">
        <v>0</v>
      </c>
      <c r="II17" s="9">
        <v>0.105</v>
      </c>
      <c r="IJ17" s="9">
        <v>0.26400000000000001</v>
      </c>
      <c r="IK17" s="9">
        <v>0.17799999999999999</v>
      </c>
      <c r="IL17" s="9">
        <v>8.5999999999999993E-2</v>
      </c>
      <c r="IM17" s="9">
        <v>0</v>
      </c>
      <c r="IN17" s="9">
        <v>0</v>
      </c>
      <c r="IO17" s="9">
        <v>0</v>
      </c>
      <c r="IP17" s="9">
        <v>7.2999999999999995E-2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7.2999999999999995E-2</v>
      </c>
      <c r="H18" s="9">
        <v>7.2999999999999995E-2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0.20699999999999999</v>
      </c>
      <c r="T18" s="9">
        <v>0</v>
      </c>
      <c r="U18" s="9">
        <v>0.20699999999999999</v>
      </c>
      <c r="V18" s="9">
        <v>0.20699999999999999</v>
      </c>
      <c r="W18" s="9">
        <v>0</v>
      </c>
      <c r="X18" s="9">
        <v>0.20699999999999999</v>
      </c>
      <c r="Y18" s="9">
        <v>8.8999999999999996E-2</v>
      </c>
      <c r="Z18" s="9">
        <v>0</v>
      </c>
      <c r="AA18" s="9">
        <v>8.8999999999999996E-2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0.11799999999999999</v>
      </c>
      <c r="AI18" s="9">
        <v>0</v>
      </c>
      <c r="AJ18" s="9">
        <v>0.11799999999999999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0.56699999999999995</v>
      </c>
      <c r="AU18" s="9">
        <v>0.56699999999999995</v>
      </c>
      <c r="AV18" s="9">
        <v>0</v>
      </c>
      <c r="AW18" s="9">
        <v>0.56699999999999995</v>
      </c>
      <c r="AX18" s="9">
        <v>0.56699999999999995</v>
      </c>
      <c r="AY18" s="9">
        <v>0</v>
      </c>
      <c r="AZ18" s="9">
        <v>0</v>
      </c>
      <c r="BA18" s="9">
        <v>0</v>
      </c>
      <c r="BB18" s="9">
        <v>0</v>
      </c>
      <c r="BC18" s="9">
        <v>0.114</v>
      </c>
      <c r="BD18" s="9">
        <v>0.114</v>
      </c>
      <c r="BE18" s="9">
        <v>0</v>
      </c>
      <c r="BF18" s="9">
        <v>0.161</v>
      </c>
      <c r="BG18" s="9">
        <v>0.161</v>
      </c>
      <c r="BH18" s="9">
        <v>0</v>
      </c>
      <c r="BI18" s="9">
        <v>0.29199999999999998</v>
      </c>
      <c r="BJ18" s="9">
        <v>0.29199999999999998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9.1999999999999998E-2</v>
      </c>
      <c r="BV18" s="9">
        <v>9.1999999999999998E-2</v>
      </c>
      <c r="BW18" s="9">
        <v>0</v>
      </c>
      <c r="BX18" s="9">
        <v>9.1999999999999998E-2</v>
      </c>
      <c r="BY18" s="9">
        <v>9.1999999999999998E-2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9.1999999999999998E-2</v>
      </c>
      <c r="CK18" s="9">
        <v>9.1999999999999998E-2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1.9570000000000001</v>
      </c>
      <c r="CW18" s="9">
        <v>1.1739999999999999</v>
      </c>
      <c r="CX18" s="9">
        <v>0.78300000000000003</v>
      </c>
      <c r="CY18" s="9">
        <v>1.9570000000000001</v>
      </c>
      <c r="CZ18" s="9">
        <v>1.1739999999999999</v>
      </c>
      <c r="DA18" s="9">
        <v>0.78300000000000003</v>
      </c>
      <c r="DB18" s="9">
        <v>0.64</v>
      </c>
      <c r="DC18" s="9">
        <v>0.32300000000000001</v>
      </c>
      <c r="DD18" s="9">
        <v>0.317</v>
      </c>
      <c r="DE18" s="9">
        <v>0.81100000000000005</v>
      </c>
      <c r="DF18" s="9">
        <v>0.64</v>
      </c>
      <c r="DG18" s="9">
        <v>0.17199999999999999</v>
      </c>
      <c r="DH18" s="9">
        <v>0.39900000000000002</v>
      </c>
      <c r="DI18" s="9">
        <v>0.104</v>
      </c>
      <c r="DJ18" s="9">
        <v>0.29499999999999998</v>
      </c>
      <c r="DK18" s="9">
        <v>0</v>
      </c>
      <c r="DL18" s="9">
        <v>0</v>
      </c>
      <c r="DM18" s="9">
        <v>0</v>
      </c>
      <c r="DN18" s="9">
        <v>0.107</v>
      </c>
      <c r="DO18" s="9">
        <v>0.107</v>
      </c>
      <c r="DP18" s="9">
        <v>0</v>
      </c>
      <c r="DQ18" s="9">
        <v>0.107</v>
      </c>
      <c r="DR18" s="9">
        <v>0.107</v>
      </c>
      <c r="DS18" s="9">
        <v>0</v>
      </c>
      <c r="DT18" s="9">
        <v>0</v>
      </c>
      <c r="DU18" s="9">
        <v>0</v>
      </c>
      <c r="DV18" s="9">
        <v>0</v>
      </c>
      <c r="DW18" s="9">
        <v>1.784</v>
      </c>
      <c r="DX18" s="9">
        <v>0.63900000000000001</v>
      </c>
      <c r="DY18" s="9">
        <v>1.145</v>
      </c>
      <c r="DZ18" s="9">
        <v>1.784</v>
      </c>
      <c r="EA18" s="9">
        <v>0.63900000000000001</v>
      </c>
      <c r="EB18" s="9">
        <v>1.145</v>
      </c>
      <c r="EC18" s="9">
        <v>0.38600000000000001</v>
      </c>
      <c r="ED18" s="9">
        <v>0.129</v>
      </c>
      <c r="EE18" s="9">
        <v>0.25700000000000001</v>
      </c>
      <c r="EF18" s="9">
        <v>0.76</v>
      </c>
      <c r="EG18" s="9">
        <v>0.23300000000000001</v>
      </c>
      <c r="EH18" s="9">
        <v>0.52700000000000002</v>
      </c>
      <c r="EI18" s="9">
        <v>0.252</v>
      </c>
      <c r="EJ18" s="9">
        <v>0.124</v>
      </c>
      <c r="EK18" s="9">
        <v>0.129</v>
      </c>
      <c r="EL18" s="9">
        <v>0.11799999999999999</v>
      </c>
      <c r="EM18" s="9">
        <v>0</v>
      </c>
      <c r="EN18" s="9">
        <v>0.11799999999999999</v>
      </c>
      <c r="EO18" s="9">
        <v>0.26800000000000002</v>
      </c>
      <c r="EP18" s="9">
        <v>0.154</v>
      </c>
      <c r="EQ18" s="9">
        <v>0.115</v>
      </c>
      <c r="ER18" s="9">
        <v>0.26800000000000002</v>
      </c>
      <c r="ES18" s="9">
        <v>0.154</v>
      </c>
      <c r="ET18" s="9">
        <v>0.115</v>
      </c>
      <c r="EU18" s="9">
        <v>0</v>
      </c>
      <c r="EV18" s="9">
        <v>0</v>
      </c>
      <c r="EW18" s="9">
        <v>0</v>
      </c>
      <c r="EX18" s="9">
        <v>3.9590000000000001</v>
      </c>
      <c r="EY18" s="9">
        <v>1.601</v>
      </c>
      <c r="EZ18" s="9">
        <v>2.3580000000000001</v>
      </c>
      <c r="FA18" s="9">
        <v>3.7130000000000001</v>
      </c>
      <c r="FB18" s="9">
        <v>1.355</v>
      </c>
      <c r="FC18" s="9">
        <v>2.3580000000000001</v>
      </c>
      <c r="FD18" s="9">
        <v>1.482</v>
      </c>
      <c r="FE18" s="9">
        <v>0.47499999999999998</v>
      </c>
      <c r="FF18" s="9">
        <v>1.0069999999999999</v>
      </c>
      <c r="FG18" s="9">
        <v>1.014</v>
      </c>
      <c r="FH18" s="9">
        <v>0.51300000000000001</v>
      </c>
      <c r="FI18" s="9">
        <v>0.501</v>
      </c>
      <c r="FJ18" s="9">
        <v>0.315</v>
      </c>
      <c r="FK18" s="9">
        <v>8.8999999999999996E-2</v>
      </c>
      <c r="FL18" s="9">
        <v>0.22700000000000001</v>
      </c>
      <c r="FM18" s="9">
        <v>0.78200000000000003</v>
      </c>
      <c r="FN18" s="9">
        <v>0.158</v>
      </c>
      <c r="FO18" s="9">
        <v>0.623</v>
      </c>
      <c r="FP18" s="9">
        <v>0.36599999999999999</v>
      </c>
      <c r="FQ18" s="9">
        <v>0.36599999999999999</v>
      </c>
      <c r="FR18" s="9">
        <v>0</v>
      </c>
      <c r="FS18" s="9">
        <v>0.12</v>
      </c>
      <c r="FT18" s="9">
        <v>0.12</v>
      </c>
      <c r="FU18" s="9">
        <v>0</v>
      </c>
      <c r="FV18" s="9">
        <v>0.246</v>
      </c>
      <c r="FW18" s="9">
        <v>0.246</v>
      </c>
      <c r="FX18" s="9">
        <v>0</v>
      </c>
      <c r="FY18" s="9">
        <v>2.6269999999999998</v>
      </c>
      <c r="FZ18" s="9">
        <v>1.135</v>
      </c>
      <c r="GA18" s="9">
        <v>1.492</v>
      </c>
      <c r="GB18" s="9">
        <v>2.3809999999999998</v>
      </c>
      <c r="GC18" s="9">
        <v>0.88900000000000001</v>
      </c>
      <c r="GD18" s="9">
        <v>1.492</v>
      </c>
      <c r="GE18" s="9">
        <v>0.97699999999999998</v>
      </c>
      <c r="GF18" s="9">
        <v>0.47499999999999998</v>
      </c>
      <c r="GG18" s="9">
        <v>0.502</v>
      </c>
      <c r="GH18" s="9">
        <v>0.82599999999999996</v>
      </c>
      <c r="GI18" s="9">
        <v>0.32500000000000001</v>
      </c>
      <c r="GJ18" s="9">
        <v>0.501</v>
      </c>
      <c r="GK18" s="9">
        <v>8.8999999999999996E-2</v>
      </c>
      <c r="GL18" s="9">
        <v>8.8999999999999996E-2</v>
      </c>
      <c r="GM18" s="9">
        <v>0</v>
      </c>
      <c r="GN18" s="9">
        <v>0.48899999999999999</v>
      </c>
      <c r="GO18" s="9">
        <v>0</v>
      </c>
      <c r="GP18" s="9">
        <v>0.48899999999999999</v>
      </c>
      <c r="GQ18" s="9">
        <v>0.246</v>
      </c>
      <c r="GR18" s="9">
        <v>0.246</v>
      </c>
      <c r="GS18" s="9">
        <v>0</v>
      </c>
      <c r="GT18" s="9">
        <v>0</v>
      </c>
      <c r="GU18" s="9">
        <v>0</v>
      </c>
      <c r="GV18" s="9">
        <v>0</v>
      </c>
      <c r="GW18" s="9">
        <v>0.246</v>
      </c>
      <c r="GX18" s="9">
        <v>0.246</v>
      </c>
      <c r="GY18" s="9">
        <v>0</v>
      </c>
      <c r="GZ18" s="9">
        <v>0.59199999999999997</v>
      </c>
      <c r="HA18" s="9">
        <v>0.24299999999999999</v>
      </c>
      <c r="HB18" s="9">
        <v>0.35</v>
      </c>
      <c r="HC18" s="9">
        <v>0.59199999999999997</v>
      </c>
      <c r="HD18" s="9">
        <v>0.24299999999999999</v>
      </c>
      <c r="HE18" s="9">
        <v>0.35</v>
      </c>
      <c r="HF18" s="9">
        <v>0.46700000000000003</v>
      </c>
      <c r="HG18" s="9">
        <v>0.24299999999999999</v>
      </c>
      <c r="HH18" s="9">
        <v>0.224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0.126</v>
      </c>
      <c r="HP18" s="9">
        <v>0</v>
      </c>
      <c r="HQ18" s="9">
        <v>0.126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0.2</v>
      </c>
      <c r="IB18" s="9">
        <v>0.2</v>
      </c>
      <c r="IC18" s="9">
        <v>0</v>
      </c>
      <c r="ID18" s="9">
        <v>9.6000000000000002E-2</v>
      </c>
      <c r="IE18" s="9">
        <v>9.6000000000000002E-2</v>
      </c>
      <c r="IF18" s="9">
        <v>0</v>
      </c>
      <c r="IG18" s="9">
        <v>0</v>
      </c>
      <c r="IH18" s="9">
        <v>0</v>
      </c>
      <c r="II18" s="9">
        <v>0</v>
      </c>
      <c r="IJ18" s="9">
        <v>9.6000000000000002E-2</v>
      </c>
      <c r="IK18" s="9">
        <v>9.6000000000000002E-2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0.36199999999999999</v>
      </c>
      <c r="T19" s="9">
        <v>0.252</v>
      </c>
      <c r="U19" s="9">
        <v>0.11</v>
      </c>
      <c r="V19" s="9">
        <v>0.36199999999999999</v>
      </c>
      <c r="W19" s="9">
        <v>0.252</v>
      </c>
      <c r="X19" s="9">
        <v>0.11</v>
      </c>
      <c r="Y19" s="9">
        <v>0.13200000000000001</v>
      </c>
      <c r="Z19" s="9">
        <v>0.13200000000000001</v>
      </c>
      <c r="AA19" s="9">
        <v>0</v>
      </c>
      <c r="AB19" s="9">
        <v>0</v>
      </c>
      <c r="AC19" s="9">
        <v>0</v>
      </c>
      <c r="AD19" s="9">
        <v>0</v>
      </c>
      <c r="AE19" s="9">
        <v>0.11</v>
      </c>
      <c r="AF19" s="9">
        <v>0</v>
      </c>
      <c r="AG19" s="9">
        <v>0.11</v>
      </c>
      <c r="AH19" s="9">
        <v>0</v>
      </c>
      <c r="AI19" s="9">
        <v>0</v>
      </c>
      <c r="AJ19" s="9">
        <v>0</v>
      </c>
      <c r="AK19" s="9">
        <v>0.12</v>
      </c>
      <c r="AL19" s="9">
        <v>0.12</v>
      </c>
      <c r="AM19" s="9">
        <v>0</v>
      </c>
      <c r="AN19" s="9">
        <v>0.12</v>
      </c>
      <c r="AO19" s="9">
        <v>0.12</v>
      </c>
      <c r="AP19" s="9">
        <v>0</v>
      </c>
      <c r="AQ19" s="9">
        <v>0</v>
      </c>
      <c r="AR19" s="9">
        <v>0</v>
      </c>
      <c r="AS19" s="9">
        <v>0</v>
      </c>
      <c r="AT19" s="9">
        <v>0.38500000000000001</v>
      </c>
      <c r="AU19" s="9">
        <v>0.127</v>
      </c>
      <c r="AV19" s="9">
        <v>0.25700000000000001</v>
      </c>
      <c r="AW19" s="9">
        <v>0.38500000000000001</v>
      </c>
      <c r="AX19" s="9">
        <v>0.127</v>
      </c>
      <c r="AY19" s="9">
        <v>0.25700000000000001</v>
      </c>
      <c r="AZ19" s="9">
        <v>0</v>
      </c>
      <c r="BA19" s="9">
        <v>0</v>
      </c>
      <c r="BB19" s="9">
        <v>0</v>
      </c>
      <c r="BC19" s="9">
        <v>0.123</v>
      </c>
      <c r="BD19" s="9">
        <v>0</v>
      </c>
      <c r="BE19" s="9">
        <v>0.123</v>
      </c>
      <c r="BF19" s="9">
        <v>0.13400000000000001</v>
      </c>
      <c r="BG19" s="9">
        <v>0</v>
      </c>
      <c r="BH19" s="9">
        <v>0.13400000000000001</v>
      </c>
      <c r="BI19" s="9">
        <v>0.127</v>
      </c>
      <c r="BJ19" s="9">
        <v>0.127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1.371</v>
      </c>
      <c r="CW19" s="9">
        <v>0.626</v>
      </c>
      <c r="CX19" s="9">
        <v>0.745</v>
      </c>
      <c r="CY19" s="9">
        <v>1.371</v>
      </c>
      <c r="CZ19" s="9">
        <v>0.626</v>
      </c>
      <c r="DA19" s="9">
        <v>0.745</v>
      </c>
      <c r="DB19" s="9">
        <v>0.67700000000000005</v>
      </c>
      <c r="DC19" s="9">
        <v>0.38400000000000001</v>
      </c>
      <c r="DD19" s="9">
        <v>0.29199999999999998</v>
      </c>
      <c r="DE19" s="9">
        <v>0.14000000000000001</v>
      </c>
      <c r="DF19" s="9">
        <v>0.14000000000000001</v>
      </c>
      <c r="DG19" s="9">
        <v>0</v>
      </c>
      <c r="DH19" s="9">
        <v>0.221</v>
      </c>
      <c r="DI19" s="9">
        <v>0</v>
      </c>
      <c r="DJ19" s="9">
        <v>0.221</v>
      </c>
      <c r="DK19" s="9">
        <v>0.23200000000000001</v>
      </c>
      <c r="DL19" s="9">
        <v>0</v>
      </c>
      <c r="DM19" s="9">
        <v>0.23200000000000001</v>
      </c>
      <c r="DN19" s="9">
        <v>0.10100000000000001</v>
      </c>
      <c r="DO19" s="9">
        <v>0.10100000000000001</v>
      </c>
      <c r="DP19" s="9">
        <v>0</v>
      </c>
      <c r="DQ19" s="9">
        <v>0.10100000000000001</v>
      </c>
      <c r="DR19" s="9">
        <v>0.10100000000000001</v>
      </c>
      <c r="DS19" s="9">
        <v>0</v>
      </c>
      <c r="DT19" s="9">
        <v>0</v>
      </c>
      <c r="DU19" s="9">
        <v>0</v>
      </c>
      <c r="DV19" s="9">
        <v>0</v>
      </c>
      <c r="DW19" s="9">
        <v>2.2589999999999999</v>
      </c>
      <c r="DX19" s="9">
        <v>1.1919999999999999</v>
      </c>
      <c r="DY19" s="9">
        <v>1.0669999999999999</v>
      </c>
      <c r="DZ19" s="9">
        <v>2.2589999999999999</v>
      </c>
      <c r="EA19" s="9">
        <v>1.1919999999999999</v>
      </c>
      <c r="EB19" s="9">
        <v>1.0669999999999999</v>
      </c>
      <c r="EC19" s="9">
        <v>0.80600000000000005</v>
      </c>
      <c r="ED19" s="9">
        <v>0.70199999999999996</v>
      </c>
      <c r="EE19" s="9">
        <v>0.104</v>
      </c>
      <c r="EF19" s="9">
        <v>0.54200000000000004</v>
      </c>
      <c r="EG19" s="9">
        <v>0.222</v>
      </c>
      <c r="EH19" s="9">
        <v>0.32</v>
      </c>
      <c r="EI19" s="9">
        <v>0.121</v>
      </c>
      <c r="EJ19" s="9">
        <v>0</v>
      </c>
      <c r="EK19" s="9">
        <v>0.121</v>
      </c>
      <c r="EL19" s="9">
        <v>0.26400000000000001</v>
      </c>
      <c r="EM19" s="9">
        <v>0.14799999999999999</v>
      </c>
      <c r="EN19" s="9">
        <v>0.11600000000000001</v>
      </c>
      <c r="EO19" s="9">
        <v>0.52700000000000002</v>
      </c>
      <c r="EP19" s="9">
        <v>0.12</v>
      </c>
      <c r="EQ19" s="9">
        <v>0.40699999999999997</v>
      </c>
      <c r="ER19" s="9">
        <v>0.52700000000000002</v>
      </c>
      <c r="ES19" s="9">
        <v>0.12</v>
      </c>
      <c r="ET19" s="9">
        <v>0.40699999999999997</v>
      </c>
      <c r="EU19" s="9">
        <v>0</v>
      </c>
      <c r="EV19" s="9">
        <v>0</v>
      </c>
      <c r="EW19" s="9">
        <v>0</v>
      </c>
      <c r="EX19" s="9">
        <v>4.8259999999999996</v>
      </c>
      <c r="EY19" s="9">
        <v>2.552</v>
      </c>
      <c r="EZ19" s="9">
        <v>2.2730000000000001</v>
      </c>
      <c r="FA19" s="9">
        <v>4.673</v>
      </c>
      <c r="FB19" s="9">
        <v>2.399</v>
      </c>
      <c r="FC19" s="9">
        <v>2.2730000000000001</v>
      </c>
      <c r="FD19" s="9">
        <v>1.296</v>
      </c>
      <c r="FE19" s="9">
        <v>0.13300000000000001</v>
      </c>
      <c r="FF19" s="9">
        <v>1.163</v>
      </c>
      <c r="FG19" s="9">
        <v>1.415</v>
      </c>
      <c r="FH19" s="9">
        <v>0.91200000000000003</v>
      </c>
      <c r="FI19" s="9">
        <v>0.504</v>
      </c>
      <c r="FJ19" s="9">
        <v>0.85399999999999998</v>
      </c>
      <c r="FK19" s="9">
        <v>0.63900000000000001</v>
      </c>
      <c r="FL19" s="9">
        <v>0.215</v>
      </c>
      <c r="FM19" s="9">
        <v>0.63900000000000001</v>
      </c>
      <c r="FN19" s="9">
        <v>0.443</v>
      </c>
      <c r="FO19" s="9">
        <v>0.19700000000000001</v>
      </c>
      <c r="FP19" s="9">
        <v>0.62</v>
      </c>
      <c r="FQ19" s="9">
        <v>0.42499999999999999</v>
      </c>
      <c r="FR19" s="9">
        <v>0.19500000000000001</v>
      </c>
      <c r="FS19" s="9">
        <v>0.46700000000000003</v>
      </c>
      <c r="FT19" s="9">
        <v>0.27200000000000002</v>
      </c>
      <c r="FU19" s="9">
        <v>0.19500000000000001</v>
      </c>
      <c r="FV19" s="9">
        <v>0.153</v>
      </c>
      <c r="FW19" s="9">
        <v>0.153</v>
      </c>
      <c r="FX19" s="9">
        <v>0</v>
      </c>
      <c r="FY19" s="9">
        <v>3.5139999999999998</v>
      </c>
      <c r="FZ19" s="9">
        <v>1.8680000000000001</v>
      </c>
      <c r="GA19" s="9">
        <v>1.645</v>
      </c>
      <c r="GB19" s="9">
        <v>3.3610000000000002</v>
      </c>
      <c r="GC19" s="9">
        <v>1.7150000000000001</v>
      </c>
      <c r="GD19" s="9">
        <v>1.645</v>
      </c>
      <c r="GE19" s="9">
        <v>0.98299999999999998</v>
      </c>
      <c r="GF19" s="9">
        <v>0</v>
      </c>
      <c r="GG19" s="9">
        <v>0.98299999999999998</v>
      </c>
      <c r="GH19" s="9">
        <v>0.996</v>
      </c>
      <c r="GI19" s="9">
        <v>0.78</v>
      </c>
      <c r="GJ19" s="9">
        <v>0.216</v>
      </c>
      <c r="GK19" s="9">
        <v>0.56200000000000006</v>
      </c>
      <c r="GL19" s="9">
        <v>0.34699999999999998</v>
      </c>
      <c r="GM19" s="9">
        <v>0.215</v>
      </c>
      <c r="GN19" s="9">
        <v>0.44700000000000001</v>
      </c>
      <c r="GO19" s="9">
        <v>0.316</v>
      </c>
      <c r="GP19" s="9">
        <v>0.13100000000000001</v>
      </c>
      <c r="GQ19" s="9">
        <v>0.52500000000000002</v>
      </c>
      <c r="GR19" s="9">
        <v>0.42499999999999999</v>
      </c>
      <c r="GS19" s="9">
        <v>0.1</v>
      </c>
      <c r="GT19" s="9">
        <v>0.372</v>
      </c>
      <c r="GU19" s="9">
        <v>0.27200000000000002</v>
      </c>
      <c r="GV19" s="9">
        <v>0.1</v>
      </c>
      <c r="GW19" s="9">
        <v>0.153</v>
      </c>
      <c r="GX19" s="9">
        <v>0.153</v>
      </c>
      <c r="GY19" s="9">
        <v>0</v>
      </c>
      <c r="GZ19" s="9">
        <v>0.32300000000000001</v>
      </c>
      <c r="HA19" s="9">
        <v>0.13500000000000001</v>
      </c>
      <c r="HB19" s="9">
        <v>0.188</v>
      </c>
      <c r="HC19" s="9">
        <v>0.32300000000000001</v>
      </c>
      <c r="HD19" s="9">
        <v>0.13500000000000001</v>
      </c>
      <c r="HE19" s="9">
        <v>0.188</v>
      </c>
      <c r="HF19" s="9">
        <v>0</v>
      </c>
      <c r="HG19" s="9">
        <v>0</v>
      </c>
      <c r="HH19" s="9">
        <v>0</v>
      </c>
      <c r="HI19" s="9">
        <v>0.28699999999999998</v>
      </c>
      <c r="HJ19" s="9">
        <v>0.13500000000000001</v>
      </c>
      <c r="HK19" s="9">
        <v>0.152</v>
      </c>
      <c r="HL19" s="9">
        <v>3.5999999999999997E-2</v>
      </c>
      <c r="HM19" s="9">
        <v>0</v>
      </c>
      <c r="HN19" s="9">
        <v>3.5999999999999997E-2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0.13200000000000001</v>
      </c>
      <c r="IB19" s="9">
        <v>0.13200000000000001</v>
      </c>
      <c r="IC19" s="9">
        <v>0</v>
      </c>
      <c r="ID19" s="9">
        <v>0.13200000000000001</v>
      </c>
      <c r="IE19" s="9">
        <v>0.13200000000000001</v>
      </c>
      <c r="IF19" s="9">
        <v>0</v>
      </c>
      <c r="IG19" s="9">
        <v>0</v>
      </c>
      <c r="IH19" s="9">
        <v>0</v>
      </c>
      <c r="II19" s="9">
        <v>0</v>
      </c>
      <c r="IJ19" s="9">
        <v>0.13200000000000001</v>
      </c>
      <c r="IK19" s="9">
        <v>0.13200000000000001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6.2E-2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0.26600000000000001</v>
      </c>
      <c r="M11" s="9">
        <v>0</v>
      </c>
      <c r="N11" s="9">
        <v>0.26600000000000001</v>
      </c>
      <c r="O11" s="9">
        <v>0.26600000000000001</v>
      </c>
      <c r="P11" s="9">
        <v>0</v>
      </c>
      <c r="Q11" s="9">
        <v>0.26600000000000001</v>
      </c>
      <c r="R11" s="9">
        <v>0.26600000000000001</v>
      </c>
      <c r="S11" s="9">
        <v>0</v>
      </c>
      <c r="T11" s="9">
        <v>0.26600000000000001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0.26600000000000001</v>
      </c>
      <c r="AN11" s="9">
        <v>0</v>
      </c>
      <c r="AO11" s="9">
        <v>0.26600000000000001</v>
      </c>
      <c r="AP11" s="9">
        <v>0.26600000000000001</v>
      </c>
      <c r="AQ11" s="9">
        <v>0</v>
      </c>
      <c r="AR11" s="9">
        <v>0.26600000000000001</v>
      </c>
      <c r="AS11" s="9">
        <v>0.26600000000000001</v>
      </c>
      <c r="AT11" s="9">
        <v>0</v>
      </c>
      <c r="AU11" s="9">
        <v>0.26600000000000001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0.10299999999999999</v>
      </c>
      <c r="CP11" s="9">
        <v>0.10299999999999999</v>
      </c>
      <c r="CQ11" s="9">
        <v>0</v>
      </c>
      <c r="CR11" s="9">
        <v>0.10299999999999999</v>
      </c>
      <c r="CS11" s="9">
        <v>0.10299999999999999</v>
      </c>
      <c r="CT11" s="9">
        <v>0</v>
      </c>
      <c r="CU11" s="9">
        <v>0</v>
      </c>
      <c r="CV11" s="9">
        <v>0</v>
      </c>
      <c r="CW11" s="9">
        <v>0</v>
      </c>
      <c r="CX11" s="9">
        <v>0.10299999999999999</v>
      </c>
      <c r="CY11" s="9">
        <v>0.10299999999999999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0.13500000000000001</v>
      </c>
      <c r="DQ11" s="9">
        <v>6.6000000000000003E-2</v>
      </c>
      <c r="DR11" s="9">
        <v>6.9000000000000006E-2</v>
      </c>
      <c r="DS11" s="9">
        <v>0.13500000000000001</v>
      </c>
      <c r="DT11" s="9">
        <v>6.6000000000000003E-2</v>
      </c>
      <c r="DU11" s="9">
        <v>6.9000000000000006E-2</v>
      </c>
      <c r="DV11" s="9">
        <v>6.9000000000000006E-2</v>
      </c>
      <c r="DW11" s="9">
        <v>0</v>
      </c>
      <c r="DX11" s="9">
        <v>6.9000000000000006E-2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6.6000000000000003E-2</v>
      </c>
      <c r="EI11" s="9">
        <v>6.6000000000000003E-2</v>
      </c>
      <c r="EJ11" s="9">
        <v>0</v>
      </c>
      <c r="EK11" s="9">
        <v>6.6000000000000003E-2</v>
      </c>
      <c r="EL11" s="9">
        <v>6.6000000000000003E-2</v>
      </c>
      <c r="EM11" s="9">
        <v>0</v>
      </c>
      <c r="EN11" s="9">
        <v>0</v>
      </c>
      <c r="EO11" s="9">
        <v>0</v>
      </c>
      <c r="EP11" s="9">
        <v>0</v>
      </c>
      <c r="EQ11" s="9">
        <v>0.94199999999999995</v>
      </c>
      <c r="ER11" s="9">
        <v>0.66100000000000003</v>
      </c>
      <c r="ES11" s="9">
        <v>0.28000000000000003</v>
      </c>
      <c r="ET11" s="9">
        <v>0.94199999999999995</v>
      </c>
      <c r="EU11" s="9">
        <v>0.66100000000000003</v>
      </c>
      <c r="EV11" s="9">
        <v>0.28000000000000003</v>
      </c>
      <c r="EW11" s="9">
        <v>0</v>
      </c>
      <c r="EX11" s="9">
        <v>0</v>
      </c>
      <c r="EY11" s="9">
        <v>0</v>
      </c>
      <c r="EZ11" s="9">
        <v>0.307</v>
      </c>
      <c r="FA11" s="9">
        <v>0.10299999999999999</v>
      </c>
      <c r="FB11" s="9">
        <v>0.20399999999999999</v>
      </c>
      <c r="FC11" s="9">
        <v>0.38400000000000001</v>
      </c>
      <c r="FD11" s="9">
        <v>0.308</v>
      </c>
      <c r="FE11" s="9">
        <v>7.5999999999999998E-2</v>
      </c>
      <c r="FF11" s="9">
        <v>0</v>
      </c>
      <c r="FG11" s="9">
        <v>0</v>
      </c>
      <c r="FH11" s="9">
        <v>0</v>
      </c>
      <c r="FI11" s="9">
        <v>0.251</v>
      </c>
      <c r="FJ11" s="9">
        <v>0.251</v>
      </c>
      <c r="FK11" s="9">
        <v>0</v>
      </c>
      <c r="FL11" s="9">
        <v>0.251</v>
      </c>
      <c r="FM11" s="9">
        <v>0.251</v>
      </c>
      <c r="FN11" s="9">
        <v>0</v>
      </c>
      <c r="FO11" s="9">
        <v>0</v>
      </c>
      <c r="FP11" s="9">
        <v>0</v>
      </c>
      <c r="FQ11" s="9">
        <v>0</v>
      </c>
      <c r="FR11" s="9">
        <v>0.16200000000000001</v>
      </c>
      <c r="FS11" s="9">
        <v>0</v>
      </c>
      <c r="FT11" s="9">
        <v>0.16200000000000001</v>
      </c>
      <c r="FU11" s="9">
        <v>0.16200000000000001</v>
      </c>
      <c r="FV11" s="9">
        <v>0</v>
      </c>
      <c r="FW11" s="9">
        <v>0.16200000000000001</v>
      </c>
      <c r="FX11" s="9">
        <v>0.16200000000000001</v>
      </c>
      <c r="FY11" s="9">
        <v>0</v>
      </c>
      <c r="FZ11" s="9">
        <v>0.16200000000000001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</v>
      </c>
      <c r="C12" s="9">
        <v>6.7000000000000004E-2</v>
      </c>
      <c r="D12" s="9">
        <v>0</v>
      </c>
      <c r="E12" s="9">
        <v>6.7000000000000004E-2</v>
      </c>
      <c r="F12" s="9">
        <v>6.7000000000000004E-2</v>
      </c>
      <c r="G12" s="9">
        <v>0</v>
      </c>
      <c r="H12" s="9">
        <v>6.7000000000000004E-2</v>
      </c>
      <c r="I12" s="9">
        <v>0</v>
      </c>
      <c r="J12" s="9">
        <v>0</v>
      </c>
      <c r="K12" s="9">
        <v>0</v>
      </c>
      <c r="L12" s="9">
        <v>0.27100000000000002</v>
      </c>
      <c r="M12" s="9">
        <v>0.23799999999999999</v>
      </c>
      <c r="N12" s="9">
        <v>3.3000000000000002E-2</v>
      </c>
      <c r="O12" s="9">
        <v>0.27100000000000002</v>
      </c>
      <c r="P12" s="9">
        <v>0.23799999999999999</v>
      </c>
      <c r="Q12" s="9">
        <v>3.3000000000000002E-2</v>
      </c>
      <c r="R12" s="9">
        <v>9.6000000000000002E-2</v>
      </c>
      <c r="S12" s="9">
        <v>9.6000000000000002E-2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0.17599999999999999</v>
      </c>
      <c r="AE12" s="9">
        <v>0.14199999999999999</v>
      </c>
      <c r="AF12" s="9">
        <v>3.3000000000000002E-2</v>
      </c>
      <c r="AG12" s="9">
        <v>0.17599999999999999</v>
      </c>
      <c r="AH12" s="9">
        <v>0.14199999999999999</v>
      </c>
      <c r="AI12" s="9">
        <v>3.3000000000000002E-2</v>
      </c>
      <c r="AJ12" s="9">
        <v>0</v>
      </c>
      <c r="AK12" s="9">
        <v>0</v>
      </c>
      <c r="AL12" s="9">
        <v>0</v>
      </c>
      <c r="AM12" s="9">
        <v>9.6000000000000002E-2</v>
      </c>
      <c r="AN12" s="9">
        <v>9.6000000000000002E-2</v>
      </c>
      <c r="AO12" s="9">
        <v>0</v>
      </c>
      <c r="AP12" s="9">
        <v>9.6000000000000002E-2</v>
      </c>
      <c r="AQ12" s="9">
        <v>9.6000000000000002E-2</v>
      </c>
      <c r="AR12" s="9">
        <v>0</v>
      </c>
      <c r="AS12" s="9">
        <v>9.6000000000000002E-2</v>
      </c>
      <c r="AT12" s="9">
        <v>9.6000000000000002E-2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0.17599999999999999</v>
      </c>
      <c r="BO12" s="9">
        <v>0.14199999999999999</v>
      </c>
      <c r="BP12" s="9">
        <v>3.3000000000000002E-2</v>
      </c>
      <c r="BQ12" s="9">
        <v>0.17599999999999999</v>
      </c>
      <c r="BR12" s="9">
        <v>0.14199999999999999</v>
      </c>
      <c r="BS12" s="9">
        <v>3.3000000000000002E-2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0.17599999999999999</v>
      </c>
      <c r="CG12" s="9">
        <v>0.14199999999999999</v>
      </c>
      <c r="CH12" s="9">
        <v>3.3000000000000002E-2</v>
      </c>
      <c r="CI12" s="9">
        <v>0.17599999999999999</v>
      </c>
      <c r="CJ12" s="9">
        <v>0.14199999999999999</v>
      </c>
      <c r="CK12" s="9">
        <v>3.3000000000000002E-2</v>
      </c>
      <c r="CL12" s="9">
        <v>0</v>
      </c>
      <c r="CM12" s="9">
        <v>0</v>
      </c>
      <c r="CN12" s="9">
        <v>0</v>
      </c>
      <c r="CO12" s="9">
        <v>0.625</v>
      </c>
      <c r="CP12" s="9">
        <v>0.25600000000000001</v>
      </c>
      <c r="CQ12" s="9">
        <v>0.36899999999999999</v>
      </c>
      <c r="CR12" s="9">
        <v>0.625</v>
      </c>
      <c r="CS12" s="9">
        <v>0.25600000000000001</v>
      </c>
      <c r="CT12" s="9">
        <v>0.36899999999999999</v>
      </c>
      <c r="CU12" s="9">
        <v>0.29499999999999998</v>
      </c>
      <c r="CV12" s="9">
        <v>0.151</v>
      </c>
      <c r="CW12" s="9">
        <v>0.14399999999999999</v>
      </c>
      <c r="CX12" s="9">
        <v>0.17499999999999999</v>
      </c>
      <c r="CY12" s="9">
        <v>0</v>
      </c>
      <c r="CZ12" s="9">
        <v>0.17499999999999999</v>
      </c>
      <c r="DA12" s="9">
        <v>0.155</v>
      </c>
      <c r="DB12" s="9">
        <v>0.105</v>
      </c>
      <c r="DC12" s="9">
        <v>0.05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0.121</v>
      </c>
      <c r="DQ12" s="9">
        <v>7.3999999999999996E-2</v>
      </c>
      <c r="DR12" s="9">
        <v>4.7E-2</v>
      </c>
      <c r="DS12" s="9">
        <v>0.121</v>
      </c>
      <c r="DT12" s="9">
        <v>7.3999999999999996E-2</v>
      </c>
      <c r="DU12" s="9">
        <v>4.7E-2</v>
      </c>
      <c r="DV12" s="9">
        <v>0</v>
      </c>
      <c r="DW12" s="9">
        <v>0</v>
      </c>
      <c r="DX12" s="9">
        <v>0</v>
      </c>
      <c r="DY12" s="9">
        <v>4.7E-2</v>
      </c>
      <c r="DZ12" s="9">
        <v>0</v>
      </c>
      <c r="EA12" s="9">
        <v>4.7E-2</v>
      </c>
      <c r="EB12" s="9">
        <v>0</v>
      </c>
      <c r="EC12" s="9">
        <v>0</v>
      </c>
      <c r="ED12" s="9">
        <v>0</v>
      </c>
      <c r="EE12" s="9">
        <v>7.3999999999999996E-2</v>
      </c>
      <c r="EF12" s="9">
        <v>7.3999999999999996E-2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0.79</v>
      </c>
      <c r="ER12" s="9">
        <v>0.47699999999999998</v>
      </c>
      <c r="ES12" s="9">
        <v>0.312</v>
      </c>
      <c r="ET12" s="9">
        <v>0.72899999999999998</v>
      </c>
      <c r="EU12" s="9">
        <v>0.41599999999999998</v>
      </c>
      <c r="EV12" s="9">
        <v>0.312</v>
      </c>
      <c r="EW12" s="9">
        <v>0.17199999999999999</v>
      </c>
      <c r="EX12" s="9">
        <v>0.12</v>
      </c>
      <c r="EY12" s="9">
        <v>5.1999999999999998E-2</v>
      </c>
      <c r="EZ12" s="9">
        <v>0.29899999999999999</v>
      </c>
      <c r="FA12" s="9">
        <v>0.129</v>
      </c>
      <c r="FB12" s="9">
        <v>0.16900000000000001</v>
      </c>
      <c r="FC12" s="9">
        <v>0.21199999999999999</v>
      </c>
      <c r="FD12" s="9">
        <v>0.16700000000000001</v>
      </c>
      <c r="FE12" s="9">
        <v>4.4999999999999998E-2</v>
      </c>
      <c r="FF12" s="9">
        <v>4.5999999999999999E-2</v>
      </c>
      <c r="FG12" s="9">
        <v>0</v>
      </c>
      <c r="FH12" s="9">
        <v>4.5999999999999999E-2</v>
      </c>
      <c r="FI12" s="9">
        <v>6.0999999999999999E-2</v>
      </c>
      <c r="FJ12" s="9">
        <v>6.0999999999999999E-2</v>
      </c>
      <c r="FK12" s="9">
        <v>0</v>
      </c>
      <c r="FL12" s="9">
        <v>0</v>
      </c>
      <c r="FM12" s="9">
        <v>0</v>
      </c>
      <c r="FN12" s="9">
        <v>0</v>
      </c>
      <c r="FO12" s="9">
        <v>6.0999999999999999E-2</v>
      </c>
      <c r="FP12" s="9">
        <v>6.0999999999999999E-2</v>
      </c>
      <c r="FQ12" s="9">
        <v>0</v>
      </c>
      <c r="FR12" s="9">
        <v>7.0999999999999994E-2</v>
      </c>
      <c r="FS12" s="9">
        <v>7.0999999999999994E-2</v>
      </c>
      <c r="FT12" s="9">
        <v>0</v>
      </c>
      <c r="FU12" s="9">
        <v>7.0999999999999994E-2</v>
      </c>
      <c r="FV12" s="9">
        <v>7.0999999999999994E-2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7.0999999999999994E-2</v>
      </c>
      <c r="GK12" s="9">
        <v>7.0999999999999994E-2</v>
      </c>
      <c r="GL12" s="9">
        <v>0</v>
      </c>
      <c r="GM12" s="9">
        <v>7.0999999999999994E-2</v>
      </c>
      <c r="GN12" s="9">
        <v>7.0999999999999994E-2</v>
      </c>
      <c r="GO12" s="9">
        <v>0</v>
      </c>
      <c r="GP12" s="9">
        <v>0</v>
      </c>
      <c r="GQ12" s="9">
        <v>0</v>
      </c>
      <c r="GR12" s="9">
        <v>0</v>
      </c>
      <c r="GS12" s="9">
        <v>0.126</v>
      </c>
      <c r="GT12" s="9">
        <v>0.126</v>
      </c>
      <c r="GU12" s="9">
        <v>0</v>
      </c>
      <c r="GV12" s="9">
        <v>0.126</v>
      </c>
      <c r="GW12" s="9">
        <v>0.126</v>
      </c>
      <c r="GX12" s="9">
        <v>0</v>
      </c>
      <c r="GY12" s="9">
        <v>0.126</v>
      </c>
      <c r="GZ12" s="9">
        <v>0.126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0.16300000000000001</v>
      </c>
      <c r="M13" s="9">
        <v>0</v>
      </c>
      <c r="N13" s="9">
        <v>0.16300000000000001</v>
      </c>
      <c r="O13" s="9">
        <v>0.16300000000000001</v>
      </c>
      <c r="P13" s="9">
        <v>0</v>
      </c>
      <c r="Q13" s="9">
        <v>0.16300000000000001</v>
      </c>
      <c r="R13" s="9">
        <v>0.111</v>
      </c>
      <c r="S13" s="9">
        <v>0</v>
      </c>
      <c r="T13" s="9">
        <v>0.111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5.1999999999999998E-2</v>
      </c>
      <c r="AB13" s="9">
        <v>0</v>
      </c>
      <c r="AC13" s="9">
        <v>5.1999999999999998E-2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0.16300000000000001</v>
      </c>
      <c r="BO13" s="9">
        <v>0</v>
      </c>
      <c r="BP13" s="9">
        <v>0.16300000000000001</v>
      </c>
      <c r="BQ13" s="9">
        <v>0.16300000000000001</v>
      </c>
      <c r="BR13" s="9">
        <v>0</v>
      </c>
      <c r="BS13" s="9">
        <v>0.16300000000000001</v>
      </c>
      <c r="BT13" s="9">
        <v>0.111</v>
      </c>
      <c r="BU13" s="9">
        <v>0</v>
      </c>
      <c r="BV13" s="9">
        <v>0.111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5.1999999999999998E-2</v>
      </c>
      <c r="CD13" s="9">
        <v>0</v>
      </c>
      <c r="CE13" s="9">
        <v>5.1999999999999998E-2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0.56299999999999994</v>
      </c>
      <c r="CP13" s="9">
        <v>0.20499999999999999</v>
      </c>
      <c r="CQ13" s="9">
        <v>0.35799999999999998</v>
      </c>
      <c r="CR13" s="9">
        <v>0.56299999999999994</v>
      </c>
      <c r="CS13" s="9">
        <v>0.20499999999999999</v>
      </c>
      <c r="CT13" s="9">
        <v>0.35799999999999998</v>
      </c>
      <c r="CU13" s="9">
        <v>0</v>
      </c>
      <c r="CV13" s="9">
        <v>0</v>
      </c>
      <c r="CW13" s="9">
        <v>0</v>
      </c>
      <c r="CX13" s="9">
        <v>0.17899999999999999</v>
      </c>
      <c r="CY13" s="9">
        <v>0</v>
      </c>
      <c r="CZ13" s="9">
        <v>0.17899999999999999</v>
      </c>
      <c r="DA13" s="9">
        <v>0.27900000000000003</v>
      </c>
      <c r="DB13" s="9">
        <v>0.20499999999999999</v>
      </c>
      <c r="DC13" s="9">
        <v>7.3999999999999996E-2</v>
      </c>
      <c r="DD13" s="9">
        <v>0.105</v>
      </c>
      <c r="DE13" s="9">
        <v>0</v>
      </c>
      <c r="DF13" s="9">
        <v>0.105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0.623</v>
      </c>
      <c r="DQ13" s="9">
        <v>0.113</v>
      </c>
      <c r="DR13" s="9">
        <v>0.51</v>
      </c>
      <c r="DS13" s="9">
        <v>0.623</v>
      </c>
      <c r="DT13" s="9">
        <v>0.113</v>
      </c>
      <c r="DU13" s="9">
        <v>0.51</v>
      </c>
      <c r="DV13" s="9">
        <v>0.33500000000000002</v>
      </c>
      <c r="DW13" s="9">
        <v>0</v>
      </c>
      <c r="DX13" s="9">
        <v>0.33500000000000002</v>
      </c>
      <c r="DY13" s="9">
        <v>0.10199999999999999</v>
      </c>
      <c r="DZ13" s="9">
        <v>0</v>
      </c>
      <c r="EA13" s="9">
        <v>0.10199999999999999</v>
      </c>
      <c r="EB13" s="9">
        <v>7.2999999999999995E-2</v>
      </c>
      <c r="EC13" s="9">
        <v>0</v>
      </c>
      <c r="ED13" s="9">
        <v>7.2999999999999995E-2</v>
      </c>
      <c r="EE13" s="9">
        <v>0</v>
      </c>
      <c r="EF13" s="9">
        <v>0</v>
      </c>
      <c r="EG13" s="9">
        <v>0</v>
      </c>
      <c r="EH13" s="9">
        <v>0.113</v>
      </c>
      <c r="EI13" s="9">
        <v>0.113</v>
      </c>
      <c r="EJ13" s="9">
        <v>0</v>
      </c>
      <c r="EK13" s="9">
        <v>0.113</v>
      </c>
      <c r="EL13" s="9">
        <v>0.113</v>
      </c>
      <c r="EM13" s="9">
        <v>0</v>
      </c>
      <c r="EN13" s="9">
        <v>0</v>
      </c>
      <c r="EO13" s="9">
        <v>0</v>
      </c>
      <c r="EP13" s="9">
        <v>0</v>
      </c>
      <c r="EQ13" s="9">
        <v>0.44500000000000001</v>
      </c>
      <c r="ER13" s="9">
        <v>0.34100000000000003</v>
      </c>
      <c r="ES13" s="9">
        <v>0.104</v>
      </c>
      <c r="ET13" s="9">
        <v>0.40400000000000003</v>
      </c>
      <c r="EU13" s="9">
        <v>0.34100000000000003</v>
      </c>
      <c r="EV13" s="9">
        <v>6.4000000000000001E-2</v>
      </c>
      <c r="EW13" s="9">
        <v>0</v>
      </c>
      <c r="EX13" s="9">
        <v>0</v>
      </c>
      <c r="EY13" s="9">
        <v>0</v>
      </c>
      <c r="EZ13" s="9">
        <v>0.21199999999999999</v>
      </c>
      <c r="FA13" s="9">
        <v>0.21199999999999999</v>
      </c>
      <c r="FB13" s="9">
        <v>0</v>
      </c>
      <c r="FC13" s="9">
        <v>0</v>
      </c>
      <c r="FD13" s="9">
        <v>0</v>
      </c>
      <c r="FE13" s="9">
        <v>0</v>
      </c>
      <c r="FF13" s="9">
        <v>0.193</v>
      </c>
      <c r="FG13" s="9">
        <v>0.129</v>
      </c>
      <c r="FH13" s="9">
        <v>6.4000000000000001E-2</v>
      </c>
      <c r="FI13" s="9">
        <v>0.04</v>
      </c>
      <c r="FJ13" s="9">
        <v>0</v>
      </c>
      <c r="FK13" s="9">
        <v>0.04</v>
      </c>
      <c r="FL13" s="9">
        <v>0</v>
      </c>
      <c r="FM13" s="9">
        <v>0</v>
      </c>
      <c r="FN13" s="9">
        <v>0</v>
      </c>
      <c r="FO13" s="9">
        <v>0.04</v>
      </c>
      <c r="FP13" s="9">
        <v>0</v>
      </c>
      <c r="FQ13" s="9">
        <v>0.04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5.5E-2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7.4999999999999997E-2</v>
      </c>
      <c r="M14" s="9">
        <v>7.4999999999999997E-2</v>
      </c>
      <c r="N14" s="9">
        <v>0</v>
      </c>
      <c r="O14" s="9">
        <v>7.4999999999999997E-2</v>
      </c>
      <c r="P14" s="9">
        <v>7.4999999999999997E-2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7.4999999999999997E-2</v>
      </c>
      <c r="AE14" s="9">
        <v>7.4999999999999997E-2</v>
      </c>
      <c r="AF14" s="9">
        <v>0</v>
      </c>
      <c r="AG14" s="9">
        <v>7.4999999999999997E-2</v>
      </c>
      <c r="AH14" s="9">
        <v>7.4999999999999997E-2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7.4999999999999997E-2</v>
      </c>
      <c r="BO14" s="9">
        <v>7.4999999999999997E-2</v>
      </c>
      <c r="BP14" s="9">
        <v>0</v>
      </c>
      <c r="BQ14" s="9">
        <v>7.4999999999999997E-2</v>
      </c>
      <c r="BR14" s="9">
        <v>7.4999999999999997E-2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7.4999999999999997E-2</v>
      </c>
      <c r="CG14" s="9">
        <v>7.4999999999999997E-2</v>
      </c>
      <c r="CH14" s="9">
        <v>0</v>
      </c>
      <c r="CI14" s="9">
        <v>7.4999999999999997E-2</v>
      </c>
      <c r="CJ14" s="9">
        <v>7.4999999999999997E-2</v>
      </c>
      <c r="CK14" s="9">
        <v>0</v>
      </c>
      <c r="CL14" s="9">
        <v>0</v>
      </c>
      <c r="CM14" s="9">
        <v>0</v>
      </c>
      <c r="CN14" s="9">
        <v>0</v>
      </c>
      <c r="CO14" s="9">
        <v>0.94799999999999995</v>
      </c>
      <c r="CP14" s="9">
        <v>0.47</v>
      </c>
      <c r="CQ14" s="9">
        <v>0.47799999999999998</v>
      </c>
      <c r="CR14" s="9">
        <v>0.94799999999999995</v>
      </c>
      <c r="CS14" s="9">
        <v>0.47</v>
      </c>
      <c r="CT14" s="9">
        <v>0.47799999999999998</v>
      </c>
      <c r="CU14" s="9">
        <v>0.58299999999999996</v>
      </c>
      <c r="CV14" s="9">
        <v>0.28799999999999998</v>
      </c>
      <c r="CW14" s="9">
        <v>0.29599999999999999</v>
      </c>
      <c r="CX14" s="9">
        <v>0.29799999999999999</v>
      </c>
      <c r="CY14" s="9">
        <v>0.182</v>
      </c>
      <c r="CZ14" s="9">
        <v>0.11600000000000001</v>
      </c>
      <c r="DA14" s="9">
        <v>6.7000000000000004E-2</v>
      </c>
      <c r="DB14" s="9">
        <v>0</v>
      </c>
      <c r="DC14" s="9">
        <v>6.7000000000000004E-2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6.7000000000000004E-2</v>
      </c>
      <c r="DQ14" s="9">
        <v>0</v>
      </c>
      <c r="DR14" s="9">
        <v>6.7000000000000004E-2</v>
      </c>
      <c r="DS14" s="9">
        <v>6.7000000000000004E-2</v>
      </c>
      <c r="DT14" s="9">
        <v>0</v>
      </c>
      <c r="DU14" s="9">
        <v>6.7000000000000004E-2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6.7000000000000004E-2</v>
      </c>
      <c r="EC14" s="9">
        <v>0</v>
      </c>
      <c r="ED14" s="9">
        <v>6.7000000000000004E-2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0.36299999999999999</v>
      </c>
      <c r="ER14" s="9">
        <v>0.11700000000000001</v>
      </c>
      <c r="ES14" s="9">
        <v>0.246</v>
      </c>
      <c r="ET14" s="9">
        <v>0.36299999999999999</v>
      </c>
      <c r="EU14" s="9">
        <v>0.11700000000000001</v>
      </c>
      <c r="EV14" s="9">
        <v>0.246</v>
      </c>
      <c r="EW14" s="9">
        <v>0</v>
      </c>
      <c r="EX14" s="9">
        <v>0</v>
      </c>
      <c r="EY14" s="9">
        <v>0</v>
      </c>
      <c r="EZ14" s="9">
        <v>0.36299999999999999</v>
      </c>
      <c r="FA14" s="9">
        <v>0.11700000000000001</v>
      </c>
      <c r="FB14" s="9">
        <v>0.246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0.318</v>
      </c>
      <c r="FS14" s="9">
        <v>0.26400000000000001</v>
      </c>
      <c r="FT14" s="9">
        <v>5.5E-2</v>
      </c>
      <c r="FU14" s="9">
        <v>0.318</v>
      </c>
      <c r="FV14" s="9">
        <v>0.26400000000000001</v>
      </c>
      <c r="FW14" s="9">
        <v>5.5E-2</v>
      </c>
      <c r="FX14" s="9">
        <v>0.1</v>
      </c>
      <c r="FY14" s="9">
        <v>0.1</v>
      </c>
      <c r="FZ14" s="9">
        <v>0</v>
      </c>
      <c r="GA14" s="9">
        <v>0.16300000000000001</v>
      </c>
      <c r="GB14" s="9">
        <v>0.16300000000000001</v>
      </c>
      <c r="GC14" s="9">
        <v>0</v>
      </c>
      <c r="GD14" s="9">
        <v>0</v>
      </c>
      <c r="GE14" s="9">
        <v>0</v>
      </c>
      <c r="GF14" s="9">
        <v>0</v>
      </c>
      <c r="GG14" s="9">
        <v>5.5E-2</v>
      </c>
      <c r="GH14" s="9">
        <v>0</v>
      </c>
      <c r="GI14" s="9">
        <v>5.5E-2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0.185</v>
      </c>
      <c r="GT14" s="9">
        <v>0.185</v>
      </c>
      <c r="GU14" s="9">
        <v>0</v>
      </c>
      <c r="GV14" s="9">
        <v>0.185</v>
      </c>
      <c r="GW14" s="9">
        <v>0.185</v>
      </c>
      <c r="GX14" s="9">
        <v>0</v>
      </c>
      <c r="GY14" s="9">
        <v>9.4E-2</v>
      </c>
      <c r="GZ14" s="9">
        <v>9.4E-2</v>
      </c>
      <c r="HA14" s="9">
        <v>0</v>
      </c>
      <c r="HB14" s="9">
        <v>9.0999999999999998E-2</v>
      </c>
      <c r="HC14" s="9">
        <v>9.0999999999999998E-2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8.3000000000000004E-2</v>
      </c>
      <c r="M15" s="9">
        <v>0</v>
      </c>
      <c r="N15" s="9">
        <v>8.3000000000000004E-2</v>
      </c>
      <c r="O15" s="9">
        <v>8.3000000000000004E-2</v>
      </c>
      <c r="P15" s="9">
        <v>0</v>
      </c>
      <c r="Q15" s="9">
        <v>8.3000000000000004E-2</v>
      </c>
      <c r="R15" s="9">
        <v>8.3000000000000004E-2</v>
      </c>
      <c r="S15" s="9">
        <v>0</v>
      </c>
      <c r="T15" s="9">
        <v>8.3000000000000004E-2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8.3000000000000004E-2</v>
      </c>
      <c r="AN15" s="9">
        <v>0</v>
      </c>
      <c r="AO15" s="9">
        <v>8.3000000000000004E-2</v>
      </c>
      <c r="AP15" s="9">
        <v>8.3000000000000004E-2</v>
      </c>
      <c r="AQ15" s="9">
        <v>0</v>
      </c>
      <c r="AR15" s="9">
        <v>8.3000000000000004E-2</v>
      </c>
      <c r="AS15" s="9">
        <v>8.3000000000000004E-2</v>
      </c>
      <c r="AT15" s="9">
        <v>0</v>
      </c>
      <c r="AU15" s="9">
        <v>8.3000000000000004E-2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0.628</v>
      </c>
      <c r="CP15" s="9">
        <v>8.8999999999999996E-2</v>
      </c>
      <c r="CQ15" s="9">
        <v>0.53900000000000003</v>
      </c>
      <c r="CR15" s="9">
        <v>0.628</v>
      </c>
      <c r="CS15" s="9">
        <v>8.8999999999999996E-2</v>
      </c>
      <c r="CT15" s="9">
        <v>0.53900000000000003</v>
      </c>
      <c r="CU15" s="9">
        <v>0.44600000000000001</v>
      </c>
      <c r="CV15" s="9">
        <v>0</v>
      </c>
      <c r="CW15" s="9">
        <v>0.44600000000000001</v>
      </c>
      <c r="CX15" s="9">
        <v>8.8999999999999996E-2</v>
      </c>
      <c r="CY15" s="9">
        <v>8.8999999999999996E-2</v>
      </c>
      <c r="CZ15" s="9">
        <v>0</v>
      </c>
      <c r="DA15" s="9">
        <v>9.2999999999999999E-2</v>
      </c>
      <c r="DB15" s="9">
        <v>0</v>
      </c>
      <c r="DC15" s="9">
        <v>9.2999999999999999E-2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0.26900000000000002</v>
      </c>
      <c r="DQ15" s="9">
        <v>0.26900000000000002</v>
      </c>
      <c r="DR15" s="9">
        <v>0</v>
      </c>
      <c r="DS15" s="9">
        <v>0.26900000000000002</v>
      </c>
      <c r="DT15" s="9">
        <v>0.26900000000000002</v>
      </c>
      <c r="DU15" s="9">
        <v>0</v>
      </c>
      <c r="DV15" s="9">
        <v>0.10100000000000001</v>
      </c>
      <c r="DW15" s="9">
        <v>0.10100000000000001</v>
      </c>
      <c r="DX15" s="9">
        <v>0</v>
      </c>
      <c r="DY15" s="9">
        <v>8.8999999999999996E-2</v>
      </c>
      <c r="DZ15" s="9">
        <v>8.8999999999999996E-2</v>
      </c>
      <c r="EA15" s="9">
        <v>0</v>
      </c>
      <c r="EB15" s="9">
        <v>0</v>
      </c>
      <c r="EC15" s="9">
        <v>0</v>
      </c>
      <c r="ED15" s="9">
        <v>0</v>
      </c>
      <c r="EE15" s="9">
        <v>7.9000000000000001E-2</v>
      </c>
      <c r="EF15" s="9">
        <v>7.9000000000000001E-2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0.96199999999999997</v>
      </c>
      <c r="ER15" s="9">
        <v>0.73799999999999999</v>
      </c>
      <c r="ES15" s="9">
        <v>0.224</v>
      </c>
      <c r="ET15" s="9">
        <v>0.96199999999999997</v>
      </c>
      <c r="EU15" s="9">
        <v>0.73799999999999999</v>
      </c>
      <c r="EV15" s="9">
        <v>0.224</v>
      </c>
      <c r="EW15" s="9">
        <v>0.309</v>
      </c>
      <c r="EX15" s="9">
        <v>0.161</v>
      </c>
      <c r="EY15" s="9">
        <v>0.14799999999999999</v>
      </c>
      <c r="EZ15" s="9">
        <v>0.17899999999999999</v>
      </c>
      <c r="FA15" s="9">
        <v>0.17899999999999999</v>
      </c>
      <c r="FB15" s="9">
        <v>0</v>
      </c>
      <c r="FC15" s="9">
        <v>0</v>
      </c>
      <c r="FD15" s="9">
        <v>0</v>
      </c>
      <c r="FE15" s="9">
        <v>0</v>
      </c>
      <c r="FF15" s="9">
        <v>0.22900000000000001</v>
      </c>
      <c r="FG15" s="9">
        <v>0.153</v>
      </c>
      <c r="FH15" s="9">
        <v>7.6999999999999999E-2</v>
      </c>
      <c r="FI15" s="9">
        <v>0.246</v>
      </c>
      <c r="FJ15" s="9">
        <v>0.246</v>
      </c>
      <c r="FK15" s="9">
        <v>0</v>
      </c>
      <c r="FL15" s="9">
        <v>0.246</v>
      </c>
      <c r="FM15" s="9">
        <v>0.246</v>
      </c>
      <c r="FN15" s="9">
        <v>0</v>
      </c>
      <c r="FO15" s="9">
        <v>0</v>
      </c>
      <c r="FP15" s="9">
        <v>0</v>
      </c>
      <c r="FQ15" s="9">
        <v>0</v>
      </c>
      <c r="FR15" s="9">
        <v>7.0000000000000007E-2</v>
      </c>
      <c r="FS15" s="9">
        <v>0</v>
      </c>
      <c r="FT15" s="9">
        <v>7.0000000000000007E-2</v>
      </c>
      <c r="FU15" s="9">
        <v>7.0000000000000007E-2</v>
      </c>
      <c r="FV15" s="9">
        <v>0</v>
      </c>
      <c r="FW15" s="9">
        <v>7.0000000000000007E-2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7.0000000000000007E-2</v>
      </c>
      <c r="GH15" s="9">
        <v>0</v>
      </c>
      <c r="GI15" s="9">
        <v>7.0000000000000007E-2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0.252</v>
      </c>
      <c r="GT15" s="9">
        <v>0.182</v>
      </c>
      <c r="GU15" s="9">
        <v>7.0000000000000007E-2</v>
      </c>
      <c r="GV15" s="9">
        <v>0.252</v>
      </c>
      <c r="GW15" s="9">
        <v>0.182</v>
      </c>
      <c r="GX15" s="9">
        <v>7.0000000000000007E-2</v>
      </c>
      <c r="GY15" s="9">
        <v>7.0000000000000007E-2</v>
      </c>
      <c r="GZ15" s="9">
        <v>0</v>
      </c>
      <c r="HA15" s="9">
        <v>7.0000000000000007E-2</v>
      </c>
      <c r="HB15" s="9">
        <v>0.182</v>
      </c>
      <c r="HC15" s="9">
        <v>0.182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0.39600000000000002</v>
      </c>
      <c r="M16" s="9">
        <v>0.23200000000000001</v>
      </c>
      <c r="N16" s="9">
        <v>0.16400000000000001</v>
      </c>
      <c r="O16" s="9">
        <v>0.39600000000000002</v>
      </c>
      <c r="P16" s="9">
        <v>0.23200000000000001</v>
      </c>
      <c r="Q16" s="9">
        <v>0.16400000000000001</v>
      </c>
      <c r="R16" s="9">
        <v>0.23100000000000001</v>
      </c>
      <c r="S16" s="9">
        <v>0.151</v>
      </c>
      <c r="T16" s="9">
        <v>7.9000000000000001E-2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0.16500000000000001</v>
      </c>
      <c r="AB16" s="9">
        <v>8.1000000000000003E-2</v>
      </c>
      <c r="AC16" s="9">
        <v>8.4000000000000005E-2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0.23100000000000001</v>
      </c>
      <c r="AN16" s="9">
        <v>0.151</v>
      </c>
      <c r="AO16" s="9">
        <v>7.9000000000000001E-2</v>
      </c>
      <c r="AP16" s="9">
        <v>0.23100000000000001</v>
      </c>
      <c r="AQ16" s="9">
        <v>0.151</v>
      </c>
      <c r="AR16" s="9">
        <v>7.9000000000000001E-2</v>
      </c>
      <c r="AS16" s="9">
        <v>0.23100000000000001</v>
      </c>
      <c r="AT16" s="9">
        <v>0.151</v>
      </c>
      <c r="AU16" s="9">
        <v>7.9000000000000001E-2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0.16500000000000001</v>
      </c>
      <c r="BO16" s="9">
        <v>8.1000000000000003E-2</v>
      </c>
      <c r="BP16" s="9">
        <v>8.4000000000000005E-2</v>
      </c>
      <c r="BQ16" s="9">
        <v>0.16500000000000001</v>
      </c>
      <c r="BR16" s="9">
        <v>8.1000000000000003E-2</v>
      </c>
      <c r="BS16" s="9">
        <v>8.4000000000000005E-2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0.16500000000000001</v>
      </c>
      <c r="CD16" s="9">
        <v>8.1000000000000003E-2</v>
      </c>
      <c r="CE16" s="9">
        <v>8.4000000000000005E-2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0.63500000000000001</v>
      </c>
      <c r="CP16" s="9">
        <v>0.314</v>
      </c>
      <c r="CQ16" s="9">
        <v>0.32200000000000001</v>
      </c>
      <c r="CR16" s="9">
        <v>0.63500000000000001</v>
      </c>
      <c r="CS16" s="9">
        <v>0.314</v>
      </c>
      <c r="CT16" s="9">
        <v>0.32200000000000001</v>
      </c>
      <c r="CU16" s="9">
        <v>0.32200000000000001</v>
      </c>
      <c r="CV16" s="9">
        <v>0</v>
      </c>
      <c r="CW16" s="9">
        <v>0.32200000000000001</v>
      </c>
      <c r="CX16" s="9">
        <v>0.13</v>
      </c>
      <c r="CY16" s="9">
        <v>0.13</v>
      </c>
      <c r="CZ16" s="9">
        <v>0</v>
      </c>
      <c r="DA16" s="9">
        <v>0.10199999999999999</v>
      </c>
      <c r="DB16" s="9">
        <v>0.10199999999999999</v>
      </c>
      <c r="DC16" s="9">
        <v>0</v>
      </c>
      <c r="DD16" s="9">
        <v>8.1000000000000003E-2</v>
      </c>
      <c r="DE16" s="9">
        <v>8.1000000000000003E-2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0.61799999999999999</v>
      </c>
      <c r="DQ16" s="9">
        <v>0.38700000000000001</v>
      </c>
      <c r="DR16" s="9">
        <v>0.23200000000000001</v>
      </c>
      <c r="DS16" s="9">
        <v>0.61799999999999999</v>
      </c>
      <c r="DT16" s="9">
        <v>0.38700000000000001</v>
      </c>
      <c r="DU16" s="9">
        <v>0.23200000000000001</v>
      </c>
      <c r="DV16" s="9">
        <v>0</v>
      </c>
      <c r="DW16" s="9">
        <v>0</v>
      </c>
      <c r="DX16" s="9">
        <v>0</v>
      </c>
      <c r="DY16" s="9">
        <v>0.13</v>
      </c>
      <c r="DZ16" s="9">
        <v>0.13</v>
      </c>
      <c r="EA16" s="9">
        <v>0</v>
      </c>
      <c r="EB16" s="9">
        <v>0.26600000000000001</v>
      </c>
      <c r="EC16" s="9">
        <v>0.18</v>
      </c>
      <c r="ED16" s="9">
        <v>8.5999999999999993E-2</v>
      </c>
      <c r="EE16" s="9">
        <v>0.151</v>
      </c>
      <c r="EF16" s="9">
        <v>7.5999999999999998E-2</v>
      </c>
      <c r="EG16" s="9">
        <v>7.3999999999999996E-2</v>
      </c>
      <c r="EH16" s="9">
        <v>7.0999999999999994E-2</v>
      </c>
      <c r="EI16" s="9">
        <v>0</v>
      </c>
      <c r="EJ16" s="9">
        <v>7.0999999999999994E-2</v>
      </c>
      <c r="EK16" s="9">
        <v>7.0999999999999994E-2</v>
      </c>
      <c r="EL16" s="9">
        <v>0</v>
      </c>
      <c r="EM16" s="9">
        <v>7.0999999999999994E-2</v>
      </c>
      <c r="EN16" s="9">
        <v>0</v>
      </c>
      <c r="EO16" s="9">
        <v>0</v>
      </c>
      <c r="EP16" s="9">
        <v>0</v>
      </c>
      <c r="EQ16" s="9">
        <v>0.43099999999999999</v>
      </c>
      <c r="ER16" s="9">
        <v>0.43099999999999999</v>
      </c>
      <c r="ES16" s="9">
        <v>0</v>
      </c>
      <c r="ET16" s="9">
        <v>0.43099999999999999</v>
      </c>
      <c r="EU16" s="9">
        <v>0.43099999999999999</v>
      </c>
      <c r="EV16" s="9">
        <v>0</v>
      </c>
      <c r="EW16" s="9">
        <v>0.28899999999999998</v>
      </c>
      <c r="EX16" s="9">
        <v>0.28899999999999998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8.1000000000000003E-2</v>
      </c>
      <c r="FG16" s="9">
        <v>8.1000000000000003E-2</v>
      </c>
      <c r="FH16" s="9">
        <v>0</v>
      </c>
      <c r="FI16" s="9">
        <v>0.06</v>
      </c>
      <c r="FJ16" s="9">
        <v>0.06</v>
      </c>
      <c r="FK16" s="9">
        <v>0</v>
      </c>
      <c r="FL16" s="9">
        <v>0.06</v>
      </c>
      <c r="FM16" s="9">
        <v>0.06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0.372</v>
      </c>
      <c r="GT16" s="9">
        <v>0.372</v>
      </c>
      <c r="GU16" s="9">
        <v>0</v>
      </c>
      <c r="GV16" s="9">
        <v>0.372</v>
      </c>
      <c r="GW16" s="9">
        <v>0.372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0.156</v>
      </c>
      <c r="HF16" s="9">
        <v>0.156</v>
      </c>
      <c r="HG16" s="9">
        <v>0</v>
      </c>
      <c r="HH16" s="9">
        <v>0.154</v>
      </c>
      <c r="HI16" s="9">
        <v>0.154</v>
      </c>
      <c r="HJ16" s="9">
        <v>0</v>
      </c>
      <c r="HK16" s="9">
        <v>6.2E-2</v>
      </c>
      <c r="HL16" s="9">
        <v>6.2E-2</v>
      </c>
      <c r="HM16" s="9">
        <v>0</v>
      </c>
      <c r="HN16" s="9">
        <v>6.2E-2</v>
      </c>
      <c r="HO16" s="9">
        <v>6.2E-2</v>
      </c>
      <c r="HP16" s="9">
        <v>0</v>
      </c>
      <c r="HQ16" s="9">
        <v>0</v>
      </c>
      <c r="HR16" s="9">
        <v>0</v>
      </c>
      <c r="HS16" s="9">
        <v>0</v>
      </c>
      <c r="HT16" s="9">
        <v>9.9000000000000005E-2</v>
      </c>
      <c r="HU16" s="9">
        <v>0</v>
      </c>
      <c r="HV16" s="9">
        <v>9.9000000000000005E-2</v>
      </c>
      <c r="HW16" s="9">
        <v>9.9000000000000005E-2</v>
      </c>
      <c r="HX16" s="9">
        <v>0</v>
      </c>
      <c r="HY16" s="9">
        <v>9.9000000000000005E-2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9.9000000000000005E-2</v>
      </c>
      <c r="IJ16" s="9">
        <v>0</v>
      </c>
      <c r="IK16" s="9">
        <v>9.9000000000000005E-2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7.2999999999999995E-2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0.73299999999999998</v>
      </c>
      <c r="M17" s="9">
        <v>0.35099999999999998</v>
      </c>
      <c r="N17" s="9">
        <v>0.38100000000000001</v>
      </c>
      <c r="O17" s="9">
        <v>0.55500000000000005</v>
      </c>
      <c r="P17" s="9">
        <v>0.35099999999999998</v>
      </c>
      <c r="Q17" s="9">
        <v>0.20399999999999999</v>
      </c>
      <c r="R17" s="9">
        <v>0.16</v>
      </c>
      <c r="S17" s="9">
        <v>0.16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0.57199999999999995</v>
      </c>
      <c r="AE17" s="9">
        <v>0.191</v>
      </c>
      <c r="AF17" s="9">
        <v>0.38100000000000001</v>
      </c>
      <c r="AG17" s="9">
        <v>0.39500000000000002</v>
      </c>
      <c r="AH17" s="9">
        <v>0.191</v>
      </c>
      <c r="AI17" s="9">
        <v>0.20399999999999999</v>
      </c>
      <c r="AJ17" s="9">
        <v>0.17699999999999999</v>
      </c>
      <c r="AK17" s="9">
        <v>0</v>
      </c>
      <c r="AL17" s="9">
        <v>0.17699999999999999</v>
      </c>
      <c r="AM17" s="9">
        <v>0.16</v>
      </c>
      <c r="AN17" s="9">
        <v>0.16</v>
      </c>
      <c r="AO17" s="9">
        <v>0</v>
      </c>
      <c r="AP17" s="9">
        <v>0.16</v>
      </c>
      <c r="AQ17" s="9">
        <v>0.16</v>
      </c>
      <c r="AR17" s="9">
        <v>0</v>
      </c>
      <c r="AS17" s="9">
        <v>0.16</v>
      </c>
      <c r="AT17" s="9">
        <v>0.16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0.57199999999999995</v>
      </c>
      <c r="BO17" s="9">
        <v>0.191</v>
      </c>
      <c r="BP17" s="9">
        <v>0.38100000000000001</v>
      </c>
      <c r="BQ17" s="9">
        <v>0.39500000000000002</v>
      </c>
      <c r="BR17" s="9">
        <v>0.191</v>
      </c>
      <c r="BS17" s="9">
        <v>0.20399999999999999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0.57199999999999995</v>
      </c>
      <c r="CG17" s="9">
        <v>0.191</v>
      </c>
      <c r="CH17" s="9">
        <v>0.38100000000000001</v>
      </c>
      <c r="CI17" s="9">
        <v>0.39500000000000002</v>
      </c>
      <c r="CJ17" s="9">
        <v>0.191</v>
      </c>
      <c r="CK17" s="9">
        <v>0.20399999999999999</v>
      </c>
      <c r="CL17" s="9">
        <v>0.17699999999999999</v>
      </c>
      <c r="CM17" s="9">
        <v>0</v>
      </c>
      <c r="CN17" s="9">
        <v>0.17699999999999999</v>
      </c>
      <c r="CO17" s="9">
        <v>0.53600000000000003</v>
      </c>
      <c r="CP17" s="9">
        <v>0.157</v>
      </c>
      <c r="CQ17" s="9">
        <v>0.38</v>
      </c>
      <c r="CR17" s="9">
        <v>0.53600000000000003</v>
      </c>
      <c r="CS17" s="9">
        <v>0.157</v>
      </c>
      <c r="CT17" s="9">
        <v>0.38</v>
      </c>
      <c r="CU17" s="9">
        <v>0.27600000000000002</v>
      </c>
      <c r="CV17" s="9">
        <v>9.7000000000000003E-2</v>
      </c>
      <c r="CW17" s="9">
        <v>0.17899999999999999</v>
      </c>
      <c r="CX17" s="9">
        <v>0.20100000000000001</v>
      </c>
      <c r="CY17" s="9">
        <v>0</v>
      </c>
      <c r="CZ17" s="9">
        <v>0.20100000000000001</v>
      </c>
      <c r="DA17" s="9">
        <v>0</v>
      </c>
      <c r="DB17" s="9">
        <v>0</v>
      </c>
      <c r="DC17" s="9">
        <v>0</v>
      </c>
      <c r="DD17" s="9">
        <v>5.8999999999999997E-2</v>
      </c>
      <c r="DE17" s="9">
        <v>5.8999999999999997E-2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0.246</v>
      </c>
      <c r="DQ17" s="9">
        <v>0</v>
      </c>
      <c r="DR17" s="9">
        <v>0.246</v>
      </c>
      <c r="DS17" s="9">
        <v>0.246</v>
      </c>
      <c r="DT17" s="9">
        <v>0</v>
      </c>
      <c r="DU17" s="9">
        <v>0.246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0.246</v>
      </c>
      <c r="EI17" s="9">
        <v>0</v>
      </c>
      <c r="EJ17" s="9">
        <v>0.246</v>
      </c>
      <c r="EK17" s="9">
        <v>0.246</v>
      </c>
      <c r="EL17" s="9">
        <v>0</v>
      </c>
      <c r="EM17" s="9">
        <v>0.246</v>
      </c>
      <c r="EN17" s="9">
        <v>0</v>
      </c>
      <c r="EO17" s="9">
        <v>0</v>
      </c>
      <c r="EP17" s="9">
        <v>0</v>
      </c>
      <c r="EQ17" s="9">
        <v>0.13700000000000001</v>
      </c>
      <c r="ER17" s="9">
        <v>6.6000000000000003E-2</v>
      </c>
      <c r="ES17" s="9">
        <v>7.0000000000000007E-2</v>
      </c>
      <c r="ET17" s="9">
        <v>0.13700000000000001</v>
      </c>
      <c r="EU17" s="9">
        <v>6.6000000000000003E-2</v>
      </c>
      <c r="EV17" s="9">
        <v>7.0000000000000007E-2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7.0000000000000007E-2</v>
      </c>
      <c r="FD17" s="9">
        <v>0</v>
      </c>
      <c r="FE17" s="9">
        <v>7.0000000000000007E-2</v>
      </c>
      <c r="FF17" s="9">
        <v>0</v>
      </c>
      <c r="FG17" s="9">
        <v>0</v>
      </c>
      <c r="FH17" s="9">
        <v>0</v>
      </c>
      <c r="FI17" s="9">
        <v>6.6000000000000003E-2</v>
      </c>
      <c r="FJ17" s="9">
        <v>6.6000000000000003E-2</v>
      </c>
      <c r="FK17" s="9">
        <v>0</v>
      </c>
      <c r="FL17" s="9">
        <v>6.6000000000000003E-2</v>
      </c>
      <c r="FM17" s="9">
        <v>6.6000000000000003E-2</v>
      </c>
      <c r="FN17" s="9">
        <v>0</v>
      </c>
      <c r="FO17" s="9">
        <v>0</v>
      </c>
      <c r="FP17" s="9">
        <v>0</v>
      </c>
      <c r="FQ17" s="9">
        <v>0</v>
      </c>
      <c r="FR17" s="9">
        <v>0.115</v>
      </c>
      <c r="FS17" s="9">
        <v>3.7999999999999999E-2</v>
      </c>
      <c r="FT17" s="9">
        <v>7.6999999999999999E-2</v>
      </c>
      <c r="FU17" s="9">
        <v>0.115</v>
      </c>
      <c r="FV17" s="9">
        <v>3.7999999999999999E-2</v>
      </c>
      <c r="FW17" s="9">
        <v>7.6999999999999999E-2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3.7999999999999999E-2</v>
      </c>
      <c r="GE17" s="9">
        <v>3.7999999999999999E-2</v>
      </c>
      <c r="GF17" s="9">
        <v>0</v>
      </c>
      <c r="GG17" s="9">
        <v>7.6999999999999999E-2</v>
      </c>
      <c r="GH17" s="9">
        <v>0</v>
      </c>
      <c r="GI17" s="9">
        <v>7.6999999999999999E-2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0.55600000000000005</v>
      </c>
      <c r="GT17" s="9">
        <v>0.112</v>
      </c>
      <c r="GU17" s="9">
        <v>0.44400000000000001</v>
      </c>
      <c r="GV17" s="9">
        <v>0.55600000000000005</v>
      </c>
      <c r="GW17" s="9">
        <v>0.112</v>
      </c>
      <c r="GX17" s="9">
        <v>0.44400000000000001</v>
      </c>
      <c r="GY17" s="9">
        <v>0.38800000000000001</v>
      </c>
      <c r="GZ17" s="9">
        <v>7.4999999999999997E-2</v>
      </c>
      <c r="HA17" s="9">
        <v>0.314</v>
      </c>
      <c r="HB17" s="9">
        <v>6.0999999999999999E-2</v>
      </c>
      <c r="HC17" s="9">
        <v>0</v>
      </c>
      <c r="HD17" s="9">
        <v>6.0999999999999999E-2</v>
      </c>
      <c r="HE17" s="9">
        <v>3.7999999999999999E-2</v>
      </c>
      <c r="HF17" s="9">
        <v>3.7999999999999999E-2</v>
      </c>
      <c r="HG17" s="9">
        <v>0</v>
      </c>
      <c r="HH17" s="9">
        <v>6.9000000000000006E-2</v>
      </c>
      <c r="HI17" s="9">
        <v>0</v>
      </c>
      <c r="HJ17" s="9">
        <v>6.9000000000000006E-2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0.16800000000000001</v>
      </c>
      <c r="HU17" s="9">
        <v>0</v>
      </c>
      <c r="HV17" s="9">
        <v>0.16800000000000001</v>
      </c>
      <c r="HW17" s="9">
        <v>0.16800000000000001</v>
      </c>
      <c r="HX17" s="9">
        <v>0</v>
      </c>
      <c r="HY17" s="9">
        <v>0.16800000000000001</v>
      </c>
      <c r="HZ17" s="9">
        <v>0</v>
      </c>
      <c r="IA17" s="9">
        <v>0</v>
      </c>
      <c r="IB17" s="9">
        <v>0</v>
      </c>
      <c r="IC17" s="9">
        <v>9.6000000000000002E-2</v>
      </c>
      <c r="ID17" s="9">
        <v>0</v>
      </c>
      <c r="IE17" s="9">
        <v>9.6000000000000002E-2</v>
      </c>
      <c r="IF17" s="9">
        <v>7.1999999999999995E-2</v>
      </c>
      <c r="IG17" s="9">
        <v>0</v>
      </c>
      <c r="IH17" s="9">
        <v>7.1999999999999995E-2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0.105</v>
      </c>
      <c r="D18" s="9">
        <v>0.105</v>
      </c>
      <c r="E18" s="9">
        <v>0</v>
      </c>
      <c r="F18" s="9">
        <v>0</v>
      </c>
      <c r="G18" s="9">
        <v>0</v>
      </c>
      <c r="H18" s="9">
        <v>0</v>
      </c>
      <c r="I18" s="9">
        <v>0.105</v>
      </c>
      <c r="J18" s="9">
        <v>0.105</v>
      </c>
      <c r="K18" s="9">
        <v>0</v>
      </c>
      <c r="L18" s="9">
        <v>0.13400000000000001</v>
      </c>
      <c r="M18" s="9">
        <v>0</v>
      </c>
      <c r="N18" s="9">
        <v>0.13400000000000001</v>
      </c>
      <c r="O18" s="9">
        <v>0.13400000000000001</v>
      </c>
      <c r="P18" s="9">
        <v>0</v>
      </c>
      <c r="Q18" s="9">
        <v>0.13400000000000001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0.13400000000000001</v>
      </c>
      <c r="AB18" s="9">
        <v>0</v>
      </c>
      <c r="AC18" s="9">
        <v>0.13400000000000001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0.13400000000000001</v>
      </c>
      <c r="BO18" s="9">
        <v>0</v>
      </c>
      <c r="BP18" s="9">
        <v>0.13400000000000001</v>
      </c>
      <c r="BQ18" s="9">
        <v>0.13400000000000001</v>
      </c>
      <c r="BR18" s="9">
        <v>0</v>
      </c>
      <c r="BS18" s="9">
        <v>0.13400000000000001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0.13400000000000001</v>
      </c>
      <c r="CD18" s="9">
        <v>0</v>
      </c>
      <c r="CE18" s="9">
        <v>0.13400000000000001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7.1999999999999995E-2</v>
      </c>
      <c r="CP18" s="9">
        <v>7.1999999999999995E-2</v>
      </c>
      <c r="CQ18" s="9">
        <v>0</v>
      </c>
      <c r="CR18" s="9">
        <v>7.1999999999999995E-2</v>
      </c>
      <c r="CS18" s="9">
        <v>7.1999999999999995E-2</v>
      </c>
      <c r="CT18" s="9">
        <v>0</v>
      </c>
      <c r="CU18" s="9">
        <v>7.1999999999999995E-2</v>
      </c>
      <c r="CV18" s="9">
        <v>7.1999999999999995E-2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0.42699999999999999</v>
      </c>
      <c r="DQ18" s="9">
        <v>0.249</v>
      </c>
      <c r="DR18" s="9">
        <v>0.17899999999999999</v>
      </c>
      <c r="DS18" s="9">
        <v>0.42699999999999999</v>
      </c>
      <c r="DT18" s="9">
        <v>0.249</v>
      </c>
      <c r="DU18" s="9">
        <v>0.17899999999999999</v>
      </c>
      <c r="DV18" s="9">
        <v>0.33900000000000002</v>
      </c>
      <c r="DW18" s="9">
        <v>0.16</v>
      </c>
      <c r="DX18" s="9">
        <v>0.17899999999999999</v>
      </c>
      <c r="DY18" s="9">
        <v>0</v>
      </c>
      <c r="DZ18" s="9">
        <v>0</v>
      </c>
      <c r="EA18" s="9">
        <v>0</v>
      </c>
      <c r="EB18" s="9">
        <v>8.8999999999999996E-2</v>
      </c>
      <c r="EC18" s="9">
        <v>8.8999999999999996E-2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0.193</v>
      </c>
      <c r="ER18" s="9">
        <v>8.6999999999999994E-2</v>
      </c>
      <c r="ES18" s="9">
        <v>0.106</v>
      </c>
      <c r="ET18" s="9">
        <v>0.106</v>
      </c>
      <c r="EU18" s="9">
        <v>0</v>
      </c>
      <c r="EV18" s="9">
        <v>0.106</v>
      </c>
      <c r="EW18" s="9">
        <v>0</v>
      </c>
      <c r="EX18" s="9">
        <v>0</v>
      </c>
      <c r="EY18" s="9">
        <v>0</v>
      </c>
      <c r="EZ18" s="9">
        <v>0.106</v>
      </c>
      <c r="FA18" s="9">
        <v>0</v>
      </c>
      <c r="FB18" s="9">
        <v>0.106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8.6999999999999994E-2</v>
      </c>
      <c r="FJ18" s="9">
        <v>8.6999999999999994E-2</v>
      </c>
      <c r="FK18" s="9">
        <v>0</v>
      </c>
      <c r="FL18" s="9">
        <v>0</v>
      </c>
      <c r="FM18" s="9">
        <v>0</v>
      </c>
      <c r="FN18" s="9">
        <v>0</v>
      </c>
      <c r="FO18" s="9">
        <v>8.6999999999999994E-2</v>
      </c>
      <c r="FP18" s="9">
        <v>8.6999999999999994E-2</v>
      </c>
      <c r="FQ18" s="9">
        <v>0</v>
      </c>
      <c r="FR18" s="9">
        <v>0.106</v>
      </c>
      <c r="FS18" s="9">
        <v>0</v>
      </c>
      <c r="FT18" s="9">
        <v>0.106</v>
      </c>
      <c r="FU18" s="9">
        <v>0.106</v>
      </c>
      <c r="FV18" s="9">
        <v>0</v>
      </c>
      <c r="FW18" s="9">
        <v>0.106</v>
      </c>
      <c r="FX18" s="9">
        <v>0</v>
      </c>
      <c r="FY18" s="9">
        <v>0</v>
      </c>
      <c r="FZ18" s="9">
        <v>0</v>
      </c>
      <c r="GA18" s="9">
        <v>0.106</v>
      </c>
      <c r="GB18" s="9">
        <v>0</v>
      </c>
      <c r="GC18" s="9">
        <v>0.106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0.55900000000000005</v>
      </c>
      <c r="GT18" s="9">
        <v>0.22900000000000001</v>
      </c>
      <c r="GU18" s="9">
        <v>0.32900000000000001</v>
      </c>
      <c r="GV18" s="9">
        <v>0.55900000000000005</v>
      </c>
      <c r="GW18" s="9">
        <v>0.22900000000000001</v>
      </c>
      <c r="GX18" s="9">
        <v>0.32900000000000001</v>
      </c>
      <c r="GY18" s="9">
        <v>0.1</v>
      </c>
      <c r="GZ18" s="9">
        <v>0</v>
      </c>
      <c r="HA18" s="9">
        <v>0.1</v>
      </c>
      <c r="HB18" s="9">
        <v>0.22900000000000001</v>
      </c>
      <c r="HC18" s="9">
        <v>0.22900000000000001</v>
      </c>
      <c r="HD18" s="9">
        <v>0</v>
      </c>
      <c r="HE18" s="9">
        <v>0</v>
      </c>
      <c r="HF18" s="9">
        <v>0</v>
      </c>
      <c r="HG18" s="9">
        <v>0</v>
      </c>
      <c r="HH18" s="9">
        <v>0.23</v>
      </c>
      <c r="HI18" s="9">
        <v>0</v>
      </c>
      <c r="HJ18" s="9">
        <v>0.23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0.14199999999999999</v>
      </c>
      <c r="M19" s="9">
        <v>0.14199999999999999</v>
      </c>
      <c r="N19" s="9">
        <v>0</v>
      </c>
      <c r="O19" s="9">
        <v>0.14199999999999999</v>
      </c>
      <c r="P19" s="9">
        <v>0.14199999999999999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0.14199999999999999</v>
      </c>
      <c r="AE19" s="9">
        <v>0.14199999999999999</v>
      </c>
      <c r="AF19" s="9">
        <v>0</v>
      </c>
      <c r="AG19" s="9">
        <v>0.14199999999999999</v>
      </c>
      <c r="AH19" s="9">
        <v>0.14199999999999999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0.14199999999999999</v>
      </c>
      <c r="BO19" s="9">
        <v>0.14199999999999999</v>
      </c>
      <c r="BP19" s="9">
        <v>0</v>
      </c>
      <c r="BQ19" s="9">
        <v>0.14199999999999999</v>
      </c>
      <c r="BR19" s="9">
        <v>0.14199999999999999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0.14199999999999999</v>
      </c>
      <c r="CG19" s="9">
        <v>0.14199999999999999</v>
      </c>
      <c r="CH19" s="9">
        <v>0</v>
      </c>
      <c r="CI19" s="9">
        <v>0.14199999999999999</v>
      </c>
      <c r="CJ19" s="9">
        <v>0.14199999999999999</v>
      </c>
      <c r="CK19" s="9">
        <v>0</v>
      </c>
      <c r="CL19" s="9">
        <v>0</v>
      </c>
      <c r="CM19" s="9">
        <v>0</v>
      </c>
      <c r="CN19" s="9">
        <v>0</v>
      </c>
      <c r="CO19" s="9">
        <v>0.32800000000000001</v>
      </c>
      <c r="CP19" s="9">
        <v>0</v>
      </c>
      <c r="CQ19" s="9">
        <v>0.32800000000000001</v>
      </c>
      <c r="CR19" s="9">
        <v>0.32800000000000001</v>
      </c>
      <c r="CS19" s="9">
        <v>0</v>
      </c>
      <c r="CT19" s="9">
        <v>0.32800000000000001</v>
      </c>
      <c r="CU19" s="9">
        <v>0.32800000000000001</v>
      </c>
      <c r="CV19" s="9">
        <v>0</v>
      </c>
      <c r="CW19" s="9">
        <v>0.32800000000000001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0.33200000000000002</v>
      </c>
      <c r="DQ19" s="9">
        <v>0.33200000000000002</v>
      </c>
      <c r="DR19" s="9">
        <v>0</v>
      </c>
      <c r="DS19" s="9">
        <v>0.33200000000000002</v>
      </c>
      <c r="DT19" s="9">
        <v>0.33200000000000002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0.20200000000000001</v>
      </c>
      <c r="EC19" s="9">
        <v>0.20200000000000001</v>
      </c>
      <c r="ED19" s="9">
        <v>0</v>
      </c>
      <c r="EE19" s="9">
        <v>0</v>
      </c>
      <c r="EF19" s="9">
        <v>0</v>
      </c>
      <c r="EG19" s="9">
        <v>0</v>
      </c>
      <c r="EH19" s="9">
        <v>0.13</v>
      </c>
      <c r="EI19" s="9">
        <v>0.13</v>
      </c>
      <c r="EJ19" s="9">
        <v>0</v>
      </c>
      <c r="EK19" s="9">
        <v>0.13</v>
      </c>
      <c r="EL19" s="9">
        <v>0.13</v>
      </c>
      <c r="EM19" s="9">
        <v>0</v>
      </c>
      <c r="EN19" s="9">
        <v>0</v>
      </c>
      <c r="EO19" s="9">
        <v>0</v>
      </c>
      <c r="EP19" s="9">
        <v>0</v>
      </c>
      <c r="EQ19" s="9">
        <v>0.32100000000000001</v>
      </c>
      <c r="ER19" s="9">
        <v>0.28499999999999998</v>
      </c>
      <c r="ES19" s="9">
        <v>3.5999999999999997E-2</v>
      </c>
      <c r="ET19" s="9">
        <v>0.16800000000000001</v>
      </c>
      <c r="EU19" s="9">
        <v>0.13200000000000001</v>
      </c>
      <c r="EV19" s="9">
        <v>3.5999999999999997E-2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3.5999999999999997E-2</v>
      </c>
      <c r="FD19" s="9">
        <v>0</v>
      </c>
      <c r="FE19" s="9">
        <v>3.5999999999999997E-2</v>
      </c>
      <c r="FF19" s="9">
        <v>0.13200000000000001</v>
      </c>
      <c r="FG19" s="9">
        <v>0.13200000000000001</v>
      </c>
      <c r="FH19" s="9">
        <v>0</v>
      </c>
      <c r="FI19" s="9">
        <v>0.153</v>
      </c>
      <c r="FJ19" s="9">
        <v>0.153</v>
      </c>
      <c r="FK19" s="9">
        <v>0</v>
      </c>
      <c r="FL19" s="9">
        <v>0</v>
      </c>
      <c r="FM19" s="9">
        <v>0</v>
      </c>
      <c r="FN19" s="9">
        <v>0</v>
      </c>
      <c r="FO19" s="9">
        <v>0.153</v>
      </c>
      <c r="FP19" s="9">
        <v>0.153</v>
      </c>
      <c r="FQ19" s="9">
        <v>0</v>
      </c>
      <c r="FR19" s="9">
        <v>0.249</v>
      </c>
      <c r="FS19" s="9">
        <v>0.19</v>
      </c>
      <c r="FT19" s="9">
        <v>5.8999999999999997E-2</v>
      </c>
      <c r="FU19" s="9">
        <v>0.249</v>
      </c>
      <c r="FV19" s="9">
        <v>0.19</v>
      </c>
      <c r="FW19" s="9">
        <v>5.8999999999999997E-2</v>
      </c>
      <c r="FX19" s="9">
        <v>0</v>
      </c>
      <c r="FY19" s="9">
        <v>0</v>
      </c>
      <c r="FZ19" s="9">
        <v>0</v>
      </c>
      <c r="GA19" s="9">
        <v>0.19</v>
      </c>
      <c r="GB19" s="9">
        <v>0.19</v>
      </c>
      <c r="GC19" s="9">
        <v>0</v>
      </c>
      <c r="GD19" s="9">
        <v>5.8999999999999997E-2</v>
      </c>
      <c r="GE19" s="9">
        <v>0</v>
      </c>
      <c r="GF19" s="9">
        <v>5.8999999999999997E-2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0.47799999999999998</v>
      </c>
      <c r="GT19" s="9">
        <v>0.184</v>
      </c>
      <c r="GU19" s="9">
        <v>0.29399999999999998</v>
      </c>
      <c r="GV19" s="9">
        <v>0.47799999999999998</v>
      </c>
      <c r="GW19" s="9">
        <v>0.184</v>
      </c>
      <c r="GX19" s="9">
        <v>0.29399999999999998</v>
      </c>
      <c r="GY19" s="9">
        <v>0.128</v>
      </c>
      <c r="GZ19" s="9">
        <v>0</v>
      </c>
      <c r="HA19" s="9">
        <v>0.128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0.25</v>
      </c>
      <c r="HI19" s="9">
        <v>0.184</v>
      </c>
      <c r="HJ19" s="9">
        <v>6.6000000000000003E-2</v>
      </c>
      <c r="HK19" s="9">
        <v>0.1</v>
      </c>
      <c r="HL19" s="9">
        <v>0</v>
      </c>
      <c r="HM19" s="9">
        <v>0.1</v>
      </c>
      <c r="HN19" s="9">
        <v>0.1</v>
      </c>
      <c r="HO19" s="9">
        <v>0</v>
      </c>
      <c r="HP19" s="9">
        <v>0.1</v>
      </c>
      <c r="HQ19" s="9">
        <v>0</v>
      </c>
      <c r="HR19" s="9">
        <v>0</v>
      </c>
      <c r="HS19" s="9">
        <v>0</v>
      </c>
      <c r="HT19" s="9">
        <v>6.5000000000000002E-2</v>
      </c>
      <c r="HU19" s="9">
        <v>0</v>
      </c>
      <c r="HV19" s="9">
        <v>6.5000000000000002E-2</v>
      </c>
      <c r="HW19" s="9">
        <v>6.5000000000000002E-2</v>
      </c>
      <c r="HX19" s="9">
        <v>0</v>
      </c>
      <c r="HY19" s="9">
        <v>6.5000000000000002E-2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6.5000000000000002E-2</v>
      </c>
      <c r="IJ19" s="9">
        <v>0</v>
      </c>
      <c r="IK19" s="9">
        <v>6.5000000000000002E-2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0.247</v>
      </c>
      <c r="F11" s="9">
        <v>0.10299999999999999</v>
      </c>
      <c r="G11" s="9">
        <v>0.14499999999999999</v>
      </c>
      <c r="H11" s="9">
        <v>0.247</v>
      </c>
      <c r="I11" s="9">
        <v>0.10299999999999999</v>
      </c>
      <c r="J11" s="9">
        <v>0.14499999999999999</v>
      </c>
      <c r="K11" s="9">
        <v>6.9000000000000006E-2</v>
      </c>
      <c r="L11" s="9">
        <v>0</v>
      </c>
      <c r="M11" s="9">
        <v>6.9000000000000006E-2</v>
      </c>
      <c r="N11" s="9">
        <v>0.10299999999999999</v>
      </c>
      <c r="O11" s="9">
        <v>0.10299999999999999</v>
      </c>
      <c r="P11" s="9">
        <v>0</v>
      </c>
      <c r="Q11" s="9">
        <v>7.5999999999999998E-2</v>
      </c>
      <c r="R11" s="9">
        <v>0</v>
      </c>
      <c r="S11" s="9">
        <v>7.5999999999999998E-2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0.16</v>
      </c>
      <c r="AG11" s="9">
        <v>0.16</v>
      </c>
      <c r="AH11" s="9">
        <v>0</v>
      </c>
      <c r="AI11" s="9">
        <v>0.16</v>
      </c>
      <c r="AJ11" s="9">
        <v>0.16</v>
      </c>
      <c r="AK11" s="9">
        <v>0</v>
      </c>
      <c r="AL11" s="9">
        <v>0</v>
      </c>
      <c r="AM11" s="9">
        <v>0</v>
      </c>
      <c r="AN11" s="9">
        <v>0</v>
      </c>
      <c r="AO11" s="9">
        <v>0.16</v>
      </c>
      <c r="AP11" s="9">
        <v>0.16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0.72799999999999998</v>
      </c>
      <c r="CI11" s="9">
        <v>0.57799999999999996</v>
      </c>
      <c r="CJ11" s="9">
        <v>0.151</v>
      </c>
      <c r="CK11" s="9">
        <v>0.72799999999999998</v>
      </c>
      <c r="CL11" s="9">
        <v>0.57799999999999996</v>
      </c>
      <c r="CM11" s="9">
        <v>0.151</v>
      </c>
      <c r="CN11" s="9">
        <v>0.152</v>
      </c>
      <c r="CO11" s="9">
        <v>6.4000000000000001E-2</v>
      </c>
      <c r="CP11" s="9">
        <v>8.7999999999999995E-2</v>
      </c>
      <c r="CQ11" s="9">
        <v>0.34899999999999998</v>
      </c>
      <c r="CR11" s="9">
        <v>0.34899999999999998</v>
      </c>
      <c r="CS11" s="9">
        <v>0</v>
      </c>
      <c r="CT11" s="9">
        <v>0</v>
      </c>
      <c r="CU11" s="9">
        <v>0</v>
      </c>
      <c r="CV11" s="9">
        <v>0</v>
      </c>
      <c r="CW11" s="9">
        <v>0.16500000000000001</v>
      </c>
      <c r="CX11" s="9">
        <v>0.16500000000000001</v>
      </c>
      <c r="CY11" s="9">
        <v>0</v>
      </c>
      <c r="CZ11" s="9">
        <v>6.3E-2</v>
      </c>
      <c r="DA11" s="9">
        <v>0</v>
      </c>
      <c r="DB11" s="9">
        <v>6.3E-2</v>
      </c>
      <c r="DC11" s="9">
        <v>6.3E-2</v>
      </c>
      <c r="DD11" s="9">
        <v>0</v>
      </c>
      <c r="DE11" s="9">
        <v>6.3E-2</v>
      </c>
      <c r="DF11" s="9">
        <v>0</v>
      </c>
      <c r="DG11" s="9">
        <v>0</v>
      </c>
      <c r="DH11" s="9">
        <v>0</v>
      </c>
      <c r="DI11" s="9">
        <v>0.58099999999999996</v>
      </c>
      <c r="DJ11" s="9">
        <v>0.16</v>
      </c>
      <c r="DK11" s="9">
        <v>0.42099999999999999</v>
      </c>
      <c r="DL11" s="9">
        <v>0.58099999999999996</v>
      </c>
      <c r="DM11" s="9">
        <v>0.16</v>
      </c>
      <c r="DN11" s="9">
        <v>0.42099999999999999</v>
      </c>
      <c r="DO11" s="9">
        <v>0.14399999999999999</v>
      </c>
      <c r="DP11" s="9">
        <v>0</v>
      </c>
      <c r="DQ11" s="9">
        <v>0.14399999999999999</v>
      </c>
      <c r="DR11" s="9">
        <v>0.16</v>
      </c>
      <c r="DS11" s="9">
        <v>0.16</v>
      </c>
      <c r="DT11" s="9">
        <v>0</v>
      </c>
      <c r="DU11" s="9">
        <v>0.19700000000000001</v>
      </c>
      <c r="DV11" s="9">
        <v>0</v>
      </c>
      <c r="DW11" s="9">
        <v>0.19700000000000001</v>
      </c>
      <c r="DX11" s="9">
        <v>7.9000000000000001E-2</v>
      </c>
      <c r="DY11" s="9">
        <v>0</v>
      </c>
      <c r="DZ11" s="9">
        <v>7.9000000000000001E-2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10.048999999999999</v>
      </c>
      <c r="EK11" s="9">
        <v>4.702</v>
      </c>
      <c r="EL11" s="9">
        <v>5.3470000000000004</v>
      </c>
      <c r="EM11" s="9">
        <v>9.75</v>
      </c>
      <c r="EN11" s="9">
        <v>4.5259999999999998</v>
      </c>
      <c r="EO11" s="9">
        <v>5.2240000000000002</v>
      </c>
      <c r="EP11" s="9">
        <v>3.0619999999999998</v>
      </c>
      <c r="EQ11" s="9">
        <v>1.246</v>
      </c>
      <c r="ER11" s="9">
        <v>1.8160000000000001</v>
      </c>
      <c r="ES11" s="9">
        <v>2.6560000000000001</v>
      </c>
      <c r="ET11" s="9">
        <v>1.6040000000000001</v>
      </c>
      <c r="EU11" s="9">
        <v>1.052</v>
      </c>
      <c r="EV11" s="9">
        <v>2.444</v>
      </c>
      <c r="EW11" s="9">
        <v>1.1990000000000001</v>
      </c>
      <c r="EX11" s="9">
        <v>1.2450000000000001</v>
      </c>
      <c r="EY11" s="9">
        <v>0.79</v>
      </c>
      <c r="EZ11" s="9">
        <v>0</v>
      </c>
      <c r="FA11" s="9">
        <v>0.79</v>
      </c>
      <c r="FB11" s="9">
        <v>1.097</v>
      </c>
      <c r="FC11" s="9">
        <v>0.65300000000000002</v>
      </c>
      <c r="FD11" s="9">
        <v>0.443</v>
      </c>
      <c r="FE11" s="9">
        <v>0.79800000000000004</v>
      </c>
      <c r="FF11" s="9">
        <v>0.47699999999999998</v>
      </c>
      <c r="FG11" s="9">
        <v>0.32100000000000001</v>
      </c>
      <c r="FH11" s="9">
        <v>0.29799999999999999</v>
      </c>
      <c r="FI11" s="9">
        <v>0.17599999999999999</v>
      </c>
      <c r="FJ11" s="9">
        <v>0.122</v>
      </c>
      <c r="FK11" s="9">
        <v>7.9390000000000001</v>
      </c>
      <c r="FL11" s="9">
        <v>3.831</v>
      </c>
      <c r="FM11" s="9">
        <v>4.1079999999999997</v>
      </c>
      <c r="FN11" s="9">
        <v>7.64</v>
      </c>
      <c r="FO11" s="9">
        <v>3.6549999999999998</v>
      </c>
      <c r="FP11" s="9">
        <v>3.9849999999999999</v>
      </c>
      <c r="FQ11" s="9">
        <v>2.3119999999999998</v>
      </c>
      <c r="FR11" s="9">
        <v>0.93300000000000005</v>
      </c>
      <c r="FS11" s="9">
        <v>1.379</v>
      </c>
      <c r="FT11" s="9">
        <v>2.4660000000000002</v>
      </c>
      <c r="FU11" s="9">
        <v>1.4139999999999999</v>
      </c>
      <c r="FV11" s="9">
        <v>1.052</v>
      </c>
      <c r="FW11" s="9">
        <v>1.7989999999999999</v>
      </c>
      <c r="FX11" s="9">
        <v>0.83099999999999996</v>
      </c>
      <c r="FY11" s="9">
        <v>0.96799999999999997</v>
      </c>
      <c r="FZ11" s="9">
        <v>0.442</v>
      </c>
      <c r="GA11" s="9">
        <v>0</v>
      </c>
      <c r="GB11" s="9">
        <v>0.442</v>
      </c>
      <c r="GC11" s="9">
        <v>0.92100000000000004</v>
      </c>
      <c r="GD11" s="9">
        <v>0.65300000000000002</v>
      </c>
      <c r="GE11" s="9">
        <v>0.26800000000000002</v>
      </c>
      <c r="GF11" s="9">
        <v>0.623</v>
      </c>
      <c r="GG11" s="9">
        <v>0.47699999999999998</v>
      </c>
      <c r="GH11" s="9">
        <v>0.14599999999999999</v>
      </c>
      <c r="GI11" s="9">
        <v>0.29799999999999999</v>
      </c>
      <c r="GJ11" s="9">
        <v>0.17599999999999999</v>
      </c>
      <c r="GK11" s="9">
        <v>0.122</v>
      </c>
      <c r="GL11" s="9">
        <v>1.643</v>
      </c>
      <c r="GM11" s="9">
        <v>0.66300000000000003</v>
      </c>
      <c r="GN11" s="9">
        <v>0.98</v>
      </c>
      <c r="GO11" s="9">
        <v>1.468</v>
      </c>
      <c r="GP11" s="9">
        <v>0.48699999999999999</v>
      </c>
      <c r="GQ11" s="9">
        <v>0.98</v>
      </c>
      <c r="GR11" s="9">
        <v>0.40899999999999997</v>
      </c>
      <c r="GS11" s="9">
        <v>0.14899999999999999</v>
      </c>
      <c r="GT11" s="9">
        <v>0.26100000000000001</v>
      </c>
      <c r="GU11" s="9">
        <v>0.47099999999999997</v>
      </c>
      <c r="GV11" s="9">
        <v>0.19</v>
      </c>
      <c r="GW11" s="9">
        <v>0.28100000000000003</v>
      </c>
      <c r="GX11" s="9">
        <v>0.27900000000000003</v>
      </c>
      <c r="GY11" s="9">
        <v>0.14799999999999999</v>
      </c>
      <c r="GZ11" s="9">
        <v>0.13</v>
      </c>
      <c r="HA11" s="9">
        <v>0.308</v>
      </c>
      <c r="HB11" s="9">
        <v>0</v>
      </c>
      <c r="HC11" s="9">
        <v>0.308</v>
      </c>
      <c r="HD11" s="9">
        <v>0.17599999999999999</v>
      </c>
      <c r="HE11" s="9">
        <v>0.17599999999999999</v>
      </c>
      <c r="HF11" s="9">
        <v>0</v>
      </c>
      <c r="HG11" s="9">
        <v>0</v>
      </c>
      <c r="HH11" s="9">
        <v>0</v>
      </c>
      <c r="HI11" s="9">
        <v>0</v>
      </c>
      <c r="HJ11" s="9">
        <v>0.17599999999999999</v>
      </c>
      <c r="HK11" s="9">
        <v>0.17599999999999999</v>
      </c>
      <c r="HL11" s="9">
        <v>0</v>
      </c>
      <c r="HM11" s="9">
        <v>0.33300000000000002</v>
      </c>
      <c r="HN11" s="9">
        <v>0</v>
      </c>
      <c r="HO11" s="9">
        <v>0.33300000000000002</v>
      </c>
      <c r="HP11" s="9">
        <v>0.33300000000000002</v>
      </c>
      <c r="HQ11" s="9">
        <v>0</v>
      </c>
      <c r="HR11" s="9">
        <v>0.33300000000000002</v>
      </c>
      <c r="HS11" s="9">
        <v>0</v>
      </c>
      <c r="HT11" s="9">
        <v>0</v>
      </c>
      <c r="HU11" s="9">
        <v>0</v>
      </c>
      <c r="HV11" s="9">
        <v>0.16300000000000001</v>
      </c>
      <c r="HW11" s="9">
        <v>0</v>
      </c>
      <c r="HX11" s="9">
        <v>0.16300000000000001</v>
      </c>
      <c r="HY11" s="9">
        <v>0.17</v>
      </c>
      <c r="HZ11" s="9">
        <v>0</v>
      </c>
      <c r="IA11" s="9">
        <v>0.17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0.248</v>
      </c>
      <c r="IO11" s="9">
        <v>0</v>
      </c>
      <c r="IP11" s="9">
        <v>0.248</v>
      </c>
      <c r="IQ11" s="9">
        <v>0.125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0.17199999999999999</v>
      </c>
      <c r="F12" s="9">
        <v>0</v>
      </c>
      <c r="G12" s="9">
        <v>0.17199999999999999</v>
      </c>
      <c r="H12" s="9">
        <v>0.105</v>
      </c>
      <c r="I12" s="9">
        <v>0</v>
      </c>
      <c r="J12" s="9">
        <v>0.105</v>
      </c>
      <c r="K12" s="9">
        <v>6.5000000000000002E-2</v>
      </c>
      <c r="L12" s="9">
        <v>0</v>
      </c>
      <c r="M12" s="9">
        <v>6.5000000000000002E-2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0.04</v>
      </c>
      <c r="U12" s="9">
        <v>0</v>
      </c>
      <c r="V12" s="9">
        <v>0.04</v>
      </c>
      <c r="W12" s="9">
        <v>6.8000000000000005E-2</v>
      </c>
      <c r="X12" s="9">
        <v>0</v>
      </c>
      <c r="Y12" s="9">
        <v>6.8000000000000005E-2</v>
      </c>
      <c r="Z12" s="9">
        <v>0</v>
      </c>
      <c r="AA12" s="9">
        <v>0</v>
      </c>
      <c r="AB12" s="9">
        <v>0</v>
      </c>
      <c r="AC12" s="9">
        <v>6.8000000000000005E-2</v>
      </c>
      <c r="AD12" s="9">
        <v>0</v>
      </c>
      <c r="AE12" s="9">
        <v>6.8000000000000005E-2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0.436</v>
      </c>
      <c r="CI12" s="9">
        <v>0.20899999999999999</v>
      </c>
      <c r="CJ12" s="9">
        <v>0.22700000000000001</v>
      </c>
      <c r="CK12" s="9">
        <v>0.436</v>
      </c>
      <c r="CL12" s="9">
        <v>0.20899999999999999</v>
      </c>
      <c r="CM12" s="9">
        <v>0.22700000000000001</v>
      </c>
      <c r="CN12" s="9">
        <v>0.25700000000000001</v>
      </c>
      <c r="CO12" s="9">
        <v>0.20899999999999999</v>
      </c>
      <c r="CP12" s="9">
        <v>4.8000000000000001E-2</v>
      </c>
      <c r="CQ12" s="9">
        <v>0.05</v>
      </c>
      <c r="CR12" s="9">
        <v>0</v>
      </c>
      <c r="CS12" s="9">
        <v>0.05</v>
      </c>
      <c r="CT12" s="9">
        <v>9.6000000000000002E-2</v>
      </c>
      <c r="CU12" s="9">
        <v>0</v>
      </c>
      <c r="CV12" s="9">
        <v>9.6000000000000002E-2</v>
      </c>
      <c r="CW12" s="9">
        <v>0</v>
      </c>
      <c r="CX12" s="9">
        <v>0</v>
      </c>
      <c r="CY12" s="9">
        <v>0</v>
      </c>
      <c r="CZ12" s="9">
        <v>3.3000000000000002E-2</v>
      </c>
      <c r="DA12" s="9">
        <v>0</v>
      </c>
      <c r="DB12" s="9">
        <v>3.3000000000000002E-2</v>
      </c>
      <c r="DC12" s="9">
        <v>3.3000000000000002E-2</v>
      </c>
      <c r="DD12" s="9">
        <v>0</v>
      </c>
      <c r="DE12" s="9">
        <v>3.3000000000000002E-2</v>
      </c>
      <c r="DF12" s="9">
        <v>0</v>
      </c>
      <c r="DG12" s="9">
        <v>0</v>
      </c>
      <c r="DH12" s="9">
        <v>0</v>
      </c>
      <c r="DI12" s="9">
        <v>1.5629999999999999</v>
      </c>
      <c r="DJ12" s="9">
        <v>1.093</v>
      </c>
      <c r="DK12" s="9">
        <v>0.47</v>
      </c>
      <c r="DL12" s="9">
        <v>1.4730000000000001</v>
      </c>
      <c r="DM12" s="9">
        <v>1.0029999999999999</v>
      </c>
      <c r="DN12" s="9">
        <v>0.47</v>
      </c>
      <c r="DO12" s="9">
        <v>0.08</v>
      </c>
      <c r="DP12" s="9">
        <v>0.08</v>
      </c>
      <c r="DQ12" s="9">
        <v>0</v>
      </c>
      <c r="DR12" s="9">
        <v>0.42899999999999999</v>
      </c>
      <c r="DS12" s="9">
        <v>0.33200000000000002</v>
      </c>
      <c r="DT12" s="9">
        <v>9.6000000000000002E-2</v>
      </c>
      <c r="DU12" s="9">
        <v>0.30599999999999999</v>
      </c>
      <c r="DV12" s="9">
        <v>0.124</v>
      </c>
      <c r="DW12" s="9">
        <v>0.182</v>
      </c>
      <c r="DX12" s="9">
        <v>0.378</v>
      </c>
      <c r="DY12" s="9">
        <v>0.22600000000000001</v>
      </c>
      <c r="DZ12" s="9">
        <v>0.151</v>
      </c>
      <c r="EA12" s="9">
        <v>0.37</v>
      </c>
      <c r="EB12" s="9">
        <v>0.33</v>
      </c>
      <c r="EC12" s="9">
        <v>4.1000000000000002E-2</v>
      </c>
      <c r="ED12" s="9">
        <v>0.28000000000000003</v>
      </c>
      <c r="EE12" s="9">
        <v>0.23899999999999999</v>
      </c>
      <c r="EF12" s="9">
        <v>4.1000000000000002E-2</v>
      </c>
      <c r="EG12" s="9">
        <v>0.09</v>
      </c>
      <c r="EH12" s="9">
        <v>0.09</v>
      </c>
      <c r="EI12" s="9">
        <v>0</v>
      </c>
      <c r="EJ12" s="9">
        <v>10.249000000000001</v>
      </c>
      <c r="EK12" s="9">
        <v>5.8869999999999996</v>
      </c>
      <c r="EL12" s="9">
        <v>4.3620000000000001</v>
      </c>
      <c r="EM12" s="9">
        <v>9.9499999999999993</v>
      </c>
      <c r="EN12" s="9">
        <v>5.7439999999999998</v>
      </c>
      <c r="EO12" s="9">
        <v>4.2060000000000004</v>
      </c>
      <c r="EP12" s="9">
        <v>3.839</v>
      </c>
      <c r="EQ12" s="9">
        <v>2.3620000000000001</v>
      </c>
      <c r="ER12" s="9">
        <v>1.4770000000000001</v>
      </c>
      <c r="ES12" s="9">
        <v>2.738</v>
      </c>
      <c r="ET12" s="9">
        <v>1.373</v>
      </c>
      <c r="EU12" s="9">
        <v>1.365</v>
      </c>
      <c r="EV12" s="9">
        <v>1.718</v>
      </c>
      <c r="EW12" s="9">
        <v>0.80400000000000005</v>
      </c>
      <c r="EX12" s="9">
        <v>0.91400000000000003</v>
      </c>
      <c r="EY12" s="9">
        <v>1.0029999999999999</v>
      </c>
      <c r="EZ12" s="9">
        <v>0.72099999999999997</v>
      </c>
      <c r="FA12" s="9">
        <v>0.28299999999999997</v>
      </c>
      <c r="FB12" s="9">
        <v>0.95099999999999996</v>
      </c>
      <c r="FC12" s="9">
        <v>0.628</v>
      </c>
      <c r="FD12" s="9">
        <v>0.32300000000000001</v>
      </c>
      <c r="FE12" s="9">
        <v>0.65200000000000002</v>
      </c>
      <c r="FF12" s="9">
        <v>0.48499999999999999</v>
      </c>
      <c r="FG12" s="9">
        <v>0.16700000000000001</v>
      </c>
      <c r="FH12" s="9">
        <v>0.29899999999999999</v>
      </c>
      <c r="FI12" s="9">
        <v>0.14299999999999999</v>
      </c>
      <c r="FJ12" s="9">
        <v>0.157</v>
      </c>
      <c r="FK12" s="9">
        <v>8.5389999999999997</v>
      </c>
      <c r="FL12" s="9">
        <v>5.165</v>
      </c>
      <c r="FM12" s="9">
        <v>3.3740000000000001</v>
      </c>
      <c r="FN12" s="9">
        <v>8.3960000000000008</v>
      </c>
      <c r="FO12" s="9">
        <v>5.0220000000000002</v>
      </c>
      <c r="FP12" s="9">
        <v>3.3740000000000001</v>
      </c>
      <c r="FQ12" s="9">
        <v>3.1349999999999998</v>
      </c>
      <c r="FR12" s="9">
        <v>1.9710000000000001</v>
      </c>
      <c r="FS12" s="9">
        <v>1.1639999999999999</v>
      </c>
      <c r="FT12" s="9">
        <v>2.3530000000000002</v>
      </c>
      <c r="FU12" s="9">
        <v>1.1830000000000001</v>
      </c>
      <c r="FV12" s="9">
        <v>1.17</v>
      </c>
      <c r="FW12" s="9">
        <v>1.5609999999999999</v>
      </c>
      <c r="FX12" s="9">
        <v>0.80400000000000005</v>
      </c>
      <c r="FY12" s="9">
        <v>0.75700000000000001</v>
      </c>
      <c r="FZ12" s="9">
        <v>1.0029999999999999</v>
      </c>
      <c r="GA12" s="9">
        <v>0.72099999999999997</v>
      </c>
      <c r="GB12" s="9">
        <v>0.28299999999999997</v>
      </c>
      <c r="GC12" s="9">
        <v>0.48699999999999999</v>
      </c>
      <c r="GD12" s="9">
        <v>0.48699999999999999</v>
      </c>
      <c r="GE12" s="9">
        <v>0</v>
      </c>
      <c r="GF12" s="9">
        <v>0.34399999999999997</v>
      </c>
      <c r="GG12" s="9">
        <v>0.34399999999999997</v>
      </c>
      <c r="GH12" s="9">
        <v>0</v>
      </c>
      <c r="GI12" s="9">
        <v>0.14299999999999999</v>
      </c>
      <c r="GJ12" s="9">
        <v>0.14299999999999999</v>
      </c>
      <c r="GK12" s="9">
        <v>0</v>
      </c>
      <c r="GL12" s="9">
        <v>1.599</v>
      </c>
      <c r="GM12" s="9">
        <v>1.254</v>
      </c>
      <c r="GN12" s="9">
        <v>0.34499999999999997</v>
      </c>
      <c r="GO12" s="9">
        <v>1.599</v>
      </c>
      <c r="GP12" s="9">
        <v>1.254</v>
      </c>
      <c r="GQ12" s="9">
        <v>0.34499999999999997</v>
      </c>
      <c r="GR12" s="9">
        <v>0.52200000000000002</v>
      </c>
      <c r="GS12" s="9">
        <v>0.372</v>
      </c>
      <c r="GT12" s="9">
        <v>0.15</v>
      </c>
      <c r="GU12" s="9">
        <v>0.39300000000000002</v>
      </c>
      <c r="GV12" s="9">
        <v>0.19800000000000001</v>
      </c>
      <c r="GW12" s="9">
        <v>0.19500000000000001</v>
      </c>
      <c r="GX12" s="9">
        <v>0.40699999999999997</v>
      </c>
      <c r="GY12" s="9">
        <v>0.40699999999999997</v>
      </c>
      <c r="GZ12" s="9">
        <v>0</v>
      </c>
      <c r="HA12" s="9">
        <v>0.27700000000000002</v>
      </c>
      <c r="HB12" s="9">
        <v>0.27700000000000002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0.55900000000000005</v>
      </c>
      <c r="HN12" s="9">
        <v>0.36399999999999999</v>
      </c>
      <c r="HO12" s="9">
        <v>0.19500000000000001</v>
      </c>
      <c r="HP12" s="9">
        <v>0.55900000000000005</v>
      </c>
      <c r="HQ12" s="9">
        <v>0.36399999999999999</v>
      </c>
      <c r="HR12" s="9">
        <v>0.19500000000000001</v>
      </c>
      <c r="HS12" s="9">
        <v>0.16800000000000001</v>
      </c>
      <c r="HT12" s="9">
        <v>0.16800000000000001</v>
      </c>
      <c r="HU12" s="9">
        <v>0</v>
      </c>
      <c r="HV12" s="9">
        <v>0.39100000000000001</v>
      </c>
      <c r="HW12" s="9">
        <v>0.19600000000000001</v>
      </c>
      <c r="HX12" s="9">
        <v>0.19500000000000001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0.505</v>
      </c>
      <c r="IO12" s="9">
        <v>0.375</v>
      </c>
      <c r="IP12" s="9">
        <v>0.13</v>
      </c>
      <c r="IQ12" s="9">
        <v>0.36199999999999999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0.129</v>
      </c>
      <c r="AG13" s="9">
        <v>0</v>
      </c>
      <c r="AH13" s="9">
        <v>0.129</v>
      </c>
      <c r="AI13" s="9">
        <v>0.129</v>
      </c>
      <c r="AJ13" s="9">
        <v>0</v>
      </c>
      <c r="AK13" s="9">
        <v>0.129</v>
      </c>
      <c r="AL13" s="9">
        <v>0</v>
      </c>
      <c r="AM13" s="9">
        <v>0</v>
      </c>
      <c r="AN13" s="9">
        <v>0</v>
      </c>
      <c r="AO13" s="9">
        <v>7.6999999999999999E-2</v>
      </c>
      <c r="AP13" s="9">
        <v>0</v>
      </c>
      <c r="AQ13" s="9">
        <v>7.6999999999999999E-2</v>
      </c>
      <c r="AR13" s="9">
        <v>0</v>
      </c>
      <c r="AS13" s="9">
        <v>0</v>
      </c>
      <c r="AT13" s="9">
        <v>0</v>
      </c>
      <c r="AU13" s="9">
        <v>5.1999999999999998E-2</v>
      </c>
      <c r="AV13" s="9">
        <v>0</v>
      </c>
      <c r="AW13" s="9">
        <v>5.1999999999999998E-2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0.52200000000000002</v>
      </c>
      <c r="CI13" s="9">
        <v>0.17499999999999999</v>
      </c>
      <c r="CJ13" s="9">
        <v>0.34799999999999998</v>
      </c>
      <c r="CK13" s="9">
        <v>0.52200000000000002</v>
      </c>
      <c r="CL13" s="9">
        <v>0.17499999999999999</v>
      </c>
      <c r="CM13" s="9">
        <v>0.34799999999999998</v>
      </c>
      <c r="CN13" s="9">
        <v>0.254</v>
      </c>
      <c r="CO13" s="9">
        <v>0.17499999999999999</v>
      </c>
      <c r="CP13" s="9">
        <v>7.9000000000000001E-2</v>
      </c>
      <c r="CQ13" s="9">
        <v>6.8000000000000005E-2</v>
      </c>
      <c r="CR13" s="9">
        <v>0</v>
      </c>
      <c r="CS13" s="9">
        <v>6.8000000000000005E-2</v>
      </c>
      <c r="CT13" s="9">
        <v>7.3999999999999996E-2</v>
      </c>
      <c r="CU13" s="9">
        <v>0</v>
      </c>
      <c r="CV13" s="9">
        <v>7.3999999999999996E-2</v>
      </c>
      <c r="CW13" s="9">
        <v>6.4000000000000001E-2</v>
      </c>
      <c r="CX13" s="9">
        <v>0</v>
      </c>
      <c r="CY13" s="9">
        <v>6.4000000000000001E-2</v>
      </c>
      <c r="CZ13" s="9">
        <v>6.3E-2</v>
      </c>
      <c r="DA13" s="9">
        <v>0</v>
      </c>
      <c r="DB13" s="9">
        <v>6.3E-2</v>
      </c>
      <c r="DC13" s="9">
        <v>6.3E-2</v>
      </c>
      <c r="DD13" s="9">
        <v>0</v>
      </c>
      <c r="DE13" s="9">
        <v>6.3E-2</v>
      </c>
      <c r="DF13" s="9">
        <v>0</v>
      </c>
      <c r="DG13" s="9">
        <v>0</v>
      </c>
      <c r="DH13" s="9">
        <v>0</v>
      </c>
      <c r="DI13" s="9">
        <v>1.1919999999999999</v>
      </c>
      <c r="DJ13" s="9">
        <v>0.872</v>
      </c>
      <c r="DK13" s="9">
        <v>0.32</v>
      </c>
      <c r="DL13" s="9">
        <v>1.1919999999999999</v>
      </c>
      <c r="DM13" s="9">
        <v>0.872</v>
      </c>
      <c r="DN13" s="9">
        <v>0.32</v>
      </c>
      <c r="DO13" s="9">
        <v>0.35299999999999998</v>
      </c>
      <c r="DP13" s="9">
        <v>0.35299999999999998</v>
      </c>
      <c r="DQ13" s="9">
        <v>0</v>
      </c>
      <c r="DR13" s="9">
        <v>0.51900000000000002</v>
      </c>
      <c r="DS13" s="9">
        <v>0.51900000000000002</v>
      </c>
      <c r="DT13" s="9">
        <v>0</v>
      </c>
      <c r="DU13" s="9">
        <v>0.19400000000000001</v>
      </c>
      <c r="DV13" s="9">
        <v>0</v>
      </c>
      <c r="DW13" s="9">
        <v>0.19400000000000001</v>
      </c>
      <c r="DX13" s="9">
        <v>6.3E-2</v>
      </c>
      <c r="DY13" s="9">
        <v>0</v>
      </c>
      <c r="DZ13" s="9">
        <v>6.3E-2</v>
      </c>
      <c r="EA13" s="9">
        <v>6.3E-2</v>
      </c>
      <c r="EB13" s="9">
        <v>0</v>
      </c>
      <c r="EC13" s="9">
        <v>6.3E-2</v>
      </c>
      <c r="ED13" s="9">
        <v>6.3E-2</v>
      </c>
      <c r="EE13" s="9">
        <v>0</v>
      </c>
      <c r="EF13" s="9">
        <v>6.3E-2</v>
      </c>
      <c r="EG13" s="9">
        <v>0</v>
      </c>
      <c r="EH13" s="9">
        <v>0</v>
      </c>
      <c r="EI13" s="9">
        <v>0</v>
      </c>
      <c r="EJ13" s="9">
        <v>8.8759999999999994</v>
      </c>
      <c r="EK13" s="9">
        <v>4.5839999999999996</v>
      </c>
      <c r="EL13" s="9">
        <v>4.2919999999999998</v>
      </c>
      <c r="EM13" s="9">
        <v>8.8759999999999994</v>
      </c>
      <c r="EN13" s="9">
        <v>4.5839999999999996</v>
      </c>
      <c r="EO13" s="9">
        <v>4.2919999999999998</v>
      </c>
      <c r="EP13" s="9">
        <v>4.3890000000000002</v>
      </c>
      <c r="EQ13" s="9">
        <v>2.274</v>
      </c>
      <c r="ER13" s="9">
        <v>2.1160000000000001</v>
      </c>
      <c r="ES13" s="9">
        <v>2.3639999999999999</v>
      </c>
      <c r="ET13" s="9">
        <v>1.3740000000000001</v>
      </c>
      <c r="EU13" s="9">
        <v>0.99</v>
      </c>
      <c r="EV13" s="9">
        <v>0.85899999999999999</v>
      </c>
      <c r="EW13" s="9">
        <v>0.32100000000000001</v>
      </c>
      <c r="EX13" s="9">
        <v>0.53900000000000003</v>
      </c>
      <c r="EY13" s="9">
        <v>0.66700000000000004</v>
      </c>
      <c r="EZ13" s="9">
        <v>0.33200000000000002</v>
      </c>
      <c r="FA13" s="9">
        <v>0.33500000000000002</v>
      </c>
      <c r="FB13" s="9">
        <v>0.59599999999999997</v>
      </c>
      <c r="FC13" s="9">
        <v>0.28399999999999997</v>
      </c>
      <c r="FD13" s="9">
        <v>0.313</v>
      </c>
      <c r="FE13" s="9">
        <v>0.59599999999999997</v>
      </c>
      <c r="FF13" s="9">
        <v>0.28399999999999997</v>
      </c>
      <c r="FG13" s="9">
        <v>0.313</v>
      </c>
      <c r="FH13" s="9">
        <v>0</v>
      </c>
      <c r="FI13" s="9">
        <v>0</v>
      </c>
      <c r="FJ13" s="9">
        <v>0</v>
      </c>
      <c r="FK13" s="9">
        <v>7.8810000000000002</v>
      </c>
      <c r="FL13" s="9">
        <v>4.1749999999999998</v>
      </c>
      <c r="FM13" s="9">
        <v>3.706</v>
      </c>
      <c r="FN13" s="9">
        <v>7.8810000000000002</v>
      </c>
      <c r="FO13" s="9">
        <v>4.1749999999999998</v>
      </c>
      <c r="FP13" s="9">
        <v>3.706</v>
      </c>
      <c r="FQ13" s="9">
        <v>3.7170000000000001</v>
      </c>
      <c r="FR13" s="9">
        <v>1.865</v>
      </c>
      <c r="FS13" s="9">
        <v>1.8520000000000001</v>
      </c>
      <c r="FT13" s="9">
        <v>2.198</v>
      </c>
      <c r="FU13" s="9">
        <v>1.3740000000000001</v>
      </c>
      <c r="FV13" s="9">
        <v>0.82399999999999995</v>
      </c>
      <c r="FW13" s="9">
        <v>0.85899999999999999</v>
      </c>
      <c r="FX13" s="9">
        <v>0.32100000000000001</v>
      </c>
      <c r="FY13" s="9">
        <v>0.53900000000000003</v>
      </c>
      <c r="FZ13" s="9">
        <v>0.66700000000000004</v>
      </c>
      <c r="GA13" s="9">
        <v>0.33200000000000002</v>
      </c>
      <c r="GB13" s="9">
        <v>0.33500000000000002</v>
      </c>
      <c r="GC13" s="9">
        <v>0.44</v>
      </c>
      <c r="GD13" s="9">
        <v>0.28399999999999997</v>
      </c>
      <c r="GE13" s="9">
        <v>0.156</v>
      </c>
      <c r="GF13" s="9">
        <v>0.44</v>
      </c>
      <c r="GG13" s="9">
        <v>0.28399999999999997</v>
      </c>
      <c r="GH13" s="9">
        <v>0.156</v>
      </c>
      <c r="GI13" s="9">
        <v>0</v>
      </c>
      <c r="GJ13" s="9">
        <v>0</v>
      </c>
      <c r="GK13" s="9">
        <v>0</v>
      </c>
      <c r="GL13" s="9">
        <v>1.1080000000000001</v>
      </c>
      <c r="GM13" s="9">
        <v>0.94099999999999995</v>
      </c>
      <c r="GN13" s="9">
        <v>0.16800000000000001</v>
      </c>
      <c r="GO13" s="9">
        <v>1.1080000000000001</v>
      </c>
      <c r="GP13" s="9">
        <v>0.94099999999999995</v>
      </c>
      <c r="GQ13" s="9">
        <v>0.16800000000000001</v>
      </c>
      <c r="GR13" s="9">
        <v>0.439</v>
      </c>
      <c r="GS13" s="9">
        <v>0.439</v>
      </c>
      <c r="GT13" s="9">
        <v>0</v>
      </c>
      <c r="GU13" s="9">
        <v>0</v>
      </c>
      <c r="GV13" s="9">
        <v>0</v>
      </c>
      <c r="GW13" s="9">
        <v>0</v>
      </c>
      <c r="GX13" s="9">
        <v>0.20200000000000001</v>
      </c>
      <c r="GY13" s="9">
        <v>0.20200000000000001</v>
      </c>
      <c r="GZ13" s="9">
        <v>0</v>
      </c>
      <c r="HA13" s="9">
        <v>0.32500000000000001</v>
      </c>
      <c r="HB13" s="9">
        <v>0.158</v>
      </c>
      <c r="HC13" s="9">
        <v>0.16800000000000001</v>
      </c>
      <c r="HD13" s="9">
        <v>0.14199999999999999</v>
      </c>
      <c r="HE13" s="9">
        <v>0.14199999999999999</v>
      </c>
      <c r="HF13" s="9">
        <v>0</v>
      </c>
      <c r="HG13" s="9">
        <v>0.14199999999999999</v>
      </c>
      <c r="HH13" s="9">
        <v>0.14199999999999999</v>
      </c>
      <c r="HI13" s="9">
        <v>0</v>
      </c>
      <c r="HJ13" s="9">
        <v>0</v>
      </c>
      <c r="HK13" s="9">
        <v>0</v>
      </c>
      <c r="HL13" s="9">
        <v>0</v>
      </c>
      <c r="HM13" s="9">
        <v>0.33400000000000002</v>
      </c>
      <c r="HN13" s="9">
        <v>0.16600000000000001</v>
      </c>
      <c r="HO13" s="9">
        <v>0.16800000000000001</v>
      </c>
      <c r="HP13" s="9">
        <v>0.33400000000000002</v>
      </c>
      <c r="HQ13" s="9">
        <v>0.16600000000000001</v>
      </c>
      <c r="HR13" s="9">
        <v>0.16800000000000001</v>
      </c>
      <c r="HS13" s="9">
        <v>0</v>
      </c>
      <c r="HT13" s="9">
        <v>0</v>
      </c>
      <c r="HU13" s="9">
        <v>0</v>
      </c>
      <c r="HV13" s="9">
        <v>0.16600000000000001</v>
      </c>
      <c r="HW13" s="9">
        <v>0.16600000000000001</v>
      </c>
      <c r="HX13" s="9">
        <v>0</v>
      </c>
      <c r="HY13" s="9">
        <v>0</v>
      </c>
      <c r="HZ13" s="9">
        <v>0</v>
      </c>
      <c r="IA13" s="9">
        <v>0</v>
      </c>
      <c r="IB13" s="9">
        <v>0.16800000000000001</v>
      </c>
      <c r="IC13" s="9">
        <v>0</v>
      </c>
      <c r="ID13" s="9">
        <v>0.16800000000000001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0.35199999999999998</v>
      </c>
      <c r="IO13" s="9">
        <v>0.17</v>
      </c>
      <c r="IP13" s="9">
        <v>0.182</v>
      </c>
      <c r="IQ13" s="9">
        <v>0.35199999999999998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0.33100000000000002</v>
      </c>
      <c r="AG14" s="9">
        <v>7.3999999999999996E-2</v>
      </c>
      <c r="AH14" s="9">
        <v>0.25700000000000001</v>
      </c>
      <c r="AI14" s="9">
        <v>0.33100000000000002</v>
      </c>
      <c r="AJ14" s="9">
        <v>7.3999999999999996E-2</v>
      </c>
      <c r="AK14" s="9">
        <v>0.25700000000000001</v>
      </c>
      <c r="AL14" s="9">
        <v>0.16</v>
      </c>
      <c r="AM14" s="9">
        <v>0</v>
      </c>
      <c r="AN14" s="9">
        <v>0.16</v>
      </c>
      <c r="AO14" s="9">
        <v>0</v>
      </c>
      <c r="AP14" s="9">
        <v>0</v>
      </c>
      <c r="AQ14" s="9">
        <v>0</v>
      </c>
      <c r="AR14" s="9">
        <v>7.3999999999999996E-2</v>
      </c>
      <c r="AS14" s="9">
        <v>7.3999999999999996E-2</v>
      </c>
      <c r="AT14" s="9">
        <v>0</v>
      </c>
      <c r="AU14" s="9">
        <v>9.7000000000000003E-2</v>
      </c>
      <c r="AV14" s="9">
        <v>0</v>
      </c>
      <c r="AW14" s="9">
        <v>9.7000000000000003E-2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0.38</v>
      </c>
      <c r="CI14" s="9">
        <v>0.11</v>
      </c>
      <c r="CJ14" s="9">
        <v>0.26900000000000002</v>
      </c>
      <c r="CK14" s="9">
        <v>0.34300000000000003</v>
      </c>
      <c r="CL14" s="9">
        <v>0.11</v>
      </c>
      <c r="CM14" s="9">
        <v>0.23300000000000001</v>
      </c>
      <c r="CN14" s="9">
        <v>0.17299999999999999</v>
      </c>
      <c r="CO14" s="9">
        <v>0.11</v>
      </c>
      <c r="CP14" s="9">
        <v>6.2E-2</v>
      </c>
      <c r="CQ14" s="9">
        <v>0.11600000000000001</v>
      </c>
      <c r="CR14" s="9">
        <v>0</v>
      </c>
      <c r="CS14" s="9">
        <v>0.11600000000000001</v>
      </c>
      <c r="CT14" s="9">
        <v>0</v>
      </c>
      <c r="CU14" s="9">
        <v>0</v>
      </c>
      <c r="CV14" s="9">
        <v>0</v>
      </c>
      <c r="CW14" s="9">
        <v>5.5E-2</v>
      </c>
      <c r="CX14" s="9">
        <v>0</v>
      </c>
      <c r="CY14" s="9">
        <v>5.5E-2</v>
      </c>
      <c r="CZ14" s="9">
        <v>3.6999999999999998E-2</v>
      </c>
      <c r="DA14" s="9">
        <v>0</v>
      </c>
      <c r="DB14" s="9">
        <v>3.6999999999999998E-2</v>
      </c>
      <c r="DC14" s="9">
        <v>0</v>
      </c>
      <c r="DD14" s="9">
        <v>0</v>
      </c>
      <c r="DE14" s="9">
        <v>0</v>
      </c>
      <c r="DF14" s="9">
        <v>3.6999999999999998E-2</v>
      </c>
      <c r="DG14" s="9">
        <v>0</v>
      </c>
      <c r="DH14" s="9">
        <v>3.6999999999999998E-2</v>
      </c>
      <c r="DI14" s="9">
        <v>1.1990000000000001</v>
      </c>
      <c r="DJ14" s="9">
        <v>0.49299999999999999</v>
      </c>
      <c r="DK14" s="9">
        <v>0.70599999999999996</v>
      </c>
      <c r="DL14" s="9">
        <v>1.1990000000000001</v>
      </c>
      <c r="DM14" s="9">
        <v>0.49299999999999999</v>
      </c>
      <c r="DN14" s="9">
        <v>0.70599999999999996</v>
      </c>
      <c r="DO14" s="9">
        <v>0.55200000000000005</v>
      </c>
      <c r="DP14" s="9">
        <v>0.17399999999999999</v>
      </c>
      <c r="DQ14" s="9">
        <v>0.378</v>
      </c>
      <c r="DR14" s="9">
        <v>0.17299999999999999</v>
      </c>
      <c r="DS14" s="9">
        <v>7.1999999999999995E-2</v>
      </c>
      <c r="DT14" s="9">
        <v>0.10100000000000001</v>
      </c>
      <c r="DU14" s="9">
        <v>0.22600000000000001</v>
      </c>
      <c r="DV14" s="9">
        <v>0.16</v>
      </c>
      <c r="DW14" s="9">
        <v>6.6000000000000003E-2</v>
      </c>
      <c r="DX14" s="9">
        <v>8.6999999999999994E-2</v>
      </c>
      <c r="DY14" s="9">
        <v>8.6999999999999994E-2</v>
      </c>
      <c r="DZ14" s="9">
        <v>0</v>
      </c>
      <c r="EA14" s="9">
        <v>0.16</v>
      </c>
      <c r="EB14" s="9">
        <v>0</v>
      </c>
      <c r="EC14" s="9">
        <v>0.16</v>
      </c>
      <c r="ED14" s="9">
        <v>0.16</v>
      </c>
      <c r="EE14" s="9">
        <v>0</v>
      </c>
      <c r="EF14" s="9">
        <v>0.16</v>
      </c>
      <c r="EG14" s="9">
        <v>0</v>
      </c>
      <c r="EH14" s="9">
        <v>0</v>
      </c>
      <c r="EI14" s="9">
        <v>0</v>
      </c>
      <c r="EJ14" s="9">
        <v>9.6530000000000005</v>
      </c>
      <c r="EK14" s="9">
        <v>5.2359999999999998</v>
      </c>
      <c r="EL14" s="9">
        <v>4.4169999999999998</v>
      </c>
      <c r="EM14" s="9">
        <v>9.4789999999999992</v>
      </c>
      <c r="EN14" s="9">
        <v>5.0620000000000003</v>
      </c>
      <c r="EO14" s="9">
        <v>4.4169999999999998</v>
      </c>
      <c r="EP14" s="9">
        <v>4.4610000000000003</v>
      </c>
      <c r="EQ14" s="9">
        <v>2.7480000000000002</v>
      </c>
      <c r="ER14" s="9">
        <v>1.7130000000000001</v>
      </c>
      <c r="ES14" s="9">
        <v>2.2069999999999999</v>
      </c>
      <c r="ET14" s="9">
        <v>1.2490000000000001</v>
      </c>
      <c r="EU14" s="9">
        <v>0.95799999999999996</v>
      </c>
      <c r="EV14" s="9">
        <v>0.66600000000000004</v>
      </c>
      <c r="EW14" s="9">
        <v>0.316</v>
      </c>
      <c r="EX14" s="9">
        <v>0.35</v>
      </c>
      <c r="EY14" s="9">
        <v>1.1930000000000001</v>
      </c>
      <c r="EZ14" s="9">
        <v>0.33200000000000002</v>
      </c>
      <c r="FA14" s="9">
        <v>0.86199999999999999</v>
      </c>
      <c r="FB14" s="9">
        <v>1.1259999999999999</v>
      </c>
      <c r="FC14" s="9">
        <v>0.59099999999999997</v>
      </c>
      <c r="FD14" s="9">
        <v>0.53400000000000003</v>
      </c>
      <c r="FE14" s="9">
        <v>0.95199999999999996</v>
      </c>
      <c r="FF14" s="9">
        <v>0.41799999999999998</v>
      </c>
      <c r="FG14" s="9">
        <v>0.53400000000000003</v>
      </c>
      <c r="FH14" s="9">
        <v>0.17399999999999999</v>
      </c>
      <c r="FI14" s="9">
        <v>0.17399999999999999</v>
      </c>
      <c r="FJ14" s="9">
        <v>0</v>
      </c>
      <c r="FK14" s="9">
        <v>7.2889999999999997</v>
      </c>
      <c r="FL14" s="9">
        <v>4.0330000000000004</v>
      </c>
      <c r="FM14" s="9">
        <v>3.2570000000000001</v>
      </c>
      <c r="FN14" s="9">
        <v>7.1159999999999997</v>
      </c>
      <c r="FO14" s="9">
        <v>3.859</v>
      </c>
      <c r="FP14" s="9">
        <v>3.2570000000000001</v>
      </c>
      <c r="FQ14" s="9">
        <v>3.38</v>
      </c>
      <c r="FR14" s="9">
        <v>2.0230000000000001</v>
      </c>
      <c r="FS14" s="9">
        <v>1.357</v>
      </c>
      <c r="FT14" s="9">
        <v>1.8660000000000001</v>
      </c>
      <c r="FU14" s="9">
        <v>1.073</v>
      </c>
      <c r="FV14" s="9">
        <v>0.79300000000000004</v>
      </c>
      <c r="FW14" s="9">
        <v>0.17100000000000001</v>
      </c>
      <c r="FX14" s="9">
        <v>0.17100000000000001</v>
      </c>
      <c r="FY14" s="9">
        <v>0</v>
      </c>
      <c r="FZ14" s="9">
        <v>1.034</v>
      </c>
      <c r="GA14" s="9">
        <v>0.33200000000000002</v>
      </c>
      <c r="GB14" s="9">
        <v>0.70199999999999996</v>
      </c>
      <c r="GC14" s="9">
        <v>0.83899999999999997</v>
      </c>
      <c r="GD14" s="9">
        <v>0.435</v>
      </c>
      <c r="GE14" s="9">
        <v>0.40500000000000003</v>
      </c>
      <c r="GF14" s="9">
        <v>0.66500000000000004</v>
      </c>
      <c r="GG14" s="9">
        <v>0.26100000000000001</v>
      </c>
      <c r="GH14" s="9">
        <v>0.40500000000000003</v>
      </c>
      <c r="GI14" s="9">
        <v>0.17399999999999999</v>
      </c>
      <c r="GJ14" s="9">
        <v>0.17399999999999999</v>
      </c>
      <c r="GK14" s="9">
        <v>0</v>
      </c>
      <c r="GL14" s="9">
        <v>1.2709999999999999</v>
      </c>
      <c r="GM14" s="9">
        <v>0.44600000000000001</v>
      </c>
      <c r="GN14" s="9">
        <v>0.82499999999999996</v>
      </c>
      <c r="GO14" s="9">
        <v>1.2709999999999999</v>
      </c>
      <c r="GP14" s="9">
        <v>0.44600000000000001</v>
      </c>
      <c r="GQ14" s="9">
        <v>0.82499999999999996</v>
      </c>
      <c r="GR14" s="9">
        <v>0.98499999999999999</v>
      </c>
      <c r="GS14" s="9">
        <v>0.44600000000000001</v>
      </c>
      <c r="GT14" s="9">
        <v>0.53800000000000003</v>
      </c>
      <c r="GU14" s="9">
        <v>0.154</v>
      </c>
      <c r="GV14" s="9">
        <v>0</v>
      </c>
      <c r="GW14" s="9">
        <v>0.154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0.13200000000000001</v>
      </c>
      <c r="HE14" s="9">
        <v>0</v>
      </c>
      <c r="HF14" s="9">
        <v>0.13200000000000001</v>
      </c>
      <c r="HG14" s="9">
        <v>0.13200000000000001</v>
      </c>
      <c r="HH14" s="9">
        <v>0</v>
      </c>
      <c r="HI14" s="9">
        <v>0.13200000000000001</v>
      </c>
      <c r="HJ14" s="9">
        <v>0</v>
      </c>
      <c r="HK14" s="9">
        <v>0</v>
      </c>
      <c r="HL14" s="9">
        <v>0</v>
      </c>
      <c r="HM14" s="9">
        <v>0.54300000000000004</v>
      </c>
      <c r="HN14" s="9">
        <v>0.25700000000000001</v>
      </c>
      <c r="HO14" s="9">
        <v>0.28599999999999998</v>
      </c>
      <c r="HP14" s="9">
        <v>0.54300000000000004</v>
      </c>
      <c r="HQ14" s="9">
        <v>0.25700000000000001</v>
      </c>
      <c r="HR14" s="9">
        <v>0.28599999999999998</v>
      </c>
      <c r="HS14" s="9">
        <v>0.127</v>
      </c>
      <c r="HT14" s="9">
        <v>0.127</v>
      </c>
      <c r="HU14" s="9">
        <v>0</v>
      </c>
      <c r="HV14" s="9">
        <v>0.154</v>
      </c>
      <c r="HW14" s="9">
        <v>0</v>
      </c>
      <c r="HX14" s="9">
        <v>0.154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0.26200000000000001</v>
      </c>
      <c r="IF14" s="9">
        <v>0.13</v>
      </c>
      <c r="IG14" s="9">
        <v>0.13200000000000001</v>
      </c>
      <c r="IH14" s="9">
        <v>0.26200000000000001</v>
      </c>
      <c r="II14" s="9">
        <v>0.13</v>
      </c>
      <c r="IJ14" s="9">
        <v>0.13200000000000001</v>
      </c>
      <c r="IK14" s="9">
        <v>0</v>
      </c>
      <c r="IL14" s="9">
        <v>0</v>
      </c>
      <c r="IM14" s="9">
        <v>0</v>
      </c>
      <c r="IN14" s="9">
        <v>0.45300000000000001</v>
      </c>
      <c r="IO14" s="9">
        <v>0.29299999999999998</v>
      </c>
      <c r="IP14" s="9">
        <v>0.159</v>
      </c>
      <c r="IQ14" s="9">
        <v>0.27900000000000003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1.377</v>
      </c>
      <c r="CI15" s="9">
        <v>1.0620000000000001</v>
      </c>
      <c r="CJ15" s="9">
        <v>0.315</v>
      </c>
      <c r="CK15" s="9">
        <v>1.377</v>
      </c>
      <c r="CL15" s="9">
        <v>1.0620000000000001</v>
      </c>
      <c r="CM15" s="9">
        <v>0.315</v>
      </c>
      <c r="CN15" s="9">
        <v>0.245</v>
      </c>
      <c r="CO15" s="9">
        <v>0.245</v>
      </c>
      <c r="CP15" s="9">
        <v>0</v>
      </c>
      <c r="CQ15" s="9">
        <v>0.45900000000000002</v>
      </c>
      <c r="CR15" s="9">
        <v>0.375</v>
      </c>
      <c r="CS15" s="9">
        <v>8.4000000000000005E-2</v>
      </c>
      <c r="CT15" s="9">
        <v>0.436</v>
      </c>
      <c r="CU15" s="9">
        <v>0.35699999999999998</v>
      </c>
      <c r="CV15" s="9">
        <v>7.9000000000000001E-2</v>
      </c>
      <c r="CW15" s="9">
        <v>0.151</v>
      </c>
      <c r="CX15" s="9">
        <v>0</v>
      </c>
      <c r="CY15" s="9">
        <v>0.151</v>
      </c>
      <c r="CZ15" s="9">
        <v>8.5000000000000006E-2</v>
      </c>
      <c r="DA15" s="9">
        <v>8.5000000000000006E-2</v>
      </c>
      <c r="DB15" s="9">
        <v>0</v>
      </c>
      <c r="DC15" s="9">
        <v>8.5000000000000006E-2</v>
      </c>
      <c r="DD15" s="9">
        <v>8.5000000000000006E-2</v>
      </c>
      <c r="DE15" s="9">
        <v>0</v>
      </c>
      <c r="DF15" s="9">
        <v>0</v>
      </c>
      <c r="DG15" s="9">
        <v>0</v>
      </c>
      <c r="DH15" s="9">
        <v>0</v>
      </c>
      <c r="DI15" s="9">
        <v>1.0629999999999999</v>
      </c>
      <c r="DJ15" s="9">
        <v>0.42299999999999999</v>
      </c>
      <c r="DK15" s="9">
        <v>0.64</v>
      </c>
      <c r="DL15" s="9">
        <v>1.0629999999999999</v>
      </c>
      <c r="DM15" s="9">
        <v>0.42299999999999999</v>
      </c>
      <c r="DN15" s="9">
        <v>0.64</v>
      </c>
      <c r="DO15" s="9">
        <v>0.56100000000000005</v>
      </c>
      <c r="DP15" s="9">
        <v>0.216</v>
      </c>
      <c r="DQ15" s="9">
        <v>0.34599999999999997</v>
      </c>
      <c r="DR15" s="9">
        <v>0.20100000000000001</v>
      </c>
      <c r="DS15" s="9">
        <v>0</v>
      </c>
      <c r="DT15" s="9">
        <v>0.20100000000000001</v>
      </c>
      <c r="DU15" s="9">
        <v>0.215</v>
      </c>
      <c r="DV15" s="9">
        <v>0.122</v>
      </c>
      <c r="DW15" s="9">
        <v>9.2999999999999999E-2</v>
      </c>
      <c r="DX15" s="9">
        <v>0</v>
      </c>
      <c r="DY15" s="9">
        <v>0</v>
      </c>
      <c r="DZ15" s="9">
        <v>0</v>
      </c>
      <c r="EA15" s="9">
        <v>8.5000000000000006E-2</v>
      </c>
      <c r="EB15" s="9">
        <v>8.5000000000000006E-2</v>
      </c>
      <c r="EC15" s="9">
        <v>0</v>
      </c>
      <c r="ED15" s="9">
        <v>8.5000000000000006E-2</v>
      </c>
      <c r="EE15" s="9">
        <v>8.5000000000000006E-2</v>
      </c>
      <c r="EF15" s="9">
        <v>0</v>
      </c>
      <c r="EG15" s="9">
        <v>0</v>
      </c>
      <c r="EH15" s="9">
        <v>0</v>
      </c>
      <c r="EI15" s="9">
        <v>0</v>
      </c>
      <c r="EJ15" s="9">
        <v>8.9309999999999992</v>
      </c>
      <c r="EK15" s="9">
        <v>4.5679999999999996</v>
      </c>
      <c r="EL15" s="9">
        <v>4.3620000000000001</v>
      </c>
      <c r="EM15" s="9">
        <v>8.2219999999999995</v>
      </c>
      <c r="EN15" s="9">
        <v>4.0759999999999996</v>
      </c>
      <c r="EO15" s="9">
        <v>4.1459999999999999</v>
      </c>
      <c r="EP15" s="9">
        <v>3.8210000000000002</v>
      </c>
      <c r="EQ15" s="9">
        <v>1.9370000000000001</v>
      </c>
      <c r="ER15" s="9">
        <v>1.8839999999999999</v>
      </c>
      <c r="ES15" s="9">
        <v>1.2330000000000001</v>
      </c>
      <c r="ET15" s="9">
        <v>0.40300000000000002</v>
      </c>
      <c r="EU15" s="9">
        <v>0.83</v>
      </c>
      <c r="EV15" s="9">
        <v>1.2829999999999999</v>
      </c>
      <c r="EW15" s="9">
        <v>0.38300000000000001</v>
      </c>
      <c r="EX15" s="9">
        <v>0.90100000000000002</v>
      </c>
      <c r="EY15" s="9">
        <v>1.0569999999999999</v>
      </c>
      <c r="EZ15" s="9">
        <v>0.80500000000000005</v>
      </c>
      <c r="FA15" s="9">
        <v>0.252</v>
      </c>
      <c r="FB15" s="9">
        <v>1.5369999999999999</v>
      </c>
      <c r="FC15" s="9">
        <v>1.0409999999999999</v>
      </c>
      <c r="FD15" s="9">
        <v>0.496</v>
      </c>
      <c r="FE15" s="9">
        <v>0.82799999999999996</v>
      </c>
      <c r="FF15" s="9">
        <v>0.54800000000000004</v>
      </c>
      <c r="FG15" s="9">
        <v>0.28000000000000003</v>
      </c>
      <c r="FH15" s="9">
        <v>0.70899999999999996</v>
      </c>
      <c r="FI15" s="9">
        <v>0.49299999999999999</v>
      </c>
      <c r="FJ15" s="9">
        <v>0.216</v>
      </c>
      <c r="FK15" s="9">
        <v>6.6740000000000004</v>
      </c>
      <c r="FL15" s="9">
        <v>3.26</v>
      </c>
      <c r="FM15" s="9">
        <v>3.4140000000000001</v>
      </c>
      <c r="FN15" s="9">
        <v>6.2930000000000001</v>
      </c>
      <c r="FO15" s="9">
        <v>3.0950000000000002</v>
      </c>
      <c r="FP15" s="9">
        <v>3.198</v>
      </c>
      <c r="FQ15" s="9">
        <v>3.0190000000000001</v>
      </c>
      <c r="FR15" s="9">
        <v>1.512</v>
      </c>
      <c r="FS15" s="9">
        <v>1.5069999999999999</v>
      </c>
      <c r="FT15" s="9">
        <v>0.75700000000000001</v>
      </c>
      <c r="FU15" s="9">
        <v>0.20300000000000001</v>
      </c>
      <c r="FV15" s="9">
        <v>0.55300000000000005</v>
      </c>
      <c r="FW15" s="9">
        <v>0.82799999999999996</v>
      </c>
      <c r="FX15" s="9">
        <v>0.222</v>
      </c>
      <c r="FY15" s="9">
        <v>0.60599999999999998</v>
      </c>
      <c r="FZ15" s="9">
        <v>0.86199999999999999</v>
      </c>
      <c r="GA15" s="9">
        <v>0.61</v>
      </c>
      <c r="GB15" s="9">
        <v>0.252</v>
      </c>
      <c r="GC15" s="9">
        <v>1.2090000000000001</v>
      </c>
      <c r="GD15" s="9">
        <v>0.71299999999999997</v>
      </c>
      <c r="GE15" s="9">
        <v>0.496</v>
      </c>
      <c r="GF15" s="9">
        <v>0.82799999999999996</v>
      </c>
      <c r="GG15" s="9">
        <v>0.54800000000000004</v>
      </c>
      <c r="GH15" s="9">
        <v>0.28000000000000003</v>
      </c>
      <c r="GI15" s="9">
        <v>0.38100000000000001</v>
      </c>
      <c r="GJ15" s="9">
        <v>0.16500000000000001</v>
      </c>
      <c r="GK15" s="9">
        <v>0.216</v>
      </c>
      <c r="GL15" s="9">
        <v>1.1040000000000001</v>
      </c>
      <c r="GM15" s="9">
        <v>0.70299999999999996</v>
      </c>
      <c r="GN15" s="9">
        <v>0.40100000000000002</v>
      </c>
      <c r="GO15" s="9">
        <v>0.93899999999999995</v>
      </c>
      <c r="GP15" s="9">
        <v>0.53800000000000003</v>
      </c>
      <c r="GQ15" s="9">
        <v>0.40100000000000002</v>
      </c>
      <c r="GR15" s="9">
        <v>0.745</v>
      </c>
      <c r="GS15" s="9">
        <v>0.34399999999999997</v>
      </c>
      <c r="GT15" s="9">
        <v>0.40100000000000002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0.19400000000000001</v>
      </c>
      <c r="HB15" s="9">
        <v>0.19400000000000001</v>
      </c>
      <c r="HC15" s="9">
        <v>0</v>
      </c>
      <c r="HD15" s="9">
        <v>0.16500000000000001</v>
      </c>
      <c r="HE15" s="9">
        <v>0.16500000000000001</v>
      </c>
      <c r="HF15" s="9">
        <v>0</v>
      </c>
      <c r="HG15" s="9">
        <v>0</v>
      </c>
      <c r="HH15" s="9">
        <v>0</v>
      </c>
      <c r="HI15" s="9">
        <v>0</v>
      </c>
      <c r="HJ15" s="9">
        <v>0.16500000000000001</v>
      </c>
      <c r="HK15" s="9">
        <v>0.16500000000000001</v>
      </c>
      <c r="HL15" s="9">
        <v>0</v>
      </c>
      <c r="HM15" s="9">
        <v>0.70699999999999996</v>
      </c>
      <c r="HN15" s="9">
        <v>0.45500000000000002</v>
      </c>
      <c r="HO15" s="9">
        <v>0.252</v>
      </c>
      <c r="HP15" s="9">
        <v>0.70699999999999996</v>
      </c>
      <c r="HQ15" s="9">
        <v>0.45500000000000002</v>
      </c>
      <c r="HR15" s="9">
        <v>0.252</v>
      </c>
      <c r="HS15" s="9">
        <v>0.45500000000000002</v>
      </c>
      <c r="HT15" s="9">
        <v>0.45500000000000002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0.252</v>
      </c>
      <c r="IC15" s="9">
        <v>0</v>
      </c>
      <c r="ID15" s="9">
        <v>0.252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0.32600000000000001</v>
      </c>
      <c r="F16" s="9">
        <v>0.22900000000000001</v>
      </c>
      <c r="G16" s="9">
        <v>9.7000000000000003E-2</v>
      </c>
      <c r="H16" s="9">
        <v>0.32600000000000001</v>
      </c>
      <c r="I16" s="9">
        <v>0.22900000000000001</v>
      </c>
      <c r="J16" s="9">
        <v>9.7000000000000003E-2</v>
      </c>
      <c r="K16" s="9">
        <v>7.6999999999999999E-2</v>
      </c>
      <c r="L16" s="9">
        <v>7.6999999999999999E-2</v>
      </c>
      <c r="M16" s="9">
        <v>0</v>
      </c>
      <c r="N16" s="9">
        <v>0</v>
      </c>
      <c r="O16" s="9">
        <v>0</v>
      </c>
      <c r="P16" s="9">
        <v>0</v>
      </c>
      <c r="Q16" s="9">
        <v>0.249</v>
      </c>
      <c r="R16" s="9">
        <v>0.153</v>
      </c>
      <c r="S16" s="9">
        <v>9.7000000000000003E-2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0.45900000000000002</v>
      </c>
      <c r="AG16" s="9">
        <v>0</v>
      </c>
      <c r="AH16" s="9">
        <v>0.45900000000000002</v>
      </c>
      <c r="AI16" s="9">
        <v>0.45900000000000002</v>
      </c>
      <c r="AJ16" s="9">
        <v>0</v>
      </c>
      <c r="AK16" s="9">
        <v>0.45900000000000002</v>
      </c>
      <c r="AL16" s="9">
        <v>0</v>
      </c>
      <c r="AM16" s="9">
        <v>0</v>
      </c>
      <c r="AN16" s="9">
        <v>0</v>
      </c>
      <c r="AO16" s="9">
        <v>0.26700000000000002</v>
      </c>
      <c r="AP16" s="9">
        <v>0</v>
      </c>
      <c r="AQ16" s="9">
        <v>0.26700000000000002</v>
      </c>
      <c r="AR16" s="9">
        <v>9.7000000000000003E-2</v>
      </c>
      <c r="AS16" s="9">
        <v>0</v>
      </c>
      <c r="AT16" s="9">
        <v>9.7000000000000003E-2</v>
      </c>
      <c r="AU16" s="9">
        <v>0</v>
      </c>
      <c r="AV16" s="9">
        <v>0</v>
      </c>
      <c r="AW16" s="9">
        <v>0</v>
      </c>
      <c r="AX16" s="9">
        <v>9.5000000000000001E-2</v>
      </c>
      <c r="AY16" s="9">
        <v>0</v>
      </c>
      <c r="AZ16" s="9">
        <v>9.5000000000000001E-2</v>
      </c>
      <c r="BA16" s="9">
        <v>9.5000000000000001E-2</v>
      </c>
      <c r="BB16" s="9">
        <v>0</v>
      </c>
      <c r="BC16" s="9">
        <v>9.5000000000000001E-2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0.97699999999999998</v>
      </c>
      <c r="CI16" s="9">
        <v>0.71599999999999997</v>
      </c>
      <c r="CJ16" s="9">
        <v>0.26100000000000001</v>
      </c>
      <c r="CK16" s="9">
        <v>0.97699999999999998</v>
      </c>
      <c r="CL16" s="9">
        <v>0.71599999999999997</v>
      </c>
      <c r="CM16" s="9">
        <v>0.26100000000000001</v>
      </c>
      <c r="CN16" s="9">
        <v>0.54300000000000004</v>
      </c>
      <c r="CO16" s="9">
        <v>0.54300000000000004</v>
      </c>
      <c r="CP16" s="9">
        <v>0</v>
      </c>
      <c r="CQ16" s="9">
        <v>0</v>
      </c>
      <c r="CR16" s="9">
        <v>0</v>
      </c>
      <c r="CS16" s="9">
        <v>0</v>
      </c>
      <c r="CT16" s="9">
        <v>0.17899999999999999</v>
      </c>
      <c r="CU16" s="9">
        <v>0</v>
      </c>
      <c r="CV16" s="9">
        <v>0.17899999999999999</v>
      </c>
      <c r="CW16" s="9">
        <v>0</v>
      </c>
      <c r="CX16" s="9">
        <v>0</v>
      </c>
      <c r="CY16" s="9">
        <v>0</v>
      </c>
      <c r="CZ16" s="9">
        <v>0.254</v>
      </c>
      <c r="DA16" s="9">
        <v>0.17299999999999999</v>
      </c>
      <c r="DB16" s="9">
        <v>8.1000000000000003E-2</v>
      </c>
      <c r="DC16" s="9">
        <v>0.254</v>
      </c>
      <c r="DD16" s="9">
        <v>0.17299999999999999</v>
      </c>
      <c r="DE16" s="9">
        <v>8.1000000000000003E-2</v>
      </c>
      <c r="DF16" s="9">
        <v>0</v>
      </c>
      <c r="DG16" s="9">
        <v>0</v>
      </c>
      <c r="DH16" s="9">
        <v>0</v>
      </c>
      <c r="DI16" s="9">
        <v>1.625</v>
      </c>
      <c r="DJ16" s="9">
        <v>0.56599999999999995</v>
      </c>
      <c r="DK16" s="9">
        <v>1.0589999999999999</v>
      </c>
      <c r="DL16" s="9">
        <v>1.625</v>
      </c>
      <c r="DM16" s="9">
        <v>0.56599999999999995</v>
      </c>
      <c r="DN16" s="9">
        <v>1.0589999999999999</v>
      </c>
      <c r="DO16" s="9">
        <v>0.54200000000000004</v>
      </c>
      <c r="DP16" s="9">
        <v>0.06</v>
      </c>
      <c r="DQ16" s="9">
        <v>0.48099999999999998</v>
      </c>
      <c r="DR16" s="9">
        <v>0.66800000000000004</v>
      </c>
      <c r="DS16" s="9">
        <v>0.189</v>
      </c>
      <c r="DT16" s="9">
        <v>0.48</v>
      </c>
      <c r="DU16" s="9">
        <v>0.184</v>
      </c>
      <c r="DV16" s="9">
        <v>0.184</v>
      </c>
      <c r="DW16" s="9">
        <v>0</v>
      </c>
      <c r="DX16" s="9">
        <v>0.17199999999999999</v>
      </c>
      <c r="DY16" s="9">
        <v>7.2999999999999995E-2</v>
      </c>
      <c r="DZ16" s="9">
        <v>9.9000000000000005E-2</v>
      </c>
      <c r="EA16" s="9">
        <v>0.06</v>
      </c>
      <c r="EB16" s="9">
        <v>0.06</v>
      </c>
      <c r="EC16" s="9">
        <v>0</v>
      </c>
      <c r="ED16" s="9">
        <v>0.06</v>
      </c>
      <c r="EE16" s="9">
        <v>0.06</v>
      </c>
      <c r="EF16" s="9">
        <v>0</v>
      </c>
      <c r="EG16" s="9">
        <v>0</v>
      </c>
      <c r="EH16" s="9">
        <v>0</v>
      </c>
      <c r="EI16" s="9">
        <v>0</v>
      </c>
      <c r="EJ16" s="9">
        <v>7.98</v>
      </c>
      <c r="EK16" s="9">
        <v>3.5259999999999998</v>
      </c>
      <c r="EL16" s="9">
        <v>4.4530000000000003</v>
      </c>
      <c r="EM16" s="9">
        <v>7.7720000000000002</v>
      </c>
      <c r="EN16" s="9">
        <v>3.319</v>
      </c>
      <c r="EO16" s="9">
        <v>4.4530000000000003</v>
      </c>
      <c r="EP16" s="9">
        <v>2.9950000000000001</v>
      </c>
      <c r="EQ16" s="9">
        <v>1.331</v>
      </c>
      <c r="ER16" s="9">
        <v>1.6639999999999999</v>
      </c>
      <c r="ES16" s="9">
        <v>1.47</v>
      </c>
      <c r="ET16" s="9">
        <v>0.54</v>
      </c>
      <c r="EU16" s="9">
        <v>0.93100000000000005</v>
      </c>
      <c r="EV16" s="9">
        <v>1.397</v>
      </c>
      <c r="EW16" s="9">
        <v>0.27800000000000002</v>
      </c>
      <c r="EX16" s="9">
        <v>1.119</v>
      </c>
      <c r="EY16" s="9">
        <v>1.1839999999999999</v>
      </c>
      <c r="EZ16" s="9">
        <v>0.624</v>
      </c>
      <c r="FA16" s="9">
        <v>0.56000000000000005</v>
      </c>
      <c r="FB16" s="9">
        <v>0.93300000000000005</v>
      </c>
      <c r="FC16" s="9">
        <v>0.754</v>
      </c>
      <c r="FD16" s="9">
        <v>0.17899999999999999</v>
      </c>
      <c r="FE16" s="9">
        <v>0.72499999999999998</v>
      </c>
      <c r="FF16" s="9">
        <v>0.54600000000000004</v>
      </c>
      <c r="FG16" s="9">
        <v>0.17899999999999999</v>
      </c>
      <c r="FH16" s="9">
        <v>0.20799999999999999</v>
      </c>
      <c r="FI16" s="9">
        <v>0.20799999999999999</v>
      </c>
      <c r="FJ16" s="9">
        <v>0</v>
      </c>
      <c r="FK16" s="9">
        <v>7.4249999999999998</v>
      </c>
      <c r="FL16" s="9">
        <v>2.972</v>
      </c>
      <c r="FM16" s="9">
        <v>4.4530000000000003</v>
      </c>
      <c r="FN16" s="9">
        <v>7.218</v>
      </c>
      <c r="FO16" s="9">
        <v>2.7639999999999998</v>
      </c>
      <c r="FP16" s="9">
        <v>4.4530000000000003</v>
      </c>
      <c r="FQ16" s="9">
        <v>2.44</v>
      </c>
      <c r="FR16" s="9">
        <v>0.77600000000000002</v>
      </c>
      <c r="FS16" s="9">
        <v>1.6639999999999999</v>
      </c>
      <c r="FT16" s="9">
        <v>1.47</v>
      </c>
      <c r="FU16" s="9">
        <v>0.54</v>
      </c>
      <c r="FV16" s="9">
        <v>0.93100000000000005</v>
      </c>
      <c r="FW16" s="9">
        <v>1.397</v>
      </c>
      <c r="FX16" s="9">
        <v>0.27800000000000002</v>
      </c>
      <c r="FY16" s="9">
        <v>1.119</v>
      </c>
      <c r="FZ16" s="9">
        <v>1.1839999999999999</v>
      </c>
      <c r="GA16" s="9">
        <v>0.624</v>
      </c>
      <c r="GB16" s="9">
        <v>0.56000000000000005</v>
      </c>
      <c r="GC16" s="9">
        <v>0.93300000000000005</v>
      </c>
      <c r="GD16" s="9">
        <v>0.754</v>
      </c>
      <c r="GE16" s="9">
        <v>0.17899999999999999</v>
      </c>
      <c r="GF16" s="9">
        <v>0.72499999999999998</v>
      </c>
      <c r="GG16" s="9">
        <v>0.54600000000000004</v>
      </c>
      <c r="GH16" s="9">
        <v>0.17899999999999999</v>
      </c>
      <c r="GI16" s="9">
        <v>0.20799999999999999</v>
      </c>
      <c r="GJ16" s="9">
        <v>0.20799999999999999</v>
      </c>
      <c r="GK16" s="9">
        <v>0</v>
      </c>
      <c r="GL16" s="9">
        <v>2.1669999999999998</v>
      </c>
      <c r="GM16" s="9">
        <v>0.60199999999999998</v>
      </c>
      <c r="GN16" s="9">
        <v>1.5640000000000001</v>
      </c>
      <c r="GO16" s="9">
        <v>2.1669999999999998</v>
      </c>
      <c r="GP16" s="9">
        <v>0.60199999999999998</v>
      </c>
      <c r="GQ16" s="9">
        <v>1.5640000000000001</v>
      </c>
      <c r="GR16" s="9">
        <v>0.84199999999999997</v>
      </c>
      <c r="GS16" s="9">
        <v>0.38800000000000001</v>
      </c>
      <c r="GT16" s="9">
        <v>0.45400000000000001</v>
      </c>
      <c r="GU16" s="9">
        <v>0.93100000000000005</v>
      </c>
      <c r="GV16" s="9">
        <v>0</v>
      </c>
      <c r="GW16" s="9">
        <v>0.93100000000000005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0.39400000000000002</v>
      </c>
      <c r="HE16" s="9">
        <v>0.214</v>
      </c>
      <c r="HF16" s="9">
        <v>0.17899999999999999</v>
      </c>
      <c r="HG16" s="9">
        <v>0.39400000000000002</v>
      </c>
      <c r="HH16" s="9">
        <v>0.214</v>
      </c>
      <c r="HI16" s="9">
        <v>0.17899999999999999</v>
      </c>
      <c r="HJ16" s="9">
        <v>0</v>
      </c>
      <c r="HK16" s="9">
        <v>0</v>
      </c>
      <c r="HL16" s="9">
        <v>0</v>
      </c>
      <c r="HM16" s="9">
        <v>0.27</v>
      </c>
      <c r="HN16" s="9">
        <v>0.27</v>
      </c>
      <c r="HO16" s="9">
        <v>0</v>
      </c>
      <c r="HP16" s="9">
        <v>0.27</v>
      </c>
      <c r="HQ16" s="9">
        <v>0.27</v>
      </c>
      <c r="HR16" s="9">
        <v>0</v>
      </c>
      <c r="HS16" s="9">
        <v>0</v>
      </c>
      <c r="HT16" s="9">
        <v>0</v>
      </c>
      <c r="HU16" s="9">
        <v>0</v>
      </c>
      <c r="HV16" s="9">
        <v>0.27</v>
      </c>
      <c r="HW16" s="9">
        <v>0.27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0.107</v>
      </c>
      <c r="F17" s="9">
        <v>3.6999999999999998E-2</v>
      </c>
      <c r="G17" s="9">
        <v>7.0000000000000007E-2</v>
      </c>
      <c r="H17" s="9">
        <v>0.107</v>
      </c>
      <c r="I17" s="9">
        <v>3.6999999999999998E-2</v>
      </c>
      <c r="J17" s="9">
        <v>7.0000000000000007E-2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0.107</v>
      </c>
      <c r="R17" s="9">
        <v>3.6999999999999998E-2</v>
      </c>
      <c r="S17" s="9">
        <v>7.0000000000000007E-2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8.3000000000000004E-2</v>
      </c>
      <c r="BH17" s="9">
        <v>0</v>
      </c>
      <c r="BI17" s="9">
        <v>8.3000000000000004E-2</v>
      </c>
      <c r="BJ17" s="9">
        <v>8.3000000000000004E-2</v>
      </c>
      <c r="BK17" s="9">
        <v>0</v>
      </c>
      <c r="BL17" s="9">
        <v>8.3000000000000004E-2</v>
      </c>
      <c r="BM17" s="9">
        <v>0</v>
      </c>
      <c r="BN17" s="9">
        <v>0</v>
      </c>
      <c r="BO17" s="9">
        <v>0</v>
      </c>
      <c r="BP17" s="9">
        <v>8.3000000000000004E-2</v>
      </c>
      <c r="BQ17" s="9">
        <v>0</v>
      </c>
      <c r="BR17" s="9">
        <v>8.3000000000000004E-2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0.84599999999999997</v>
      </c>
      <c r="CI17" s="9">
        <v>0.20499999999999999</v>
      </c>
      <c r="CJ17" s="9">
        <v>0.64100000000000001</v>
      </c>
      <c r="CK17" s="9">
        <v>0.84599999999999997</v>
      </c>
      <c r="CL17" s="9">
        <v>0.20499999999999999</v>
      </c>
      <c r="CM17" s="9">
        <v>0.64100000000000001</v>
      </c>
      <c r="CN17" s="9">
        <v>0.255</v>
      </c>
      <c r="CO17" s="9">
        <v>3.6999999999999998E-2</v>
      </c>
      <c r="CP17" s="9">
        <v>0.218</v>
      </c>
      <c r="CQ17" s="9">
        <v>0.26300000000000001</v>
      </c>
      <c r="CR17" s="9">
        <v>0.16700000000000001</v>
      </c>
      <c r="CS17" s="9">
        <v>9.6000000000000002E-2</v>
      </c>
      <c r="CT17" s="9">
        <v>6.2E-2</v>
      </c>
      <c r="CU17" s="9">
        <v>0</v>
      </c>
      <c r="CV17" s="9">
        <v>6.2E-2</v>
      </c>
      <c r="CW17" s="9">
        <v>6.9000000000000006E-2</v>
      </c>
      <c r="CX17" s="9">
        <v>0</v>
      </c>
      <c r="CY17" s="9">
        <v>6.9000000000000006E-2</v>
      </c>
      <c r="CZ17" s="9">
        <v>0.19700000000000001</v>
      </c>
      <c r="DA17" s="9">
        <v>0</v>
      </c>
      <c r="DB17" s="9">
        <v>0.19700000000000001</v>
      </c>
      <c r="DC17" s="9">
        <v>0.19700000000000001</v>
      </c>
      <c r="DD17" s="9">
        <v>0</v>
      </c>
      <c r="DE17" s="9">
        <v>0.19700000000000001</v>
      </c>
      <c r="DF17" s="9">
        <v>0</v>
      </c>
      <c r="DG17" s="9">
        <v>0</v>
      </c>
      <c r="DH17" s="9">
        <v>0</v>
      </c>
      <c r="DI17" s="9">
        <v>0.60699999999999998</v>
      </c>
      <c r="DJ17" s="9">
        <v>0.16600000000000001</v>
      </c>
      <c r="DK17" s="9">
        <v>0.441</v>
      </c>
      <c r="DL17" s="9">
        <v>0.60699999999999998</v>
      </c>
      <c r="DM17" s="9">
        <v>0.16600000000000001</v>
      </c>
      <c r="DN17" s="9">
        <v>0.441</v>
      </c>
      <c r="DO17" s="9">
        <v>0</v>
      </c>
      <c r="DP17" s="9">
        <v>0</v>
      </c>
      <c r="DQ17" s="9">
        <v>0</v>
      </c>
      <c r="DR17" s="9">
        <v>0.22600000000000001</v>
      </c>
      <c r="DS17" s="9">
        <v>5.8999999999999997E-2</v>
      </c>
      <c r="DT17" s="9">
        <v>0.16700000000000001</v>
      </c>
      <c r="DU17" s="9">
        <v>0.316</v>
      </c>
      <c r="DV17" s="9">
        <v>0.107</v>
      </c>
      <c r="DW17" s="9">
        <v>0.20899999999999999</v>
      </c>
      <c r="DX17" s="9">
        <v>6.4000000000000001E-2</v>
      </c>
      <c r="DY17" s="9">
        <v>0</v>
      </c>
      <c r="DZ17" s="9">
        <v>6.4000000000000001E-2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10.821</v>
      </c>
      <c r="EK17" s="9">
        <v>5.6219999999999999</v>
      </c>
      <c r="EL17" s="9">
        <v>5.1989999999999998</v>
      </c>
      <c r="EM17" s="9">
        <v>10.728999999999999</v>
      </c>
      <c r="EN17" s="9">
        <v>5.6219999999999999</v>
      </c>
      <c r="EO17" s="9">
        <v>5.1070000000000002</v>
      </c>
      <c r="EP17" s="9">
        <v>3.915</v>
      </c>
      <c r="EQ17" s="9">
        <v>2.242</v>
      </c>
      <c r="ER17" s="9">
        <v>1.673</v>
      </c>
      <c r="ES17" s="9">
        <v>2.9409999999999998</v>
      </c>
      <c r="ET17" s="9">
        <v>1.585</v>
      </c>
      <c r="EU17" s="9">
        <v>1.3560000000000001</v>
      </c>
      <c r="EV17" s="9">
        <v>1.3660000000000001</v>
      </c>
      <c r="EW17" s="9">
        <v>0.57499999999999996</v>
      </c>
      <c r="EX17" s="9">
        <v>0.79100000000000004</v>
      </c>
      <c r="EY17" s="9">
        <v>1.355</v>
      </c>
      <c r="EZ17" s="9">
        <v>0.35799999999999998</v>
      </c>
      <c r="FA17" s="9">
        <v>0.997</v>
      </c>
      <c r="FB17" s="9">
        <v>1.244</v>
      </c>
      <c r="FC17" s="9">
        <v>0.86299999999999999</v>
      </c>
      <c r="FD17" s="9">
        <v>0.38100000000000001</v>
      </c>
      <c r="FE17" s="9">
        <v>1.1519999999999999</v>
      </c>
      <c r="FF17" s="9">
        <v>0.86299999999999999</v>
      </c>
      <c r="FG17" s="9">
        <v>0.28899999999999998</v>
      </c>
      <c r="FH17" s="9">
        <v>9.1999999999999998E-2</v>
      </c>
      <c r="FI17" s="9">
        <v>0</v>
      </c>
      <c r="FJ17" s="9">
        <v>9.1999999999999998E-2</v>
      </c>
      <c r="FK17" s="9">
        <v>9.7200000000000006</v>
      </c>
      <c r="FL17" s="9">
        <v>4.8230000000000004</v>
      </c>
      <c r="FM17" s="9">
        <v>4.8970000000000002</v>
      </c>
      <c r="FN17" s="9">
        <v>9.6280000000000001</v>
      </c>
      <c r="FO17" s="9">
        <v>4.8230000000000004</v>
      </c>
      <c r="FP17" s="9">
        <v>4.8049999999999997</v>
      </c>
      <c r="FQ17" s="9">
        <v>3.613</v>
      </c>
      <c r="FR17" s="9">
        <v>2.242</v>
      </c>
      <c r="FS17" s="9">
        <v>1.371</v>
      </c>
      <c r="FT17" s="9">
        <v>2.7010000000000001</v>
      </c>
      <c r="FU17" s="9">
        <v>1.3460000000000001</v>
      </c>
      <c r="FV17" s="9">
        <v>1.3560000000000001</v>
      </c>
      <c r="FW17" s="9">
        <v>0.99</v>
      </c>
      <c r="FX17" s="9">
        <v>0.19800000000000001</v>
      </c>
      <c r="FY17" s="9">
        <v>0.79100000000000004</v>
      </c>
      <c r="FZ17" s="9">
        <v>1.1719999999999999</v>
      </c>
      <c r="GA17" s="9">
        <v>0.17499999999999999</v>
      </c>
      <c r="GB17" s="9">
        <v>0.997</v>
      </c>
      <c r="GC17" s="9">
        <v>1.244</v>
      </c>
      <c r="GD17" s="9">
        <v>0.86299999999999999</v>
      </c>
      <c r="GE17" s="9">
        <v>0.38100000000000001</v>
      </c>
      <c r="GF17" s="9">
        <v>1.1519999999999999</v>
      </c>
      <c r="GG17" s="9">
        <v>0.86299999999999999</v>
      </c>
      <c r="GH17" s="9">
        <v>0.28899999999999998</v>
      </c>
      <c r="GI17" s="9">
        <v>9.1999999999999998E-2</v>
      </c>
      <c r="GJ17" s="9">
        <v>0</v>
      </c>
      <c r="GK17" s="9">
        <v>9.1999999999999998E-2</v>
      </c>
      <c r="GL17" s="9">
        <v>2.79</v>
      </c>
      <c r="GM17" s="9">
        <v>1.778</v>
      </c>
      <c r="GN17" s="9">
        <v>1.0129999999999999</v>
      </c>
      <c r="GO17" s="9">
        <v>2.79</v>
      </c>
      <c r="GP17" s="9">
        <v>1.778</v>
      </c>
      <c r="GQ17" s="9">
        <v>1.0129999999999999</v>
      </c>
      <c r="GR17" s="9">
        <v>1.0980000000000001</v>
      </c>
      <c r="GS17" s="9">
        <v>0.65600000000000003</v>
      </c>
      <c r="GT17" s="9">
        <v>0.442</v>
      </c>
      <c r="GU17" s="9">
        <v>0.67800000000000005</v>
      </c>
      <c r="GV17" s="9">
        <v>0.50900000000000001</v>
      </c>
      <c r="GW17" s="9">
        <v>0.16800000000000001</v>
      </c>
      <c r="GX17" s="9">
        <v>0.6</v>
      </c>
      <c r="GY17" s="9">
        <v>0.19800000000000001</v>
      </c>
      <c r="GZ17" s="9">
        <v>0.40200000000000002</v>
      </c>
      <c r="HA17" s="9">
        <v>0</v>
      </c>
      <c r="HB17" s="9">
        <v>0</v>
      </c>
      <c r="HC17" s="9">
        <v>0</v>
      </c>
      <c r="HD17" s="9">
        <v>0.41399999999999998</v>
      </c>
      <c r="HE17" s="9">
        <v>0.41399999999999998</v>
      </c>
      <c r="HF17" s="9">
        <v>0</v>
      </c>
      <c r="HG17" s="9">
        <v>0.41399999999999998</v>
      </c>
      <c r="HH17" s="9">
        <v>0.41399999999999998</v>
      </c>
      <c r="HI17" s="9">
        <v>0</v>
      </c>
      <c r="HJ17" s="9">
        <v>0</v>
      </c>
      <c r="HK17" s="9">
        <v>0</v>
      </c>
      <c r="HL17" s="9">
        <v>0</v>
      </c>
      <c r="HM17" s="9">
        <v>0.79600000000000004</v>
      </c>
      <c r="HN17" s="9">
        <v>0</v>
      </c>
      <c r="HO17" s="9">
        <v>0.79600000000000004</v>
      </c>
      <c r="HP17" s="9">
        <v>0.79600000000000004</v>
      </c>
      <c r="HQ17" s="9">
        <v>0</v>
      </c>
      <c r="HR17" s="9">
        <v>0.79600000000000004</v>
      </c>
      <c r="HS17" s="9">
        <v>0.24299999999999999</v>
      </c>
      <c r="HT17" s="9">
        <v>0</v>
      </c>
      <c r="HU17" s="9">
        <v>0.24299999999999999</v>
      </c>
      <c r="HV17" s="9">
        <v>0.36799999999999999</v>
      </c>
      <c r="HW17" s="9">
        <v>0</v>
      </c>
      <c r="HX17" s="9">
        <v>0.36799999999999999</v>
      </c>
      <c r="HY17" s="9">
        <v>0</v>
      </c>
      <c r="HZ17" s="9">
        <v>0</v>
      </c>
      <c r="IA17" s="9">
        <v>0</v>
      </c>
      <c r="IB17" s="9">
        <v>0.184</v>
      </c>
      <c r="IC17" s="9">
        <v>0</v>
      </c>
      <c r="ID17" s="9">
        <v>0.184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0.34399999999999997</v>
      </c>
      <c r="CI18" s="9">
        <v>5.3999999999999999E-2</v>
      </c>
      <c r="CJ18" s="9">
        <v>0.28999999999999998</v>
      </c>
      <c r="CK18" s="9">
        <v>0.28999999999999998</v>
      </c>
      <c r="CL18" s="9">
        <v>0</v>
      </c>
      <c r="CM18" s="9">
        <v>0.28999999999999998</v>
      </c>
      <c r="CN18" s="9">
        <v>0</v>
      </c>
      <c r="CO18" s="9">
        <v>0</v>
      </c>
      <c r="CP18" s="9">
        <v>0</v>
      </c>
      <c r="CQ18" s="9">
        <v>0.28999999999999998</v>
      </c>
      <c r="CR18" s="9">
        <v>0</v>
      </c>
      <c r="CS18" s="9">
        <v>0.28999999999999998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5.3999999999999999E-2</v>
      </c>
      <c r="DA18" s="9">
        <v>5.3999999999999999E-2</v>
      </c>
      <c r="DB18" s="9">
        <v>0</v>
      </c>
      <c r="DC18" s="9">
        <v>0</v>
      </c>
      <c r="DD18" s="9">
        <v>0</v>
      </c>
      <c r="DE18" s="9">
        <v>0</v>
      </c>
      <c r="DF18" s="9">
        <v>5.3999999999999999E-2</v>
      </c>
      <c r="DG18" s="9">
        <v>5.3999999999999999E-2</v>
      </c>
      <c r="DH18" s="9">
        <v>0</v>
      </c>
      <c r="DI18" s="9">
        <v>1.3320000000000001</v>
      </c>
      <c r="DJ18" s="9">
        <v>0.46600000000000003</v>
      </c>
      <c r="DK18" s="9">
        <v>0.86499999999999999</v>
      </c>
      <c r="DL18" s="9">
        <v>1.3320000000000001</v>
      </c>
      <c r="DM18" s="9">
        <v>0.46600000000000003</v>
      </c>
      <c r="DN18" s="9">
        <v>0.86499999999999999</v>
      </c>
      <c r="DO18" s="9">
        <v>0.505</v>
      </c>
      <c r="DP18" s="9">
        <v>0</v>
      </c>
      <c r="DQ18" s="9">
        <v>0.505</v>
      </c>
      <c r="DR18" s="9">
        <v>0.188</v>
      </c>
      <c r="DS18" s="9">
        <v>0.188</v>
      </c>
      <c r="DT18" s="9">
        <v>0</v>
      </c>
      <c r="DU18" s="9">
        <v>0.22700000000000001</v>
      </c>
      <c r="DV18" s="9">
        <v>0</v>
      </c>
      <c r="DW18" s="9">
        <v>0.22700000000000001</v>
      </c>
      <c r="DX18" s="9">
        <v>0.29199999999999998</v>
      </c>
      <c r="DY18" s="9">
        <v>0.158</v>
      </c>
      <c r="DZ18" s="9">
        <v>0.13400000000000001</v>
      </c>
      <c r="EA18" s="9">
        <v>0.12</v>
      </c>
      <c r="EB18" s="9">
        <v>0.12</v>
      </c>
      <c r="EC18" s="9">
        <v>0</v>
      </c>
      <c r="ED18" s="9">
        <v>0.12</v>
      </c>
      <c r="EE18" s="9">
        <v>0.12</v>
      </c>
      <c r="EF18" s="9">
        <v>0</v>
      </c>
      <c r="EG18" s="9">
        <v>0</v>
      </c>
      <c r="EH18" s="9">
        <v>0</v>
      </c>
      <c r="EI18" s="9">
        <v>0</v>
      </c>
      <c r="EJ18" s="9">
        <v>9.0419999999999998</v>
      </c>
      <c r="EK18" s="9">
        <v>4.8540000000000001</v>
      </c>
      <c r="EL18" s="9">
        <v>4.1879999999999997</v>
      </c>
      <c r="EM18" s="9">
        <v>8.5660000000000007</v>
      </c>
      <c r="EN18" s="9">
        <v>4.3780000000000001</v>
      </c>
      <c r="EO18" s="9">
        <v>4.1879999999999997</v>
      </c>
      <c r="EP18" s="9">
        <v>2.4020000000000001</v>
      </c>
      <c r="EQ18" s="9">
        <v>1.5269999999999999</v>
      </c>
      <c r="ER18" s="9">
        <v>0.875</v>
      </c>
      <c r="ES18" s="9">
        <v>3.37</v>
      </c>
      <c r="ET18" s="9">
        <v>1.512</v>
      </c>
      <c r="EU18" s="9">
        <v>1.8580000000000001</v>
      </c>
      <c r="EV18" s="9">
        <v>1.2689999999999999</v>
      </c>
      <c r="EW18" s="9">
        <v>0.69</v>
      </c>
      <c r="EX18" s="9">
        <v>0.57899999999999996</v>
      </c>
      <c r="EY18" s="9">
        <v>0.91300000000000003</v>
      </c>
      <c r="EZ18" s="9">
        <v>0.36899999999999999</v>
      </c>
      <c r="FA18" s="9">
        <v>0.54400000000000004</v>
      </c>
      <c r="FB18" s="9">
        <v>1.0880000000000001</v>
      </c>
      <c r="FC18" s="9">
        <v>0.75600000000000001</v>
      </c>
      <c r="FD18" s="9">
        <v>0.33200000000000002</v>
      </c>
      <c r="FE18" s="9">
        <v>0.61199999999999999</v>
      </c>
      <c r="FF18" s="9">
        <v>0.28000000000000003</v>
      </c>
      <c r="FG18" s="9">
        <v>0.33200000000000002</v>
      </c>
      <c r="FH18" s="9">
        <v>0.47599999999999998</v>
      </c>
      <c r="FI18" s="9">
        <v>0.47599999999999998</v>
      </c>
      <c r="FJ18" s="9">
        <v>0</v>
      </c>
      <c r="FK18" s="9">
        <v>7.8570000000000002</v>
      </c>
      <c r="FL18" s="9">
        <v>3.9849999999999999</v>
      </c>
      <c r="FM18" s="9">
        <v>3.8719999999999999</v>
      </c>
      <c r="FN18" s="9">
        <v>7.38</v>
      </c>
      <c r="FO18" s="9">
        <v>3.5089999999999999</v>
      </c>
      <c r="FP18" s="9">
        <v>3.8719999999999999</v>
      </c>
      <c r="FQ18" s="9">
        <v>2.4020000000000001</v>
      </c>
      <c r="FR18" s="9">
        <v>1.5269999999999999</v>
      </c>
      <c r="FS18" s="9">
        <v>0.875</v>
      </c>
      <c r="FT18" s="9">
        <v>2.4329999999999998</v>
      </c>
      <c r="FU18" s="9">
        <v>0.89</v>
      </c>
      <c r="FV18" s="9">
        <v>1.5429999999999999</v>
      </c>
      <c r="FW18" s="9">
        <v>1.0209999999999999</v>
      </c>
      <c r="FX18" s="9">
        <v>0.442</v>
      </c>
      <c r="FY18" s="9">
        <v>0.57899999999999996</v>
      </c>
      <c r="FZ18" s="9">
        <v>0.91300000000000003</v>
      </c>
      <c r="GA18" s="9">
        <v>0.36899999999999999</v>
      </c>
      <c r="GB18" s="9">
        <v>0.54400000000000004</v>
      </c>
      <c r="GC18" s="9">
        <v>1.0880000000000001</v>
      </c>
      <c r="GD18" s="9">
        <v>0.75600000000000001</v>
      </c>
      <c r="GE18" s="9">
        <v>0.33200000000000002</v>
      </c>
      <c r="GF18" s="9">
        <v>0.61199999999999999</v>
      </c>
      <c r="GG18" s="9">
        <v>0.28000000000000003</v>
      </c>
      <c r="GH18" s="9">
        <v>0.33200000000000002</v>
      </c>
      <c r="GI18" s="9">
        <v>0.47599999999999998</v>
      </c>
      <c r="GJ18" s="9">
        <v>0.47599999999999998</v>
      </c>
      <c r="GK18" s="9">
        <v>0</v>
      </c>
      <c r="GL18" s="9">
        <v>0.46500000000000002</v>
      </c>
      <c r="GM18" s="9">
        <v>0.20699999999999999</v>
      </c>
      <c r="GN18" s="9">
        <v>0.25900000000000001</v>
      </c>
      <c r="GO18" s="9">
        <v>0.46500000000000002</v>
      </c>
      <c r="GP18" s="9">
        <v>0.20699999999999999</v>
      </c>
      <c r="GQ18" s="9">
        <v>0.25900000000000001</v>
      </c>
      <c r="GR18" s="9">
        <v>0.20699999999999999</v>
      </c>
      <c r="GS18" s="9">
        <v>0.20699999999999999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0.25900000000000001</v>
      </c>
      <c r="HB18" s="9">
        <v>0</v>
      </c>
      <c r="HC18" s="9">
        <v>0.25900000000000001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0.93700000000000006</v>
      </c>
      <c r="HN18" s="9">
        <v>0.93700000000000006</v>
      </c>
      <c r="HO18" s="9">
        <v>0</v>
      </c>
      <c r="HP18" s="9">
        <v>0.93700000000000006</v>
      </c>
      <c r="HQ18" s="9">
        <v>0.93700000000000006</v>
      </c>
      <c r="HR18" s="9">
        <v>0</v>
      </c>
      <c r="HS18" s="9">
        <v>0</v>
      </c>
      <c r="HT18" s="9">
        <v>0</v>
      </c>
      <c r="HU18" s="9">
        <v>0</v>
      </c>
      <c r="HV18" s="9">
        <v>0.311</v>
      </c>
      <c r="HW18" s="9">
        <v>0.311</v>
      </c>
      <c r="HX18" s="9">
        <v>0</v>
      </c>
      <c r="HY18" s="9">
        <v>0.442</v>
      </c>
      <c r="HZ18" s="9">
        <v>0.442</v>
      </c>
      <c r="IA18" s="9">
        <v>0</v>
      </c>
      <c r="IB18" s="9">
        <v>0.184</v>
      </c>
      <c r="IC18" s="9">
        <v>0.184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0.80100000000000005</v>
      </c>
      <c r="IO18" s="9">
        <v>0.51600000000000001</v>
      </c>
      <c r="IP18" s="9">
        <v>0.28499999999999998</v>
      </c>
      <c r="IQ18" s="9">
        <v>0.56399999999999995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8.5000000000000006E-2</v>
      </c>
      <c r="AG19" s="9">
        <v>0</v>
      </c>
      <c r="AH19" s="9">
        <v>8.5000000000000006E-2</v>
      </c>
      <c r="AI19" s="9">
        <v>8.5000000000000006E-2</v>
      </c>
      <c r="AJ19" s="9">
        <v>0</v>
      </c>
      <c r="AK19" s="9">
        <v>8.5000000000000006E-2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8.5000000000000006E-2</v>
      </c>
      <c r="AS19" s="9">
        <v>0</v>
      </c>
      <c r="AT19" s="9">
        <v>8.5000000000000006E-2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0.29499999999999998</v>
      </c>
      <c r="BH19" s="9">
        <v>0</v>
      </c>
      <c r="BI19" s="9">
        <v>0.29499999999999998</v>
      </c>
      <c r="BJ19" s="9">
        <v>0.29499999999999998</v>
      </c>
      <c r="BK19" s="9">
        <v>0</v>
      </c>
      <c r="BL19" s="9">
        <v>0.29499999999999998</v>
      </c>
      <c r="BM19" s="9">
        <v>0.29499999999999998</v>
      </c>
      <c r="BN19" s="9">
        <v>0</v>
      </c>
      <c r="BO19" s="9">
        <v>0.29499999999999998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0.76300000000000001</v>
      </c>
      <c r="CI19" s="9">
        <v>0.46800000000000003</v>
      </c>
      <c r="CJ19" s="9">
        <v>0.29499999999999998</v>
      </c>
      <c r="CK19" s="9">
        <v>0.76300000000000001</v>
      </c>
      <c r="CL19" s="9">
        <v>0.46800000000000003</v>
      </c>
      <c r="CM19" s="9">
        <v>0.29499999999999998</v>
      </c>
      <c r="CN19" s="9">
        <v>0.23100000000000001</v>
      </c>
      <c r="CO19" s="9">
        <v>0</v>
      </c>
      <c r="CP19" s="9">
        <v>0.23100000000000001</v>
      </c>
      <c r="CQ19" s="9">
        <v>0.38700000000000001</v>
      </c>
      <c r="CR19" s="9">
        <v>0.32200000000000001</v>
      </c>
      <c r="CS19" s="9">
        <v>6.5000000000000002E-2</v>
      </c>
      <c r="CT19" s="9">
        <v>0.14499999999999999</v>
      </c>
      <c r="CU19" s="9">
        <v>0.14499999999999999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1.3120000000000001</v>
      </c>
      <c r="DJ19" s="9">
        <v>0.68400000000000005</v>
      </c>
      <c r="DK19" s="9">
        <v>0.628</v>
      </c>
      <c r="DL19" s="9">
        <v>1.3120000000000001</v>
      </c>
      <c r="DM19" s="9">
        <v>0.68400000000000005</v>
      </c>
      <c r="DN19" s="9">
        <v>0.628</v>
      </c>
      <c r="DO19" s="9">
        <v>0.314</v>
      </c>
      <c r="DP19" s="9">
        <v>0.13300000000000001</v>
      </c>
      <c r="DQ19" s="9">
        <v>0.18</v>
      </c>
      <c r="DR19" s="9">
        <v>0.41899999999999998</v>
      </c>
      <c r="DS19" s="9">
        <v>0.13200000000000001</v>
      </c>
      <c r="DT19" s="9">
        <v>0.28699999999999998</v>
      </c>
      <c r="DU19" s="9">
        <v>0.29199999999999998</v>
      </c>
      <c r="DV19" s="9">
        <v>0.29199999999999998</v>
      </c>
      <c r="DW19" s="9">
        <v>0</v>
      </c>
      <c r="DX19" s="9">
        <v>0.192</v>
      </c>
      <c r="DY19" s="9">
        <v>0.127</v>
      </c>
      <c r="DZ19" s="9">
        <v>6.5000000000000002E-2</v>
      </c>
      <c r="EA19" s="9">
        <v>9.5000000000000001E-2</v>
      </c>
      <c r="EB19" s="9">
        <v>0</v>
      </c>
      <c r="EC19" s="9">
        <v>9.5000000000000001E-2</v>
      </c>
      <c r="ED19" s="9">
        <v>9.5000000000000001E-2</v>
      </c>
      <c r="EE19" s="9">
        <v>0</v>
      </c>
      <c r="EF19" s="9">
        <v>9.5000000000000001E-2</v>
      </c>
      <c r="EG19" s="9">
        <v>0</v>
      </c>
      <c r="EH19" s="9">
        <v>0</v>
      </c>
      <c r="EI19" s="9">
        <v>0</v>
      </c>
      <c r="EJ19" s="9">
        <v>8.0779999999999994</v>
      </c>
      <c r="EK19" s="9">
        <v>4.7270000000000003</v>
      </c>
      <c r="EL19" s="9">
        <v>3.35</v>
      </c>
      <c r="EM19" s="9">
        <v>8.0779999999999994</v>
      </c>
      <c r="EN19" s="9">
        <v>4.7270000000000003</v>
      </c>
      <c r="EO19" s="9">
        <v>3.35</v>
      </c>
      <c r="EP19" s="9">
        <v>2.7869999999999999</v>
      </c>
      <c r="EQ19" s="9">
        <v>1.677</v>
      </c>
      <c r="ER19" s="9">
        <v>1.1100000000000001</v>
      </c>
      <c r="ES19" s="9">
        <v>2.5680000000000001</v>
      </c>
      <c r="ET19" s="9">
        <v>1.238</v>
      </c>
      <c r="EU19" s="9">
        <v>1.33</v>
      </c>
      <c r="EV19" s="9">
        <v>0.42599999999999999</v>
      </c>
      <c r="EW19" s="9">
        <v>0.24299999999999999</v>
      </c>
      <c r="EX19" s="9">
        <v>0.182</v>
      </c>
      <c r="EY19" s="9">
        <v>0.89800000000000002</v>
      </c>
      <c r="EZ19" s="9">
        <v>0.52500000000000002</v>
      </c>
      <c r="FA19" s="9">
        <v>0.374</v>
      </c>
      <c r="FB19" s="9">
        <v>1.399</v>
      </c>
      <c r="FC19" s="9">
        <v>1.0449999999999999</v>
      </c>
      <c r="FD19" s="9">
        <v>0.35499999999999998</v>
      </c>
      <c r="FE19" s="9">
        <v>1.399</v>
      </c>
      <c r="FF19" s="9">
        <v>1.0449999999999999</v>
      </c>
      <c r="FG19" s="9">
        <v>0.35499999999999998</v>
      </c>
      <c r="FH19" s="9">
        <v>0</v>
      </c>
      <c r="FI19" s="9">
        <v>0</v>
      </c>
      <c r="FJ19" s="9">
        <v>0</v>
      </c>
      <c r="FK19" s="9">
        <v>6.6749999999999998</v>
      </c>
      <c r="FL19" s="9">
        <v>4.0759999999999996</v>
      </c>
      <c r="FM19" s="9">
        <v>2.5990000000000002</v>
      </c>
      <c r="FN19" s="9">
        <v>6.6749999999999998</v>
      </c>
      <c r="FO19" s="9">
        <v>4.0759999999999996</v>
      </c>
      <c r="FP19" s="9">
        <v>2.5990000000000002</v>
      </c>
      <c r="FQ19" s="9">
        <v>2.1909999999999998</v>
      </c>
      <c r="FR19" s="9">
        <v>1.2549999999999999</v>
      </c>
      <c r="FS19" s="9">
        <v>0.93600000000000005</v>
      </c>
      <c r="FT19" s="9">
        <v>1.94</v>
      </c>
      <c r="FU19" s="9">
        <v>1.008</v>
      </c>
      <c r="FV19" s="9">
        <v>0.93200000000000005</v>
      </c>
      <c r="FW19" s="9">
        <v>0.42599999999999999</v>
      </c>
      <c r="FX19" s="9">
        <v>0.24299999999999999</v>
      </c>
      <c r="FY19" s="9">
        <v>0.182</v>
      </c>
      <c r="FZ19" s="9">
        <v>0.89800000000000002</v>
      </c>
      <c r="GA19" s="9">
        <v>0.52500000000000002</v>
      </c>
      <c r="GB19" s="9">
        <v>0.374</v>
      </c>
      <c r="GC19" s="9">
        <v>1.22</v>
      </c>
      <c r="GD19" s="9">
        <v>1.0449999999999999</v>
      </c>
      <c r="GE19" s="9">
        <v>0.17499999999999999</v>
      </c>
      <c r="GF19" s="9">
        <v>1.22</v>
      </c>
      <c r="GG19" s="9">
        <v>1.0449999999999999</v>
      </c>
      <c r="GH19" s="9">
        <v>0.17499999999999999</v>
      </c>
      <c r="GI19" s="9">
        <v>0</v>
      </c>
      <c r="GJ19" s="9">
        <v>0</v>
      </c>
      <c r="GK19" s="9">
        <v>0</v>
      </c>
      <c r="GL19" s="9">
        <v>0.70699999999999996</v>
      </c>
      <c r="GM19" s="9">
        <v>0.52200000000000002</v>
      </c>
      <c r="GN19" s="9">
        <v>0.185</v>
      </c>
      <c r="GO19" s="9">
        <v>0.70699999999999996</v>
      </c>
      <c r="GP19" s="9">
        <v>0.52200000000000002</v>
      </c>
      <c r="GQ19" s="9">
        <v>0.185</v>
      </c>
      <c r="GR19" s="9">
        <v>0.185</v>
      </c>
      <c r="GS19" s="9">
        <v>0</v>
      </c>
      <c r="GT19" s="9">
        <v>0.185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0.52200000000000002</v>
      </c>
      <c r="HE19" s="9">
        <v>0.52200000000000002</v>
      </c>
      <c r="HF19" s="9">
        <v>0</v>
      </c>
      <c r="HG19" s="9">
        <v>0.52200000000000002</v>
      </c>
      <c r="HH19" s="9">
        <v>0.52200000000000002</v>
      </c>
      <c r="HI19" s="9">
        <v>0</v>
      </c>
      <c r="HJ19" s="9">
        <v>0</v>
      </c>
      <c r="HK19" s="9">
        <v>0</v>
      </c>
      <c r="HL19" s="9">
        <v>0</v>
      </c>
      <c r="HM19" s="9">
        <v>1.022</v>
      </c>
      <c r="HN19" s="9">
        <v>0.84499999999999997</v>
      </c>
      <c r="HO19" s="9">
        <v>0.17799999999999999</v>
      </c>
      <c r="HP19" s="9">
        <v>1.022</v>
      </c>
      <c r="HQ19" s="9">
        <v>0.84499999999999997</v>
      </c>
      <c r="HR19" s="9">
        <v>0.17799999999999999</v>
      </c>
      <c r="HS19" s="9">
        <v>0.52900000000000003</v>
      </c>
      <c r="HT19" s="9">
        <v>0.52900000000000003</v>
      </c>
      <c r="HU19" s="9">
        <v>0</v>
      </c>
      <c r="HV19" s="9">
        <v>0.49299999999999999</v>
      </c>
      <c r="HW19" s="9">
        <v>0.316</v>
      </c>
      <c r="HX19" s="9">
        <v>0.17799999999999999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0.39300000000000002</v>
      </c>
      <c r="IO19" s="9">
        <v>0.26300000000000001</v>
      </c>
      <c r="IP19" s="9">
        <v>0.13</v>
      </c>
      <c r="IQ19" s="9">
        <v>0.39300000000000002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3849F-720E-4264-AD55-91F4FC0551EF}">
  <sheetPr codeName="Sheet22">
    <pageSetUpPr fitToPage="1"/>
  </sheetPr>
  <dimension ref="A1:CY240"/>
  <sheetViews>
    <sheetView zoomScaleNormal="100" workbookViewId="0">
      <pane ySplit="12" topLeftCell="A13" activePane="bottomLeft" state="frozen"/>
      <selection activeCell="B6" sqref="B6:E6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30" ht="15.95" customHeight="1">
      <c r="A2" s="11"/>
      <c r="B2" s="31" t="s">
        <v>8760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0"/>
      <c r="B5" s="90" t="str">
        <f>Contents!B5</f>
        <v>6228.0 Potential workers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  <c r="AA5" s="30"/>
      <c r="AB5" s="30"/>
      <c r="AC5" s="30"/>
      <c r="AD5" s="30"/>
    </row>
    <row r="6" spans="1:30" ht="15.95" customHeight="1">
      <c r="A6" s="30"/>
      <c r="B6" s="90" t="str">
        <f>Contents!B6</f>
        <v>Table 9. Main difficulty in finding work by age of unemployed persons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</row>
    <row r="7" spans="1:30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  <c r="AA7" s="30"/>
      <c r="AB7" s="30"/>
      <c r="AC7" s="30"/>
      <c r="AD7" s="30"/>
    </row>
    <row r="8" spans="1:30" ht="15.75" customHeight="1">
      <c r="A8" s="91" t="str">
        <f>Contents!C11</f>
        <v>Table 9.1 - Main difficulty in finding work by age of unemployed persons by state and territory, February 2023</v>
      </c>
      <c r="B8" s="91"/>
      <c r="C8" s="91"/>
      <c r="D8" s="91"/>
      <c r="E8" s="91"/>
      <c r="F8" s="91"/>
      <c r="G8" s="91"/>
      <c r="H8" s="91"/>
      <c r="I8" s="91"/>
      <c r="J8" s="34"/>
      <c r="K8" s="35"/>
      <c r="L8" s="35"/>
      <c r="M8" s="91"/>
      <c r="N8" s="91"/>
      <c r="O8" s="91"/>
      <c r="P8" s="91"/>
      <c r="Q8" s="91"/>
      <c r="R8" s="91"/>
      <c r="S8" s="91"/>
      <c r="T8" s="34"/>
      <c r="U8" s="35"/>
      <c r="V8" s="91"/>
      <c r="W8" s="91"/>
      <c r="X8" s="91"/>
      <c r="Y8" s="91"/>
      <c r="Z8" s="91"/>
      <c r="AA8" s="91"/>
      <c r="AB8" s="91"/>
      <c r="AC8" s="34"/>
      <c r="AD8" s="35"/>
    </row>
    <row r="9" spans="1:30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</row>
    <row r="10" spans="1:30" ht="15" customHeight="1">
      <c r="A10" s="36"/>
      <c r="B10" s="38" t="s">
        <v>8782</v>
      </c>
      <c r="C10" s="92" t="s">
        <v>8783</v>
      </c>
      <c r="D10" s="93"/>
      <c r="E10" s="94"/>
      <c r="F10" s="39"/>
      <c r="G10" s="39"/>
      <c r="H10" s="39"/>
      <c r="I10" s="39"/>
      <c r="J10" s="39"/>
      <c r="K10" s="39"/>
      <c r="L10" s="40"/>
      <c r="M10" s="95" t="s">
        <v>8784</v>
      </c>
      <c r="N10" s="96"/>
      <c r="O10" s="97"/>
      <c r="P10" s="41"/>
      <c r="Q10" s="41"/>
      <c r="R10" s="41"/>
      <c r="S10" s="41"/>
      <c r="T10" s="41"/>
      <c r="U10" s="41"/>
      <c r="V10" s="41"/>
      <c r="W10" s="41"/>
      <c r="X10" s="41"/>
    </row>
    <row r="11" spans="1:30" ht="60.75" customHeight="1">
      <c r="A11" s="36"/>
      <c r="B11" s="36"/>
      <c r="C11" s="42" t="s">
        <v>8785</v>
      </c>
      <c r="D11" s="42" t="s">
        <v>8786</v>
      </c>
      <c r="E11" s="42" t="s">
        <v>8787</v>
      </c>
      <c r="F11" s="42" t="s">
        <v>8788</v>
      </c>
      <c r="G11" s="43" t="s">
        <v>8789</v>
      </c>
      <c r="H11" s="42" t="s">
        <v>8790</v>
      </c>
      <c r="I11" s="42" t="s">
        <v>8791</v>
      </c>
      <c r="J11" s="44" t="s">
        <v>8792</v>
      </c>
      <c r="K11" s="44" t="s">
        <v>8793</v>
      </c>
      <c r="L11" s="45"/>
      <c r="M11" s="42" t="s">
        <v>8785</v>
      </c>
      <c r="N11" s="42" t="s">
        <v>8786</v>
      </c>
      <c r="O11" s="42" t="s">
        <v>8787</v>
      </c>
      <c r="P11" s="42" t="s">
        <v>8788</v>
      </c>
      <c r="Q11" s="43" t="s">
        <v>8789</v>
      </c>
      <c r="R11" s="42" t="s">
        <v>8790</v>
      </c>
      <c r="S11" s="42" t="s">
        <v>8791</v>
      </c>
      <c r="T11" s="44" t="s">
        <v>8792</v>
      </c>
      <c r="U11" s="44" t="s">
        <v>8793</v>
      </c>
      <c r="V11" s="37"/>
      <c r="W11" s="37"/>
      <c r="X11" s="37"/>
    </row>
    <row r="12" spans="1:30">
      <c r="A12" s="36"/>
      <c r="B12" s="36"/>
      <c r="C12" s="46" t="s">
        <v>8794</v>
      </c>
      <c r="D12" s="46" t="s">
        <v>8794</v>
      </c>
      <c r="E12" s="46" t="s">
        <v>8794</v>
      </c>
      <c r="F12" s="46" t="s">
        <v>8794</v>
      </c>
      <c r="G12" s="46" t="s">
        <v>8794</v>
      </c>
      <c r="H12" s="46" t="s">
        <v>8794</v>
      </c>
      <c r="I12" s="46" t="s">
        <v>8794</v>
      </c>
      <c r="J12" s="46" t="s">
        <v>8794</v>
      </c>
      <c r="K12" s="46" t="s">
        <v>8794</v>
      </c>
      <c r="L12" s="46"/>
      <c r="M12" s="46" t="s">
        <v>8794</v>
      </c>
      <c r="N12" s="46" t="s">
        <v>8794</v>
      </c>
      <c r="O12" s="46" t="s">
        <v>8794</v>
      </c>
      <c r="P12" s="46" t="s">
        <v>8794</v>
      </c>
      <c r="Q12" s="46" t="s">
        <v>8794</v>
      </c>
      <c r="R12" s="46" t="s">
        <v>8794</v>
      </c>
      <c r="S12" s="46" t="s">
        <v>8794</v>
      </c>
      <c r="T12" s="46" t="s">
        <v>8794</v>
      </c>
      <c r="U12" s="46" t="s">
        <v>8794</v>
      </c>
      <c r="V12" s="46"/>
      <c r="W12" s="46"/>
      <c r="X12" s="46"/>
    </row>
    <row r="13" spans="1:30">
      <c r="A13" s="47" t="s">
        <v>8795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9"/>
      <c r="M13" s="48"/>
      <c r="N13" s="48"/>
      <c r="O13" s="48"/>
      <c r="P13" s="48"/>
      <c r="Q13" s="48"/>
      <c r="R13" s="48"/>
      <c r="S13" s="48"/>
      <c r="T13" s="48"/>
      <c r="U13" s="48"/>
    </row>
    <row r="14" spans="1:30">
      <c r="A14" s="50" t="s">
        <v>8796</v>
      </c>
      <c r="B14" s="51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</row>
    <row r="15" spans="1:30">
      <c r="A15" s="51"/>
      <c r="B15" s="51" t="s">
        <v>8797</v>
      </c>
      <c r="C15" s="53" cm="1">
        <f t="array" ref="C15">INDEX($D$100:$CF$157,$C100,C$87)</f>
        <v>415.11900000000003</v>
      </c>
      <c r="D15" s="53" cm="1">
        <f t="array" ref="D15">INDEX($D$100:$CF$157,$C100,D$87)</f>
        <v>408.08</v>
      </c>
      <c r="E15" s="53" cm="1">
        <f t="array" ref="E15">INDEX($D$100:$CF$157,$C100,E$87)</f>
        <v>154.44399999999999</v>
      </c>
      <c r="F15" s="53" cm="1">
        <f t="array" ref="F15">INDEX($D$100:$CF$157,$C100,F$87)</f>
        <v>80.7</v>
      </c>
      <c r="G15" s="53" cm="1">
        <f t="array" ref="G15">INDEX($D$100:$CF$157,$C100,G$87)</f>
        <v>62.670999999999999</v>
      </c>
      <c r="H15" s="53" cm="1">
        <f t="array" ref="H15">INDEX($D$100:$CF$157,$C100,H$87)</f>
        <v>59.82</v>
      </c>
      <c r="I15" s="53" cm="1">
        <f t="array" ref="I15">INDEX($D$100:$CF$157,$C100,I$87)</f>
        <v>57.484000000000002</v>
      </c>
      <c r="J15" s="53" cm="1">
        <f t="array" ref="J15">INDEX($D$100:$CF$157,$C100,J$87)</f>
        <v>50.445</v>
      </c>
      <c r="K15" s="53" cm="1">
        <f t="array" ref="K15">INDEX($D$100:$CF$157,$C100,K$87)</f>
        <v>7.0389999999999997</v>
      </c>
      <c r="L15" s="53"/>
      <c r="M15" s="54" t="str" cm="1">
        <f t="array" ref="M15">IF(HYPERLINK(TEXT("#"&amp;INDEX($D$168:$CF$225,$C168,C$87),),INDEX($D$168:$CF$225,$C168,C$87))=0,"",HYPERLINK(TEXT("#"&amp;INDEX($D$168:$CF$225,$C168,C$87),),INDEX($D$168:$CF$225,$C168,C$87)))</f>
        <v>A126230382K</v>
      </c>
      <c r="N15" s="54" t="str" cm="1">
        <f t="array" ref="N15">IF(HYPERLINK(TEXT("#"&amp;INDEX($D$168:$CF$225,$C168,D$87),),INDEX($D$168:$CF$225,$C168,D$87))=0,"",HYPERLINK(TEXT("#"&amp;INDEX($D$168:$CF$225,$C168,D$87),),INDEX($D$168:$CF$225,$C168,D$87)))</f>
        <v>A126230814C</v>
      </c>
      <c r="O15" s="54" t="str" cm="1">
        <f t="array" ref="O15">IF(HYPERLINK(TEXT("#"&amp;INDEX($D$168:$CF$225,$C168,E$87),),INDEX($D$168:$CF$225,$C168,E$87))=0,"",HYPERLINK(TEXT("#"&amp;INDEX($D$168:$CF$225,$C168,E$87),),INDEX($D$168:$CF$225,$C168,E$87)))</f>
        <v>A126230454K</v>
      </c>
      <c r="P15" s="54" t="str" cm="1">
        <f t="array" ref="P15">IF(HYPERLINK(TEXT("#"&amp;INDEX($D$168:$CF$225,$C168,F$87),),INDEX($D$168:$CF$225,$C168,F$87))=0,"",HYPERLINK(TEXT("#"&amp;INDEX($D$168:$CF$225,$C168,F$87),),INDEX($D$168:$CF$225,$C168,F$87)))</f>
        <v>A126230958R</v>
      </c>
      <c r="Q15" s="54" t="str" cm="1">
        <f t="array" ref="Q15">IF(HYPERLINK(TEXT("#"&amp;INDEX($D$168:$CF$225,$C168,G$87),),INDEX($D$168:$CF$225,$C168,G$87))=0,"",HYPERLINK(TEXT("#"&amp;INDEX($D$168:$CF$225,$C168,G$87),),INDEX($D$168:$CF$225,$C168,G$87)))</f>
        <v>A126230526K</v>
      </c>
      <c r="R15" s="54" t="str" cm="1">
        <f t="array" ref="R15">IF(HYPERLINK(TEXT("#"&amp;INDEX($D$168:$CF$225,$C168,H$87),),INDEX($D$168:$CF$225,$C168,H$87))=0,"",HYPERLINK(TEXT("#"&amp;INDEX($D$168:$CF$225,$C168,H$87),),INDEX($D$168:$CF$225,$C168,H$87)))</f>
        <v>A126230670C</v>
      </c>
      <c r="S15" s="54" t="str" cm="1">
        <f t="array" ref="S15">IF(HYPERLINK(TEXT("#"&amp;INDEX($D$168:$CF$225,$C168,I$87),),INDEX($D$168:$CF$225,$C168,I$87))=0,"",HYPERLINK(TEXT("#"&amp;INDEX($D$168:$CF$225,$C168,I$87),),INDEX($D$168:$CF$225,$C168,I$87)))</f>
        <v>A126230310X</v>
      </c>
      <c r="T15" s="54" t="str" cm="1">
        <f t="array" ref="T15">IF(HYPERLINK(TEXT("#"&amp;INDEX($D$168:$CF$225,$C168,J$87),),INDEX($D$168:$CF$225,$C168,J$87))=0,"",HYPERLINK(TEXT("#"&amp;INDEX($D$168:$CF$225,$C168,J$87),),INDEX($D$168:$CF$225,$C168,J$87)))</f>
        <v>A126231030X</v>
      </c>
      <c r="U15" s="54" t="str" cm="1">
        <f t="array" ref="U15">IF(HYPERLINK(TEXT("#"&amp;INDEX($D$168:$CF$225,$C168,K$87),),INDEX($D$168:$CF$225,$C168,K$87))=0,"",HYPERLINK(TEXT("#"&amp;INDEX($D$168:$CF$225,$C168,K$87),),INDEX($D$168:$CF$225,$C168,K$87)))</f>
        <v>A126230742C</v>
      </c>
    </row>
    <row r="16" spans="1:30">
      <c r="A16" s="51"/>
      <c r="B16" s="55" t="s">
        <v>8798</v>
      </c>
      <c r="C16" s="53" cm="1">
        <f t="array" ref="C16">INDEX($D$100:$CF$157,$C101,C$87)</f>
        <v>58.069000000000003</v>
      </c>
      <c r="D16" s="53" cm="1">
        <f t="array" ref="D16">INDEX($D$100:$CF$157,$C101,D$87)</f>
        <v>57.502000000000002</v>
      </c>
      <c r="E16" s="53" cm="1">
        <f t="array" ref="E16">INDEX($D$100:$CF$157,$C101,E$87)</f>
        <v>25.059000000000001</v>
      </c>
      <c r="F16" s="53" cm="1">
        <f t="array" ref="F16">INDEX($D$100:$CF$157,$C101,F$87)</f>
        <v>9.8979999999999997</v>
      </c>
      <c r="G16" s="53" cm="1">
        <f t="array" ref="G16">INDEX($D$100:$CF$157,$C101,G$87)</f>
        <v>7.3010000000000002</v>
      </c>
      <c r="H16" s="53" cm="1">
        <f t="array" ref="H16">INDEX($D$100:$CF$157,$C101,H$87)</f>
        <v>10.394</v>
      </c>
      <c r="I16" s="53" cm="1">
        <f t="array" ref="I16">INDEX($D$100:$CF$157,$C101,I$87)</f>
        <v>5.4169999999999998</v>
      </c>
      <c r="J16" s="53" cm="1">
        <f t="array" ref="J16">INDEX($D$100:$CF$157,$C101,J$87)</f>
        <v>4.8499999999999996</v>
      </c>
      <c r="K16" s="53" cm="1">
        <f t="array" ref="K16">INDEX($D$100:$CF$157,$C101,K$87)</f>
        <v>0.56699999999999995</v>
      </c>
      <c r="L16" s="53"/>
      <c r="M16" s="54" t="str" cm="1">
        <f t="array" ref="M16">IF(HYPERLINK(TEXT("#"&amp;INDEX($D$168:$CF$225,$C169,C$87),),INDEX($D$168:$CF$225,$C169,C$87))=0,"",HYPERLINK(TEXT("#"&amp;INDEX($D$168:$CF$225,$C169,C$87),),INDEX($D$168:$CF$225,$C169,C$87)))</f>
        <v>A126230350T</v>
      </c>
      <c r="N16" s="54" t="str" cm="1">
        <f t="array" ref="N16">IF(HYPERLINK(TEXT("#"&amp;INDEX($D$168:$CF$225,$C169,D$87),),INDEX($D$168:$CF$225,$C169,D$87))=0,"",HYPERLINK(TEXT("#"&amp;INDEX($D$168:$CF$225,$C169,D$87),),INDEX($D$168:$CF$225,$C169,D$87)))</f>
        <v>A126230782W</v>
      </c>
      <c r="O16" s="54" t="str" cm="1">
        <f t="array" ref="O16">IF(HYPERLINK(TEXT("#"&amp;INDEX($D$168:$CF$225,$C169,E$87),),INDEX($D$168:$CF$225,$C169,E$87))=0,"",HYPERLINK(TEXT("#"&amp;INDEX($D$168:$CF$225,$C169,E$87),),INDEX($D$168:$CF$225,$C169,E$87)))</f>
        <v>A126230422T</v>
      </c>
      <c r="P16" s="54" t="str" cm="1">
        <f t="array" ref="P16">IF(HYPERLINK(TEXT("#"&amp;INDEX($D$168:$CF$225,$C169,F$87),),INDEX($D$168:$CF$225,$C169,F$87))=0,"",HYPERLINK(TEXT("#"&amp;INDEX($D$168:$CF$225,$C169,F$87),),INDEX($D$168:$CF$225,$C169,F$87)))</f>
        <v>A126230926W</v>
      </c>
      <c r="Q16" s="54" t="str" cm="1">
        <f t="array" ref="Q16">IF(HYPERLINK(TEXT("#"&amp;INDEX($D$168:$CF$225,$C169,G$87),),INDEX($D$168:$CF$225,$C169,G$87))=0,"",HYPERLINK(TEXT("#"&amp;INDEX($D$168:$CF$225,$C169,G$87),),INDEX($D$168:$CF$225,$C169,G$87)))</f>
        <v>A126230494C</v>
      </c>
      <c r="R16" s="54" t="str" cm="1">
        <f t="array" ref="R16">IF(HYPERLINK(TEXT("#"&amp;INDEX($D$168:$CF$225,$C169,H$87),),INDEX($D$168:$CF$225,$C169,H$87))=0,"",HYPERLINK(TEXT("#"&amp;INDEX($D$168:$CF$225,$C169,H$87),),INDEX($D$168:$CF$225,$C169,H$87)))</f>
        <v>A126230638C</v>
      </c>
      <c r="S16" s="54" t="str" cm="1">
        <f t="array" ref="S16">IF(HYPERLINK(TEXT("#"&amp;INDEX($D$168:$CF$225,$C169,I$87),),INDEX($D$168:$CF$225,$C169,I$87))=0,"",HYPERLINK(TEXT("#"&amp;INDEX($D$168:$CF$225,$C169,I$87),),INDEX($D$168:$CF$225,$C169,I$87)))</f>
        <v>A126230278K</v>
      </c>
      <c r="T16" s="54" t="str" cm="1">
        <f t="array" ref="T16">IF(HYPERLINK(TEXT("#"&amp;INDEX($D$168:$CF$225,$C169,J$87),),INDEX($D$168:$CF$225,$C169,J$87))=0,"",HYPERLINK(TEXT("#"&amp;INDEX($D$168:$CF$225,$C169,J$87),),INDEX($D$168:$CF$225,$C169,J$87)))</f>
        <v>A126230998J</v>
      </c>
      <c r="U16" s="54" t="str" cm="1">
        <f t="array" ref="U16">IF(HYPERLINK(TEXT("#"&amp;INDEX($D$168:$CF$225,$C169,K$87),),INDEX($D$168:$CF$225,$C169,K$87))=0,"",HYPERLINK(TEXT("#"&amp;INDEX($D$168:$CF$225,$C169,K$87),),INDEX($D$168:$CF$225,$C169,K$87)))</f>
        <v>A126230710K</v>
      </c>
    </row>
    <row r="17" spans="1:24">
      <c r="A17" s="51"/>
      <c r="B17" s="55" t="s">
        <v>8799</v>
      </c>
      <c r="C17" s="53" cm="1">
        <f t="array" ref="C17">INDEX($D$100:$CF$157,$C102,C$87)</f>
        <v>29.309000000000001</v>
      </c>
      <c r="D17" s="53" cm="1">
        <f t="array" ref="D17">INDEX($D$100:$CF$157,$C102,D$87)</f>
        <v>29.309000000000001</v>
      </c>
      <c r="E17" s="53" cm="1">
        <f t="array" ref="E17">INDEX($D$100:$CF$157,$C102,E$87)</f>
        <v>10.784000000000001</v>
      </c>
      <c r="F17" s="53" cm="1">
        <f t="array" ref="F17">INDEX($D$100:$CF$157,$C102,F$87)</f>
        <v>5.4909999999999997</v>
      </c>
      <c r="G17" s="53" cm="1">
        <f t="array" ref="G17">INDEX($D$100:$CF$157,$C102,G$87)</f>
        <v>4.8250000000000002</v>
      </c>
      <c r="H17" s="53" cm="1">
        <f t="array" ref="H17">INDEX($D$100:$CF$157,$C102,H$87)</f>
        <v>5.0839999999999996</v>
      </c>
      <c r="I17" s="53" cm="1">
        <f t="array" ref="I17">INDEX($D$100:$CF$157,$C102,I$87)</f>
        <v>3.125</v>
      </c>
      <c r="J17" s="53" cm="1">
        <f t="array" ref="J17">INDEX($D$100:$CF$157,$C102,J$87)</f>
        <v>3.125</v>
      </c>
      <c r="K17" s="53" cm="1">
        <f t="array" ref="K17">INDEX($D$100:$CF$157,$C102,K$87)</f>
        <v>0</v>
      </c>
      <c r="L17" s="53"/>
      <c r="M17" s="54" t="str" cm="1">
        <f t="array" ref="M17">IF(HYPERLINK(TEXT("#"&amp;INDEX($D$168:$CF$225,$C170,C$87),),INDEX($D$168:$CF$225,$C170,C$87))=0,"",HYPERLINK(TEXT("#"&amp;INDEX($D$168:$CF$225,$C170,C$87),),INDEX($D$168:$CF$225,$C170,C$87)))</f>
        <v>A126230386V</v>
      </c>
      <c r="N17" s="54" t="str" cm="1">
        <f t="array" ref="N17">IF(HYPERLINK(TEXT("#"&amp;INDEX($D$168:$CF$225,$C170,D$87),),INDEX($D$168:$CF$225,$C170,D$87))=0,"",HYPERLINK(TEXT("#"&amp;INDEX($D$168:$CF$225,$C170,D$87),),INDEX($D$168:$CF$225,$C170,D$87)))</f>
        <v>A126230818L</v>
      </c>
      <c r="O17" s="54" t="str" cm="1">
        <f t="array" ref="O17">IF(HYPERLINK(TEXT("#"&amp;INDEX($D$168:$CF$225,$C170,E$87),),INDEX($D$168:$CF$225,$C170,E$87))=0,"",HYPERLINK(TEXT("#"&amp;INDEX($D$168:$CF$225,$C170,E$87),),INDEX($D$168:$CF$225,$C170,E$87)))</f>
        <v>A126230458V</v>
      </c>
      <c r="P17" s="54" t="str" cm="1">
        <f t="array" ref="P17">IF(HYPERLINK(TEXT("#"&amp;INDEX($D$168:$CF$225,$C170,F$87),),INDEX($D$168:$CF$225,$C170,F$87))=0,"",HYPERLINK(TEXT("#"&amp;INDEX($D$168:$CF$225,$C170,F$87),),INDEX($D$168:$CF$225,$C170,F$87)))</f>
        <v>A126230962F</v>
      </c>
      <c r="Q17" s="54" t="str" cm="1">
        <f t="array" ref="Q17">IF(HYPERLINK(TEXT("#"&amp;INDEX($D$168:$CF$225,$C170,G$87),),INDEX($D$168:$CF$225,$C170,G$87))=0,"",HYPERLINK(TEXT("#"&amp;INDEX($D$168:$CF$225,$C170,G$87),),INDEX($D$168:$CF$225,$C170,G$87)))</f>
        <v>A126230530A</v>
      </c>
      <c r="R17" s="54" t="str" cm="1">
        <f t="array" ref="R17">IF(HYPERLINK(TEXT("#"&amp;INDEX($D$168:$CF$225,$C170,H$87),),INDEX($D$168:$CF$225,$C170,H$87))=0,"",HYPERLINK(TEXT("#"&amp;INDEX($D$168:$CF$225,$C170,H$87),),INDEX($D$168:$CF$225,$C170,H$87)))</f>
        <v>A126230674L</v>
      </c>
      <c r="S17" s="54" t="str" cm="1">
        <f t="array" ref="S17">IF(HYPERLINK(TEXT("#"&amp;INDEX($D$168:$CF$225,$C170,I$87),),INDEX($D$168:$CF$225,$C170,I$87))=0,"",HYPERLINK(TEXT("#"&amp;INDEX($D$168:$CF$225,$C170,I$87),),INDEX($D$168:$CF$225,$C170,I$87)))</f>
        <v>A126230314J</v>
      </c>
      <c r="T17" s="54" t="str" cm="1">
        <f t="array" ref="T17">IF(HYPERLINK(TEXT("#"&amp;INDEX($D$168:$CF$225,$C170,J$87),),INDEX($D$168:$CF$225,$C170,J$87))=0,"",HYPERLINK(TEXT("#"&amp;INDEX($D$168:$CF$225,$C170,J$87),),INDEX($D$168:$CF$225,$C170,J$87)))</f>
        <v>A126231034J</v>
      </c>
      <c r="U17" s="54" t="str" cm="1">
        <f t="array" ref="U17">IF(HYPERLINK(TEXT("#"&amp;INDEX($D$168:$CF$225,$C170,K$87),),INDEX($D$168:$CF$225,$C170,K$87))=0,"",HYPERLINK(TEXT("#"&amp;INDEX($D$168:$CF$225,$C170,K$87),),INDEX($D$168:$CF$225,$C170,K$87)))</f>
        <v>A126230746L</v>
      </c>
    </row>
    <row r="18" spans="1:24">
      <c r="A18" s="51"/>
      <c r="B18" s="55" t="s">
        <v>8800</v>
      </c>
      <c r="C18" s="53" cm="1">
        <f t="array" ref="C18">INDEX($D$100:$CF$157,$C103,C$87)</f>
        <v>23.594000000000001</v>
      </c>
      <c r="D18" s="53" cm="1">
        <f t="array" ref="D18">INDEX($D$100:$CF$157,$C103,D$87)</f>
        <v>20.562000000000001</v>
      </c>
      <c r="E18" s="53" cm="1">
        <f t="array" ref="E18">INDEX($D$100:$CF$157,$C103,E$87)</f>
        <v>5.5279999999999996</v>
      </c>
      <c r="F18" s="53" cm="1">
        <f t="array" ref="F18">INDEX($D$100:$CF$157,$C103,F$87)</f>
        <v>1.423</v>
      </c>
      <c r="G18" s="53" cm="1">
        <f t="array" ref="G18">INDEX($D$100:$CF$157,$C103,G$87)</f>
        <v>0.51800000000000002</v>
      </c>
      <c r="H18" s="53" cm="1">
        <f t="array" ref="H18">INDEX($D$100:$CF$157,$C103,H$87)</f>
        <v>4.33</v>
      </c>
      <c r="I18" s="53" cm="1">
        <f t="array" ref="I18">INDEX($D$100:$CF$157,$C103,I$87)</f>
        <v>11.794</v>
      </c>
      <c r="J18" s="53" cm="1">
        <f t="array" ref="J18">INDEX($D$100:$CF$157,$C103,J$87)</f>
        <v>8.7620000000000005</v>
      </c>
      <c r="K18" s="53" cm="1">
        <f t="array" ref="K18">INDEX($D$100:$CF$157,$C103,K$87)</f>
        <v>3.032</v>
      </c>
      <c r="L18" s="53"/>
      <c r="M18" s="54" t="str" cm="1">
        <f t="array" ref="M18">IF(HYPERLINK(TEXT("#"&amp;INDEX($D$168:$CF$225,$C171,C$87),),INDEX($D$168:$CF$225,$C171,C$87))=0,"",HYPERLINK(TEXT("#"&amp;INDEX($D$168:$CF$225,$C171,C$87),),INDEX($D$168:$CF$225,$C171,C$87)))</f>
        <v>A126230390K</v>
      </c>
      <c r="N18" s="54" t="str" cm="1">
        <f t="array" ref="N18">IF(HYPERLINK(TEXT("#"&amp;INDEX($D$168:$CF$225,$C171,D$87),),INDEX($D$168:$CF$225,$C171,D$87))=0,"",HYPERLINK(TEXT("#"&amp;INDEX($D$168:$CF$225,$C171,D$87),),INDEX($D$168:$CF$225,$C171,D$87)))</f>
        <v>A126230822C</v>
      </c>
      <c r="O18" s="54" t="str" cm="1">
        <f t="array" ref="O18">IF(HYPERLINK(TEXT("#"&amp;INDEX($D$168:$CF$225,$C171,E$87),),INDEX($D$168:$CF$225,$C171,E$87))=0,"",HYPERLINK(TEXT("#"&amp;INDEX($D$168:$CF$225,$C171,E$87),),INDEX($D$168:$CF$225,$C171,E$87)))</f>
        <v>A126230462K</v>
      </c>
      <c r="P18" s="54" t="str" cm="1">
        <f t="array" ref="P18">IF(HYPERLINK(TEXT("#"&amp;INDEX($D$168:$CF$225,$C171,F$87),),INDEX($D$168:$CF$225,$C171,F$87))=0,"",HYPERLINK(TEXT("#"&amp;INDEX($D$168:$CF$225,$C171,F$87),),INDEX($D$168:$CF$225,$C171,F$87)))</f>
        <v>A126230966R</v>
      </c>
      <c r="Q18" s="54" t="str" cm="1">
        <f t="array" ref="Q18">IF(HYPERLINK(TEXT("#"&amp;INDEX($D$168:$CF$225,$C171,G$87),),INDEX($D$168:$CF$225,$C171,G$87))=0,"",HYPERLINK(TEXT("#"&amp;INDEX($D$168:$CF$225,$C171,G$87),),INDEX($D$168:$CF$225,$C171,G$87)))</f>
        <v>A126230534K</v>
      </c>
      <c r="R18" s="54" t="str" cm="1">
        <f t="array" ref="R18">IF(HYPERLINK(TEXT("#"&amp;INDEX($D$168:$CF$225,$C171,H$87),),INDEX($D$168:$CF$225,$C171,H$87))=0,"",HYPERLINK(TEXT("#"&amp;INDEX($D$168:$CF$225,$C171,H$87),),INDEX($D$168:$CF$225,$C171,H$87)))</f>
        <v>A126230678W</v>
      </c>
      <c r="S18" s="54" t="str" cm="1">
        <f t="array" ref="S18">IF(HYPERLINK(TEXT("#"&amp;INDEX($D$168:$CF$225,$C171,I$87),),INDEX($D$168:$CF$225,$C171,I$87))=0,"",HYPERLINK(TEXT("#"&amp;INDEX($D$168:$CF$225,$C171,I$87),),INDEX($D$168:$CF$225,$C171,I$87)))</f>
        <v>A126230318T</v>
      </c>
      <c r="T18" s="54" t="str" cm="1">
        <f t="array" ref="T18">IF(HYPERLINK(TEXT("#"&amp;INDEX($D$168:$CF$225,$C171,J$87),),INDEX($D$168:$CF$225,$C171,J$87))=0,"",HYPERLINK(TEXT("#"&amp;INDEX($D$168:$CF$225,$C171,J$87),),INDEX($D$168:$CF$225,$C171,J$87)))</f>
        <v>A126231038T</v>
      </c>
      <c r="U18" s="54" t="str" cm="1">
        <f t="array" ref="U18">IF(HYPERLINK(TEXT("#"&amp;INDEX($D$168:$CF$225,$C171,K$87),),INDEX($D$168:$CF$225,$C171,K$87))=0,"",HYPERLINK(TEXT("#"&amp;INDEX($D$168:$CF$225,$C171,K$87),),INDEX($D$168:$CF$225,$C171,K$87)))</f>
        <v>A126230750C</v>
      </c>
    </row>
    <row r="19" spans="1:24">
      <c r="A19" s="51"/>
      <c r="B19" s="56" t="s">
        <v>8801</v>
      </c>
      <c r="C19" s="53" cm="1">
        <f t="array" ref="C19">INDEX($D$100:$CF$157,$C104,C$87)</f>
        <v>5.0170000000000003</v>
      </c>
      <c r="D19" s="53" cm="1">
        <f t="array" ref="D19">INDEX($D$100:$CF$157,$C104,D$87)</f>
        <v>5.0170000000000003</v>
      </c>
      <c r="E19" s="53" cm="1">
        <f t="array" ref="E19">INDEX($D$100:$CF$157,$C104,E$87)</f>
        <v>5.0170000000000003</v>
      </c>
      <c r="F19" s="53" cm="1">
        <f t="array" ref="F19">INDEX($D$100:$CF$157,$C104,F$87)</f>
        <v>0</v>
      </c>
      <c r="G19" s="53" cm="1">
        <f t="array" ref="G19">INDEX($D$100:$CF$157,$C104,G$87)</f>
        <v>0</v>
      </c>
      <c r="H19" s="53" cm="1">
        <f t="array" ref="H19">INDEX($D$100:$CF$157,$C104,H$87)</f>
        <v>0</v>
      </c>
      <c r="I19" s="53" cm="1">
        <f t="array" ref="I19">INDEX($D$100:$CF$157,$C104,I$87)</f>
        <v>0</v>
      </c>
      <c r="J19" s="53" cm="1">
        <f t="array" ref="J19">INDEX($D$100:$CF$157,$C104,J$87)</f>
        <v>0</v>
      </c>
      <c r="K19" s="53" cm="1">
        <f t="array" ref="K19">INDEX($D$100:$CF$157,$C104,K$87)</f>
        <v>0</v>
      </c>
      <c r="L19" s="53"/>
      <c r="M19" s="54" t="str" cm="1">
        <f t="array" ref="M19">IF(HYPERLINK(TEXT("#"&amp;INDEX($D$168:$CF$225,$C172,C$87),),INDEX($D$168:$CF$225,$C172,C$87))=0,"",HYPERLINK(TEXT("#"&amp;INDEX($D$168:$CF$225,$C172,C$87),),INDEX($D$168:$CF$225,$C172,C$87)))</f>
        <v>A126230354A</v>
      </c>
      <c r="N19" s="54" t="str" cm="1">
        <f t="array" ref="N19">IF(HYPERLINK(TEXT("#"&amp;INDEX($D$168:$CF$225,$C172,D$87),),INDEX($D$168:$CF$225,$C172,D$87))=0,"",HYPERLINK(TEXT("#"&amp;INDEX($D$168:$CF$225,$C172,D$87),),INDEX($D$168:$CF$225,$C172,D$87)))</f>
        <v>A126230786F</v>
      </c>
      <c r="O19" s="54" t="str" cm="1">
        <f t="array" ref="O19">IF(HYPERLINK(TEXT("#"&amp;INDEX($D$168:$CF$225,$C172,E$87),),INDEX($D$168:$CF$225,$C172,E$87))=0,"",HYPERLINK(TEXT("#"&amp;INDEX($D$168:$CF$225,$C172,E$87),),INDEX($D$168:$CF$225,$C172,E$87)))</f>
        <v>A126230426A</v>
      </c>
      <c r="P19" s="54" t="str" cm="1">
        <f t="array" ref="P19">IF(HYPERLINK(TEXT("#"&amp;INDEX($D$168:$CF$225,$C172,F$87),),INDEX($D$168:$CF$225,$C172,F$87))=0,"",HYPERLINK(TEXT("#"&amp;INDEX($D$168:$CF$225,$C172,F$87),),INDEX($D$168:$CF$225,$C172,F$87)))</f>
        <v>A126230930L</v>
      </c>
      <c r="Q19" s="54" t="str" cm="1">
        <f t="array" ref="Q19">IF(HYPERLINK(TEXT("#"&amp;INDEX($D$168:$CF$225,$C172,G$87),),INDEX($D$168:$CF$225,$C172,G$87))=0,"",HYPERLINK(TEXT("#"&amp;INDEX($D$168:$CF$225,$C172,G$87),),INDEX($D$168:$CF$225,$C172,G$87)))</f>
        <v>A126230498L</v>
      </c>
      <c r="R19" s="54" t="str" cm="1">
        <f t="array" ref="R19">IF(HYPERLINK(TEXT("#"&amp;INDEX($D$168:$CF$225,$C172,H$87),),INDEX($D$168:$CF$225,$C172,H$87))=0,"",HYPERLINK(TEXT("#"&amp;INDEX($D$168:$CF$225,$C172,H$87),),INDEX($D$168:$CF$225,$C172,H$87)))</f>
        <v>A126230642V</v>
      </c>
      <c r="S19" s="54" t="str" cm="1">
        <f t="array" ref="S19">IF(HYPERLINK(TEXT("#"&amp;INDEX($D$168:$CF$225,$C172,I$87),),INDEX($D$168:$CF$225,$C172,I$87))=0,"",HYPERLINK(TEXT("#"&amp;INDEX($D$168:$CF$225,$C172,I$87),),INDEX($D$168:$CF$225,$C172,I$87)))</f>
        <v>A126230282A</v>
      </c>
      <c r="T19" s="54" t="str" cm="1">
        <f t="array" ref="T19">IF(HYPERLINK(TEXT("#"&amp;INDEX($D$168:$CF$225,$C172,J$87),),INDEX($D$168:$CF$225,$C172,J$87))=0,"",HYPERLINK(TEXT("#"&amp;INDEX($D$168:$CF$225,$C172,J$87),),INDEX($D$168:$CF$225,$C172,J$87)))</f>
        <v>A126231002R</v>
      </c>
      <c r="U19" s="54" t="str" cm="1">
        <f t="array" ref="U19">IF(HYPERLINK(TEXT("#"&amp;INDEX($D$168:$CF$225,$C172,K$87),),INDEX($D$168:$CF$225,$C172,K$87))=0,"",HYPERLINK(TEXT("#"&amp;INDEX($D$168:$CF$225,$C172,K$87),),INDEX($D$168:$CF$225,$C172,K$87)))</f>
        <v>A126230714V</v>
      </c>
    </row>
    <row r="20" spans="1:24">
      <c r="A20" s="51"/>
      <c r="B20" s="56" t="s">
        <v>8802</v>
      </c>
      <c r="C20" s="53" cm="1">
        <f t="array" ref="C20">INDEX($D$100:$CF$157,$C105,C$87)</f>
        <v>18.577000000000002</v>
      </c>
      <c r="D20" s="53" cm="1">
        <f t="array" ref="D20">INDEX($D$100:$CF$157,$C105,D$87)</f>
        <v>15.545</v>
      </c>
      <c r="E20" s="53" cm="1">
        <f t="array" ref="E20">INDEX($D$100:$CF$157,$C105,E$87)</f>
        <v>0.51100000000000001</v>
      </c>
      <c r="F20" s="53" cm="1">
        <f t="array" ref="F20">INDEX($D$100:$CF$157,$C105,F$87)</f>
        <v>1.423</v>
      </c>
      <c r="G20" s="53" cm="1">
        <f t="array" ref="G20">INDEX($D$100:$CF$157,$C105,G$87)</f>
        <v>0.51800000000000002</v>
      </c>
      <c r="H20" s="53" cm="1">
        <f t="array" ref="H20">INDEX($D$100:$CF$157,$C105,H$87)</f>
        <v>4.33</v>
      </c>
      <c r="I20" s="53" cm="1">
        <f t="array" ref="I20">INDEX($D$100:$CF$157,$C105,I$87)</f>
        <v>11.794</v>
      </c>
      <c r="J20" s="53" cm="1">
        <f t="array" ref="J20">INDEX($D$100:$CF$157,$C105,J$87)</f>
        <v>8.7620000000000005</v>
      </c>
      <c r="K20" s="53" cm="1">
        <f t="array" ref="K20">INDEX($D$100:$CF$157,$C105,K$87)</f>
        <v>3.032</v>
      </c>
      <c r="L20" s="53"/>
      <c r="M20" s="54" t="str" cm="1">
        <f t="array" ref="M20">IF(HYPERLINK(TEXT("#"&amp;INDEX($D$168:$CF$225,$C173,C$87),),INDEX($D$168:$CF$225,$C173,C$87))=0,"",HYPERLINK(TEXT("#"&amp;INDEX($D$168:$CF$225,$C173,C$87),),INDEX($D$168:$CF$225,$C173,C$87)))</f>
        <v>A126230358K</v>
      </c>
      <c r="N20" s="54" t="str" cm="1">
        <f t="array" ref="N20">IF(HYPERLINK(TEXT("#"&amp;INDEX($D$168:$CF$225,$C173,D$87),),INDEX($D$168:$CF$225,$C173,D$87))=0,"",HYPERLINK(TEXT("#"&amp;INDEX($D$168:$CF$225,$C173,D$87),),INDEX($D$168:$CF$225,$C173,D$87)))</f>
        <v>A126230790W</v>
      </c>
      <c r="O20" s="54" t="str" cm="1">
        <f t="array" ref="O20">IF(HYPERLINK(TEXT("#"&amp;INDEX($D$168:$CF$225,$C173,E$87),),INDEX($D$168:$CF$225,$C173,E$87))=0,"",HYPERLINK(TEXT("#"&amp;INDEX($D$168:$CF$225,$C173,E$87),),INDEX($D$168:$CF$225,$C173,E$87)))</f>
        <v>A126230430T</v>
      </c>
      <c r="P20" s="54" t="str" cm="1">
        <f t="array" ref="P20">IF(HYPERLINK(TEXT("#"&amp;INDEX($D$168:$CF$225,$C173,F$87),),INDEX($D$168:$CF$225,$C173,F$87))=0,"",HYPERLINK(TEXT("#"&amp;INDEX($D$168:$CF$225,$C173,F$87),),INDEX($D$168:$CF$225,$C173,F$87)))</f>
        <v>A126230934W</v>
      </c>
      <c r="Q20" s="54" t="str" cm="1">
        <f t="array" ref="Q20">IF(HYPERLINK(TEXT("#"&amp;INDEX($D$168:$CF$225,$C173,G$87),),INDEX($D$168:$CF$225,$C173,G$87))=0,"",HYPERLINK(TEXT("#"&amp;INDEX($D$168:$CF$225,$C173,G$87),),INDEX($D$168:$CF$225,$C173,G$87)))</f>
        <v>A126230502T</v>
      </c>
      <c r="R20" s="54" t="str" cm="1">
        <f t="array" ref="R20">IF(HYPERLINK(TEXT("#"&amp;INDEX($D$168:$CF$225,$C173,H$87),),INDEX($D$168:$CF$225,$C173,H$87))=0,"",HYPERLINK(TEXT("#"&amp;INDEX($D$168:$CF$225,$C173,H$87),),INDEX($D$168:$CF$225,$C173,H$87)))</f>
        <v>A126230646C</v>
      </c>
      <c r="S20" s="54" t="str" cm="1">
        <f t="array" ref="S20">IF(HYPERLINK(TEXT("#"&amp;INDEX($D$168:$CF$225,$C173,I$87),),INDEX($D$168:$CF$225,$C173,I$87))=0,"",HYPERLINK(TEXT("#"&amp;INDEX($D$168:$CF$225,$C173,I$87),),INDEX($D$168:$CF$225,$C173,I$87)))</f>
        <v>A126230286K</v>
      </c>
      <c r="T20" s="54" t="str" cm="1">
        <f t="array" ref="T20">IF(HYPERLINK(TEXT("#"&amp;INDEX($D$168:$CF$225,$C173,J$87),),INDEX($D$168:$CF$225,$C173,J$87))=0,"",HYPERLINK(TEXT("#"&amp;INDEX($D$168:$CF$225,$C173,J$87),),INDEX($D$168:$CF$225,$C173,J$87)))</f>
        <v>A126231006X</v>
      </c>
      <c r="U20" s="54" t="str" cm="1">
        <f t="array" ref="U20">IF(HYPERLINK(TEXT("#"&amp;INDEX($D$168:$CF$225,$C173,K$87),),INDEX($D$168:$CF$225,$C173,K$87))=0,"",HYPERLINK(TEXT("#"&amp;INDEX($D$168:$CF$225,$C173,K$87),),INDEX($D$168:$CF$225,$C173,K$87)))</f>
        <v>A126230718C</v>
      </c>
    </row>
    <row r="21" spans="1:24">
      <c r="A21" s="51"/>
      <c r="B21" s="55" t="s">
        <v>8803</v>
      </c>
      <c r="C21" s="53" cm="1">
        <f t="array" ref="C21">INDEX($D$100:$CF$157,$C106,C$87)</f>
        <v>44.027999999999999</v>
      </c>
      <c r="D21" s="53" cm="1">
        <f t="array" ref="D21">INDEX($D$100:$CF$157,$C106,D$87)</f>
        <v>44.027999999999999</v>
      </c>
      <c r="E21" s="53" cm="1">
        <f t="array" ref="E21">INDEX($D$100:$CF$157,$C106,E$87)</f>
        <v>26.966000000000001</v>
      </c>
      <c r="F21" s="53" cm="1">
        <f t="array" ref="F21">INDEX($D$100:$CF$157,$C106,F$87)</f>
        <v>11.429</v>
      </c>
      <c r="G21" s="53" cm="1">
        <f t="array" ref="G21">INDEX($D$100:$CF$157,$C106,G$87)</f>
        <v>2.8460000000000001</v>
      </c>
      <c r="H21" s="53" cm="1">
        <f t="array" ref="H21">INDEX($D$100:$CF$157,$C106,H$87)</f>
        <v>2.4430000000000001</v>
      </c>
      <c r="I21" s="53" cm="1">
        <f t="array" ref="I21">INDEX($D$100:$CF$157,$C106,I$87)</f>
        <v>0.34399999999999997</v>
      </c>
      <c r="J21" s="53" cm="1">
        <f t="array" ref="J21">INDEX($D$100:$CF$157,$C106,J$87)</f>
        <v>0.34399999999999997</v>
      </c>
      <c r="K21" s="53" cm="1">
        <f t="array" ref="K21">INDEX($D$100:$CF$157,$C106,K$87)</f>
        <v>0</v>
      </c>
      <c r="L21" s="53"/>
      <c r="M21" s="54" t="str" cm="1">
        <f t="array" ref="M21">IF(HYPERLINK(TEXT("#"&amp;INDEX($D$168:$CF$225,$C174,C$87),),INDEX($D$168:$CF$225,$C174,C$87))=0,"",HYPERLINK(TEXT("#"&amp;INDEX($D$168:$CF$225,$C174,C$87),),INDEX($D$168:$CF$225,$C174,C$87)))</f>
        <v>A126230374K</v>
      </c>
      <c r="N21" s="54" t="str" cm="1">
        <f t="array" ref="N21">IF(HYPERLINK(TEXT("#"&amp;INDEX($D$168:$CF$225,$C174,D$87),),INDEX($D$168:$CF$225,$C174,D$87))=0,"",HYPERLINK(TEXT("#"&amp;INDEX($D$168:$CF$225,$C174,D$87),),INDEX($D$168:$CF$225,$C174,D$87)))</f>
        <v>A126230806C</v>
      </c>
      <c r="O21" s="54" t="str" cm="1">
        <f t="array" ref="O21">IF(HYPERLINK(TEXT("#"&amp;INDEX($D$168:$CF$225,$C174,E$87),),INDEX($D$168:$CF$225,$C174,E$87))=0,"",HYPERLINK(TEXT("#"&amp;INDEX($D$168:$CF$225,$C174,E$87),),INDEX($D$168:$CF$225,$C174,E$87)))</f>
        <v>A126230446K</v>
      </c>
      <c r="P21" s="54" t="str" cm="1">
        <f t="array" ref="P21">IF(HYPERLINK(TEXT("#"&amp;INDEX($D$168:$CF$225,$C174,F$87),),INDEX($D$168:$CF$225,$C174,F$87))=0,"",HYPERLINK(TEXT("#"&amp;INDEX($D$168:$CF$225,$C174,F$87),),INDEX($D$168:$CF$225,$C174,F$87)))</f>
        <v>A126230950W</v>
      </c>
      <c r="Q21" s="54" t="str" cm="1">
        <f t="array" ref="Q21">IF(HYPERLINK(TEXT("#"&amp;INDEX($D$168:$CF$225,$C174,G$87),),INDEX($D$168:$CF$225,$C174,G$87))=0,"",HYPERLINK(TEXT("#"&amp;INDEX($D$168:$CF$225,$C174,G$87),),INDEX($D$168:$CF$225,$C174,G$87)))</f>
        <v>A126230518K</v>
      </c>
      <c r="R21" s="54" t="str" cm="1">
        <f t="array" ref="R21">IF(HYPERLINK(TEXT("#"&amp;INDEX($D$168:$CF$225,$C174,H$87),),INDEX($D$168:$CF$225,$C174,H$87))=0,"",HYPERLINK(TEXT("#"&amp;INDEX($D$168:$CF$225,$C174,H$87),),INDEX($D$168:$CF$225,$C174,H$87)))</f>
        <v>A126230662C</v>
      </c>
      <c r="S21" s="54" t="str" cm="1">
        <f t="array" ref="S21">IF(HYPERLINK(TEXT("#"&amp;INDEX($D$168:$CF$225,$C174,I$87),),INDEX($D$168:$CF$225,$C174,I$87))=0,"",HYPERLINK(TEXT("#"&amp;INDEX($D$168:$CF$225,$C174,I$87),),INDEX($D$168:$CF$225,$C174,I$87)))</f>
        <v>A126230302X</v>
      </c>
      <c r="T21" s="54" t="str" cm="1">
        <f t="array" ref="T21">IF(HYPERLINK(TEXT("#"&amp;INDEX($D$168:$CF$225,$C174,J$87),),INDEX($D$168:$CF$225,$C174,J$87))=0,"",HYPERLINK(TEXT("#"&amp;INDEX($D$168:$CF$225,$C174,J$87),),INDEX($D$168:$CF$225,$C174,J$87)))</f>
        <v>A126231022X</v>
      </c>
      <c r="U21" s="54" t="str" cm="1">
        <f t="array" ref="U21">IF(HYPERLINK(TEXT("#"&amp;INDEX($D$168:$CF$225,$C174,K$87),),INDEX($D$168:$CF$225,$C174,K$87))=0,"",HYPERLINK(TEXT("#"&amp;INDEX($D$168:$CF$225,$C174,K$87),),INDEX($D$168:$CF$225,$C174,K$87)))</f>
        <v>A126230734C</v>
      </c>
    </row>
    <row r="22" spans="1:24">
      <c r="A22" s="51"/>
      <c r="B22" s="55" t="s">
        <v>8804</v>
      </c>
      <c r="C22" s="53" cm="1">
        <f t="array" ref="C22">INDEX($D$100:$CF$157,$C107,C$87)</f>
        <v>12.207000000000001</v>
      </c>
      <c r="D22" s="53" cm="1">
        <f t="array" ref="D22">INDEX($D$100:$CF$157,$C107,D$87)</f>
        <v>11.85</v>
      </c>
      <c r="E22" s="53" cm="1">
        <f t="array" ref="E22">INDEX($D$100:$CF$157,$C107,E$87)</f>
        <v>5.5309999999999997</v>
      </c>
      <c r="F22" s="53" cm="1">
        <f t="array" ref="F22">INDEX($D$100:$CF$157,$C107,F$87)</f>
        <v>0.98199999999999998</v>
      </c>
      <c r="G22" s="53" cm="1">
        <f t="array" ref="G22">INDEX($D$100:$CF$157,$C107,G$87)</f>
        <v>1.3480000000000001</v>
      </c>
      <c r="H22" s="53" cm="1">
        <f t="array" ref="H22">INDEX($D$100:$CF$157,$C107,H$87)</f>
        <v>1.246</v>
      </c>
      <c r="I22" s="53" cm="1">
        <f t="array" ref="I22">INDEX($D$100:$CF$157,$C107,I$87)</f>
        <v>3.0990000000000002</v>
      </c>
      <c r="J22" s="53" cm="1">
        <f t="array" ref="J22">INDEX($D$100:$CF$157,$C107,J$87)</f>
        <v>2.7429999999999999</v>
      </c>
      <c r="K22" s="53" cm="1">
        <f t="array" ref="K22">INDEX($D$100:$CF$157,$C107,K$87)</f>
        <v>0.35699999999999998</v>
      </c>
      <c r="L22" s="53"/>
      <c r="M22" s="54" t="str" cm="1">
        <f t="array" ref="M22">IF(HYPERLINK(TEXT("#"&amp;INDEX($D$168:$CF$225,$C175,C$87),),INDEX($D$168:$CF$225,$C175,C$87))=0,"",HYPERLINK(TEXT("#"&amp;INDEX($D$168:$CF$225,$C175,C$87),),INDEX($D$168:$CF$225,$C175,C$87)))</f>
        <v>A126230342T</v>
      </c>
      <c r="N22" s="54" t="str" cm="1">
        <f t="array" ref="N22">IF(HYPERLINK(TEXT("#"&amp;INDEX($D$168:$CF$225,$C175,D$87),),INDEX($D$168:$CF$225,$C175,D$87))=0,"",HYPERLINK(TEXT("#"&amp;INDEX($D$168:$CF$225,$C175,D$87),),INDEX($D$168:$CF$225,$C175,D$87)))</f>
        <v>A126230774W</v>
      </c>
      <c r="O22" s="54" t="str" cm="1">
        <f t="array" ref="O22">IF(HYPERLINK(TEXT("#"&amp;INDEX($D$168:$CF$225,$C175,E$87),),INDEX($D$168:$CF$225,$C175,E$87))=0,"",HYPERLINK(TEXT("#"&amp;INDEX($D$168:$CF$225,$C175,E$87),),INDEX($D$168:$CF$225,$C175,E$87)))</f>
        <v>A126230414T</v>
      </c>
      <c r="P22" s="54" t="str" cm="1">
        <f t="array" ref="P22">IF(HYPERLINK(TEXT("#"&amp;INDEX($D$168:$CF$225,$C175,F$87),),INDEX($D$168:$CF$225,$C175,F$87))=0,"",HYPERLINK(TEXT("#"&amp;INDEX($D$168:$CF$225,$C175,F$87),),INDEX($D$168:$CF$225,$C175,F$87)))</f>
        <v>A126230918W</v>
      </c>
      <c r="Q22" s="54" t="str" cm="1">
        <f t="array" ref="Q22">IF(HYPERLINK(TEXT("#"&amp;INDEX($D$168:$CF$225,$C175,G$87),),INDEX($D$168:$CF$225,$C175,G$87))=0,"",HYPERLINK(TEXT("#"&amp;INDEX($D$168:$CF$225,$C175,G$87),),INDEX($D$168:$CF$225,$C175,G$87)))</f>
        <v>A126230486C</v>
      </c>
      <c r="R22" s="54" t="str" cm="1">
        <f t="array" ref="R22">IF(HYPERLINK(TEXT("#"&amp;INDEX($D$168:$CF$225,$C175,H$87),),INDEX($D$168:$CF$225,$C175,H$87))=0,"",HYPERLINK(TEXT("#"&amp;INDEX($D$168:$CF$225,$C175,H$87),),INDEX($D$168:$CF$225,$C175,H$87)))</f>
        <v>A126230630K</v>
      </c>
      <c r="S22" s="54" t="str" cm="1">
        <f t="array" ref="S22">IF(HYPERLINK(TEXT("#"&amp;INDEX($D$168:$CF$225,$C175,I$87),),INDEX($D$168:$CF$225,$C175,I$87))=0,"",HYPERLINK(TEXT("#"&amp;INDEX($D$168:$CF$225,$C175,I$87),),INDEX($D$168:$CF$225,$C175,I$87)))</f>
        <v>A126230270T</v>
      </c>
      <c r="T22" s="54" t="str" cm="1">
        <f t="array" ref="T22">IF(HYPERLINK(TEXT("#"&amp;INDEX($D$168:$CF$225,$C175,J$87),),INDEX($D$168:$CF$225,$C175,J$87))=0,"",HYPERLINK(TEXT("#"&amp;INDEX($D$168:$CF$225,$C175,J$87),),INDEX($D$168:$CF$225,$C175,J$87)))</f>
        <v>A126230990R</v>
      </c>
      <c r="U22" s="54" t="str" cm="1">
        <f t="array" ref="U22">IF(HYPERLINK(TEXT("#"&amp;INDEX($D$168:$CF$225,$C175,K$87),),INDEX($D$168:$CF$225,$C175,K$87))=0,"",HYPERLINK(TEXT("#"&amp;INDEX($D$168:$CF$225,$C175,K$87),),INDEX($D$168:$CF$225,$C175,K$87)))</f>
        <v>A126230702K</v>
      </c>
    </row>
    <row r="23" spans="1:24">
      <c r="A23" s="51"/>
      <c r="B23" s="55" t="s">
        <v>8805</v>
      </c>
      <c r="C23" s="53" cm="1">
        <f t="array" ref="C23">INDEX($D$100:$CF$157,$C108,C$87)</f>
        <v>21.3</v>
      </c>
      <c r="D23" s="53" cm="1">
        <f t="array" ref="D23">INDEX($D$100:$CF$157,$C108,D$87)</f>
        <v>20.626000000000001</v>
      </c>
      <c r="E23" s="53" cm="1">
        <f t="array" ref="E23">INDEX($D$100:$CF$157,$C108,E$87)</f>
        <v>3.3919999999999999</v>
      </c>
      <c r="F23" s="53" cm="1">
        <f t="array" ref="F23">INDEX($D$100:$CF$157,$C108,F$87)</f>
        <v>3.6360000000000001</v>
      </c>
      <c r="G23" s="53" cm="1">
        <f t="array" ref="G23">INDEX($D$100:$CF$157,$C108,G$87)</f>
        <v>3.528</v>
      </c>
      <c r="H23" s="53" cm="1">
        <f t="array" ref="H23">INDEX($D$100:$CF$157,$C108,H$87)</f>
        <v>6.1970000000000001</v>
      </c>
      <c r="I23" s="53" cm="1">
        <f t="array" ref="I23">INDEX($D$100:$CF$157,$C108,I$87)</f>
        <v>4.5449999999999999</v>
      </c>
      <c r="J23" s="53" cm="1">
        <f t="array" ref="J23">INDEX($D$100:$CF$157,$C108,J$87)</f>
        <v>3.8719999999999999</v>
      </c>
      <c r="K23" s="53" cm="1">
        <f t="array" ref="K23">INDEX($D$100:$CF$157,$C108,K$87)</f>
        <v>0.67300000000000004</v>
      </c>
      <c r="L23" s="53"/>
      <c r="M23" s="54" t="str" cm="1">
        <f t="array" ref="M23">IF(HYPERLINK(TEXT("#"&amp;INDEX($D$168:$CF$225,$C176,C$87),),INDEX($D$168:$CF$225,$C176,C$87))=0,"",HYPERLINK(TEXT("#"&amp;INDEX($D$168:$CF$225,$C176,C$87),),INDEX($D$168:$CF$225,$C176,C$87)))</f>
        <v>A126230394V</v>
      </c>
      <c r="N23" s="54" t="str" cm="1">
        <f t="array" ref="N23">IF(HYPERLINK(TEXT("#"&amp;INDEX($D$168:$CF$225,$C176,D$87),),INDEX($D$168:$CF$225,$C176,D$87))=0,"",HYPERLINK(TEXT("#"&amp;INDEX($D$168:$CF$225,$C176,D$87),),INDEX($D$168:$CF$225,$C176,D$87)))</f>
        <v>A126230826L</v>
      </c>
      <c r="O23" s="54" t="str" cm="1">
        <f t="array" ref="O23">IF(HYPERLINK(TEXT("#"&amp;INDEX($D$168:$CF$225,$C176,E$87),),INDEX($D$168:$CF$225,$C176,E$87))=0,"",HYPERLINK(TEXT("#"&amp;INDEX($D$168:$CF$225,$C176,E$87),),INDEX($D$168:$CF$225,$C176,E$87)))</f>
        <v>A126230466V</v>
      </c>
      <c r="P23" s="54" t="str" cm="1">
        <f t="array" ref="P23">IF(HYPERLINK(TEXT("#"&amp;INDEX($D$168:$CF$225,$C176,F$87),),INDEX($D$168:$CF$225,$C176,F$87))=0,"",HYPERLINK(TEXT("#"&amp;INDEX($D$168:$CF$225,$C176,F$87),),INDEX($D$168:$CF$225,$C176,F$87)))</f>
        <v>A126230970F</v>
      </c>
      <c r="Q23" s="54" t="str" cm="1">
        <f t="array" ref="Q23">IF(HYPERLINK(TEXT("#"&amp;INDEX($D$168:$CF$225,$C176,G$87),),INDEX($D$168:$CF$225,$C176,G$87))=0,"",HYPERLINK(TEXT("#"&amp;INDEX($D$168:$CF$225,$C176,G$87),),INDEX($D$168:$CF$225,$C176,G$87)))</f>
        <v>A126230538V</v>
      </c>
      <c r="R23" s="54" t="str" cm="1">
        <f t="array" ref="R23">IF(HYPERLINK(TEXT("#"&amp;INDEX($D$168:$CF$225,$C176,H$87),),INDEX($D$168:$CF$225,$C176,H$87))=0,"",HYPERLINK(TEXT("#"&amp;INDEX($D$168:$CF$225,$C176,H$87),),INDEX($D$168:$CF$225,$C176,H$87)))</f>
        <v>A126230682L</v>
      </c>
      <c r="S23" s="54" t="str" cm="1">
        <f t="array" ref="S23">IF(HYPERLINK(TEXT("#"&amp;INDEX($D$168:$CF$225,$C176,I$87),),INDEX($D$168:$CF$225,$C176,I$87))=0,"",HYPERLINK(TEXT("#"&amp;INDEX($D$168:$CF$225,$C176,I$87),),INDEX($D$168:$CF$225,$C176,I$87)))</f>
        <v>A126230322J</v>
      </c>
      <c r="T23" s="54" t="str" cm="1">
        <f t="array" ref="T23">IF(HYPERLINK(TEXT("#"&amp;INDEX($D$168:$CF$225,$C176,J$87),),INDEX($D$168:$CF$225,$C176,J$87))=0,"",HYPERLINK(TEXT("#"&amp;INDEX($D$168:$CF$225,$C176,J$87),),INDEX($D$168:$CF$225,$C176,J$87)))</f>
        <v>A126231042J</v>
      </c>
      <c r="U23" s="54" t="str" cm="1">
        <f t="array" ref="U23">IF(HYPERLINK(TEXT("#"&amp;INDEX($D$168:$CF$225,$C176,K$87),),INDEX($D$168:$CF$225,$C176,K$87))=0,"",HYPERLINK(TEXT("#"&amp;INDEX($D$168:$CF$225,$C176,K$87),),INDEX($D$168:$CF$225,$C176,K$87)))</f>
        <v>A126230754L</v>
      </c>
    </row>
    <row r="24" spans="1:24">
      <c r="A24" s="51"/>
      <c r="B24" s="55" t="s">
        <v>8806</v>
      </c>
      <c r="C24" s="53" cm="1">
        <f t="array" ref="C24">INDEX($D$100:$CF$157,$C109,C$87)</f>
        <v>33.436</v>
      </c>
      <c r="D24" s="53" cm="1">
        <f t="array" ref="D24">INDEX($D$100:$CF$157,$C109,D$87)</f>
        <v>33.436</v>
      </c>
      <c r="E24" s="53" cm="1">
        <f t="array" ref="E24">INDEX($D$100:$CF$157,$C109,E$87)</f>
        <v>17.059000000000001</v>
      </c>
      <c r="F24" s="53" cm="1">
        <f t="array" ref="F24">INDEX($D$100:$CF$157,$C109,F$87)</f>
        <v>8.0169999999999995</v>
      </c>
      <c r="G24" s="53" cm="1">
        <f t="array" ref="G24">INDEX($D$100:$CF$157,$C109,G$87)</f>
        <v>4.4619999999999997</v>
      </c>
      <c r="H24" s="53" cm="1">
        <f t="array" ref="H24">INDEX($D$100:$CF$157,$C109,H$87)</f>
        <v>1.7749999999999999</v>
      </c>
      <c r="I24" s="53" cm="1">
        <f t="array" ref="I24">INDEX($D$100:$CF$157,$C109,I$87)</f>
        <v>2.1219999999999999</v>
      </c>
      <c r="J24" s="53" cm="1">
        <f t="array" ref="J24">INDEX($D$100:$CF$157,$C109,J$87)</f>
        <v>2.1219999999999999</v>
      </c>
      <c r="K24" s="53" cm="1">
        <f t="array" ref="K24">INDEX($D$100:$CF$157,$C109,K$87)</f>
        <v>0</v>
      </c>
      <c r="L24" s="53"/>
      <c r="M24" s="54" t="str" cm="1">
        <f t="array" ref="M24">IF(HYPERLINK(TEXT("#"&amp;INDEX($D$168:$CF$225,$C177,C$87),),INDEX($D$168:$CF$225,$C177,C$87))=0,"",HYPERLINK(TEXT("#"&amp;INDEX($D$168:$CF$225,$C177,C$87),),INDEX($D$168:$CF$225,$C177,C$87)))</f>
        <v>A126230378V</v>
      </c>
      <c r="N24" s="54" t="str" cm="1">
        <f t="array" ref="N24">IF(HYPERLINK(TEXT("#"&amp;INDEX($D$168:$CF$225,$C177,D$87),),INDEX($D$168:$CF$225,$C177,D$87))=0,"",HYPERLINK(TEXT("#"&amp;INDEX($D$168:$CF$225,$C177,D$87),),INDEX($D$168:$CF$225,$C177,D$87)))</f>
        <v>A126230810V</v>
      </c>
      <c r="O24" s="54" t="str" cm="1">
        <f t="array" ref="O24">IF(HYPERLINK(TEXT("#"&amp;INDEX($D$168:$CF$225,$C177,E$87),),INDEX($D$168:$CF$225,$C177,E$87))=0,"",HYPERLINK(TEXT("#"&amp;INDEX($D$168:$CF$225,$C177,E$87),),INDEX($D$168:$CF$225,$C177,E$87)))</f>
        <v>A126230450A</v>
      </c>
      <c r="P24" s="54" t="str" cm="1">
        <f t="array" ref="P24">IF(HYPERLINK(TEXT("#"&amp;INDEX($D$168:$CF$225,$C177,F$87),),INDEX($D$168:$CF$225,$C177,F$87))=0,"",HYPERLINK(TEXT("#"&amp;INDEX($D$168:$CF$225,$C177,F$87),),INDEX($D$168:$CF$225,$C177,F$87)))</f>
        <v>A126230954F</v>
      </c>
      <c r="Q24" s="54" t="str" cm="1">
        <f t="array" ref="Q24">IF(HYPERLINK(TEXT("#"&amp;INDEX($D$168:$CF$225,$C177,G$87),),INDEX($D$168:$CF$225,$C177,G$87))=0,"",HYPERLINK(TEXT("#"&amp;INDEX($D$168:$CF$225,$C177,G$87),),INDEX($D$168:$CF$225,$C177,G$87)))</f>
        <v>A126230522A</v>
      </c>
      <c r="R24" s="54" t="str" cm="1">
        <f t="array" ref="R24">IF(HYPERLINK(TEXT("#"&amp;INDEX($D$168:$CF$225,$C177,H$87),),INDEX($D$168:$CF$225,$C177,H$87))=0,"",HYPERLINK(TEXT("#"&amp;INDEX($D$168:$CF$225,$C177,H$87),),INDEX($D$168:$CF$225,$C177,H$87)))</f>
        <v>A126230666L</v>
      </c>
      <c r="S24" s="54" t="str" cm="1">
        <f t="array" ref="S24">IF(HYPERLINK(TEXT("#"&amp;INDEX($D$168:$CF$225,$C177,I$87),),INDEX($D$168:$CF$225,$C177,I$87))=0,"",HYPERLINK(TEXT("#"&amp;INDEX($D$168:$CF$225,$C177,I$87),),INDEX($D$168:$CF$225,$C177,I$87)))</f>
        <v>A126230306J</v>
      </c>
      <c r="T24" s="54" t="str" cm="1">
        <f t="array" ref="T24">IF(HYPERLINK(TEXT("#"&amp;INDEX($D$168:$CF$225,$C177,J$87),),INDEX($D$168:$CF$225,$C177,J$87))=0,"",HYPERLINK(TEXT("#"&amp;INDEX($D$168:$CF$225,$C177,J$87),),INDEX($D$168:$CF$225,$C177,J$87)))</f>
        <v>A126231026J</v>
      </c>
      <c r="U24" s="54" t="str" cm="1">
        <f t="array" ref="U24">IF(HYPERLINK(TEXT("#"&amp;INDEX($D$168:$CF$225,$C177,K$87),),INDEX($D$168:$CF$225,$C177,K$87))=0,"",HYPERLINK(TEXT("#"&amp;INDEX($D$168:$CF$225,$C177,K$87),),INDEX($D$168:$CF$225,$C177,K$87)))</f>
        <v>A126230738L</v>
      </c>
    </row>
    <row r="25" spans="1:24">
      <c r="A25" s="51"/>
      <c r="B25" s="55" t="s">
        <v>8807</v>
      </c>
      <c r="C25" s="53" cm="1">
        <f t="array" ref="C25">INDEX($D$100:$CF$157,$C110,C$87)</f>
        <v>60.283999999999999</v>
      </c>
      <c r="D25" s="53" cm="1">
        <f t="array" ref="D25">INDEX($D$100:$CF$157,$C110,D$87)</f>
        <v>59.555999999999997</v>
      </c>
      <c r="E25" s="53" cm="1">
        <f t="array" ref="E25">INDEX($D$100:$CF$157,$C110,E$87)</f>
        <v>19.931000000000001</v>
      </c>
      <c r="F25" s="53" cm="1">
        <f t="array" ref="F25">INDEX($D$100:$CF$157,$C110,F$87)</f>
        <v>9.0869999999999997</v>
      </c>
      <c r="G25" s="53" cm="1">
        <f t="array" ref="G25">INDEX($D$100:$CF$157,$C110,G$87)</f>
        <v>10.194000000000001</v>
      </c>
      <c r="H25" s="53" cm="1">
        <f t="array" ref="H25">INDEX($D$100:$CF$157,$C110,H$87)</f>
        <v>8.2629999999999999</v>
      </c>
      <c r="I25" s="53" cm="1">
        <f t="array" ref="I25">INDEX($D$100:$CF$157,$C110,I$87)</f>
        <v>12.808999999999999</v>
      </c>
      <c r="J25" s="53" cm="1">
        <f t="array" ref="J25">INDEX($D$100:$CF$157,$C110,J$87)</f>
        <v>12.082000000000001</v>
      </c>
      <c r="K25" s="53" cm="1">
        <f t="array" ref="K25">INDEX($D$100:$CF$157,$C110,K$87)</f>
        <v>0.72799999999999998</v>
      </c>
      <c r="L25" s="53"/>
      <c r="M25" s="54" t="str" cm="1">
        <f t="array" ref="M25">IF(HYPERLINK(TEXT("#"&amp;INDEX($D$168:$CF$225,$C178,C$87),),INDEX($D$168:$CF$225,$C178,C$87))=0,"",HYPERLINK(TEXT("#"&amp;INDEX($D$168:$CF$225,$C178,C$87),),INDEX($D$168:$CF$225,$C178,C$87)))</f>
        <v>A126230398C</v>
      </c>
      <c r="N25" s="54" t="str" cm="1">
        <f t="array" ref="N25">IF(HYPERLINK(TEXT("#"&amp;INDEX($D$168:$CF$225,$C178,D$87),),INDEX($D$168:$CF$225,$C178,D$87))=0,"",HYPERLINK(TEXT("#"&amp;INDEX($D$168:$CF$225,$C178,D$87),),INDEX($D$168:$CF$225,$C178,D$87)))</f>
        <v>A126230830C</v>
      </c>
      <c r="O25" s="54" t="str" cm="1">
        <f t="array" ref="O25">IF(HYPERLINK(TEXT("#"&amp;INDEX($D$168:$CF$225,$C178,E$87),),INDEX($D$168:$CF$225,$C178,E$87))=0,"",HYPERLINK(TEXT("#"&amp;INDEX($D$168:$CF$225,$C178,E$87),),INDEX($D$168:$CF$225,$C178,E$87)))</f>
        <v>A126230470K</v>
      </c>
      <c r="P25" s="54" t="str" cm="1">
        <f t="array" ref="P25">IF(HYPERLINK(TEXT("#"&amp;INDEX($D$168:$CF$225,$C178,F$87),),INDEX($D$168:$CF$225,$C178,F$87))=0,"",HYPERLINK(TEXT("#"&amp;INDEX($D$168:$CF$225,$C178,F$87),),INDEX($D$168:$CF$225,$C178,F$87)))</f>
        <v>A126230974R</v>
      </c>
      <c r="Q25" s="54" t="str" cm="1">
        <f t="array" ref="Q25">IF(HYPERLINK(TEXT("#"&amp;INDEX($D$168:$CF$225,$C178,G$87),),INDEX($D$168:$CF$225,$C178,G$87))=0,"",HYPERLINK(TEXT("#"&amp;INDEX($D$168:$CF$225,$C178,G$87),),INDEX($D$168:$CF$225,$C178,G$87)))</f>
        <v>A126230542K</v>
      </c>
      <c r="R25" s="54" t="str" cm="1">
        <f t="array" ref="R25">IF(HYPERLINK(TEXT("#"&amp;INDEX($D$168:$CF$225,$C178,H$87),),INDEX($D$168:$CF$225,$C178,H$87))=0,"",HYPERLINK(TEXT("#"&amp;INDEX($D$168:$CF$225,$C178,H$87),),INDEX($D$168:$CF$225,$C178,H$87)))</f>
        <v>A126230686W</v>
      </c>
      <c r="S25" s="54" t="str" cm="1">
        <f t="array" ref="S25">IF(HYPERLINK(TEXT("#"&amp;INDEX($D$168:$CF$225,$C178,I$87),),INDEX($D$168:$CF$225,$C178,I$87))=0,"",HYPERLINK(TEXT("#"&amp;INDEX($D$168:$CF$225,$C178,I$87),),INDEX($D$168:$CF$225,$C178,I$87)))</f>
        <v>A126230326T</v>
      </c>
      <c r="T25" s="54" t="str" cm="1">
        <f t="array" ref="T25">IF(HYPERLINK(TEXT("#"&amp;INDEX($D$168:$CF$225,$C178,J$87),),INDEX($D$168:$CF$225,$C178,J$87))=0,"",HYPERLINK(TEXT("#"&amp;INDEX($D$168:$CF$225,$C178,J$87),),INDEX($D$168:$CF$225,$C178,J$87)))</f>
        <v>A126231046T</v>
      </c>
      <c r="U25" s="54" t="str" cm="1">
        <f t="array" ref="U25">IF(HYPERLINK(TEXT("#"&amp;INDEX($D$168:$CF$225,$C178,K$87),),INDEX($D$168:$CF$225,$C178,K$87))=0,"",HYPERLINK(TEXT("#"&amp;INDEX($D$168:$CF$225,$C178,K$87),),INDEX($D$168:$CF$225,$C178,K$87)))</f>
        <v>A126230758W</v>
      </c>
    </row>
    <row r="26" spans="1:24">
      <c r="A26" s="51"/>
      <c r="B26" s="55" t="s">
        <v>8808</v>
      </c>
      <c r="C26" s="53" cm="1">
        <f t="array" ref="C26">INDEX($D$100:$CF$157,$C111,C$87)</f>
        <v>10.93</v>
      </c>
      <c r="D26" s="53" cm="1">
        <f t="array" ref="D26">INDEX($D$100:$CF$157,$C111,D$87)</f>
        <v>10.585000000000001</v>
      </c>
      <c r="E26" s="53" cm="1">
        <f t="array" ref="E26">INDEX($D$100:$CF$157,$C111,E$87)</f>
        <v>1.119</v>
      </c>
      <c r="F26" s="53" cm="1">
        <f t="array" ref="F26">INDEX($D$100:$CF$157,$C111,F$87)</f>
        <v>3.2570000000000001</v>
      </c>
      <c r="G26" s="53" cm="1">
        <f t="array" ref="G26">INDEX($D$100:$CF$157,$C111,G$87)</f>
        <v>2.1429999999999998</v>
      </c>
      <c r="H26" s="53" cm="1">
        <f t="array" ref="H26">INDEX($D$100:$CF$157,$C111,H$87)</f>
        <v>1.913</v>
      </c>
      <c r="I26" s="53" cm="1">
        <f t="array" ref="I26">INDEX($D$100:$CF$157,$C111,I$87)</f>
        <v>2.4990000000000001</v>
      </c>
      <c r="J26" s="53" cm="1">
        <f t="array" ref="J26">INDEX($D$100:$CF$157,$C111,J$87)</f>
        <v>2.1539999999999999</v>
      </c>
      <c r="K26" s="53" cm="1">
        <f t="array" ref="K26">INDEX($D$100:$CF$157,$C111,K$87)</f>
        <v>0.34499999999999997</v>
      </c>
      <c r="L26" s="53"/>
      <c r="M26" s="54" t="str" cm="1">
        <f t="array" ref="M26">IF(HYPERLINK(TEXT("#"&amp;INDEX($D$168:$CF$225,$C179,C$87),),INDEX($D$168:$CF$225,$C179,C$87))=0,"",HYPERLINK(TEXT("#"&amp;INDEX($D$168:$CF$225,$C179,C$87),),INDEX($D$168:$CF$225,$C179,C$87)))</f>
        <v>A126230346A</v>
      </c>
      <c r="N26" s="54" t="str" cm="1">
        <f t="array" ref="N26">IF(HYPERLINK(TEXT("#"&amp;INDEX($D$168:$CF$225,$C179,D$87),),INDEX($D$168:$CF$225,$C179,D$87))=0,"",HYPERLINK(TEXT("#"&amp;INDEX($D$168:$CF$225,$C179,D$87),),INDEX($D$168:$CF$225,$C179,D$87)))</f>
        <v>A126230778F</v>
      </c>
      <c r="O26" s="54" t="str" cm="1">
        <f t="array" ref="O26">IF(HYPERLINK(TEXT("#"&amp;INDEX($D$168:$CF$225,$C179,E$87),),INDEX($D$168:$CF$225,$C179,E$87))=0,"",HYPERLINK(TEXT("#"&amp;INDEX($D$168:$CF$225,$C179,E$87),),INDEX($D$168:$CF$225,$C179,E$87)))</f>
        <v>A126230418A</v>
      </c>
      <c r="P26" s="54" t="str" cm="1">
        <f t="array" ref="P26">IF(HYPERLINK(TEXT("#"&amp;INDEX($D$168:$CF$225,$C179,F$87),),INDEX($D$168:$CF$225,$C179,F$87))=0,"",HYPERLINK(TEXT("#"&amp;INDEX($D$168:$CF$225,$C179,F$87),),INDEX($D$168:$CF$225,$C179,F$87)))</f>
        <v>A126230922L</v>
      </c>
      <c r="Q26" s="54" t="str" cm="1">
        <f t="array" ref="Q26">IF(HYPERLINK(TEXT("#"&amp;INDEX($D$168:$CF$225,$C179,G$87),),INDEX($D$168:$CF$225,$C179,G$87))=0,"",HYPERLINK(TEXT("#"&amp;INDEX($D$168:$CF$225,$C179,G$87),),INDEX($D$168:$CF$225,$C179,G$87)))</f>
        <v>A126230490V</v>
      </c>
      <c r="R26" s="54" t="str" cm="1">
        <f t="array" ref="R26">IF(HYPERLINK(TEXT("#"&amp;INDEX($D$168:$CF$225,$C179,H$87),),INDEX($D$168:$CF$225,$C179,H$87))=0,"",HYPERLINK(TEXT("#"&amp;INDEX($D$168:$CF$225,$C179,H$87),),INDEX($D$168:$CF$225,$C179,H$87)))</f>
        <v>A126230634V</v>
      </c>
      <c r="S26" s="54" t="str" cm="1">
        <f t="array" ref="S26">IF(HYPERLINK(TEXT("#"&amp;INDEX($D$168:$CF$225,$C179,I$87),),INDEX($D$168:$CF$225,$C179,I$87))=0,"",HYPERLINK(TEXT("#"&amp;INDEX($D$168:$CF$225,$C179,I$87),),INDEX($D$168:$CF$225,$C179,I$87)))</f>
        <v>A126230274A</v>
      </c>
      <c r="T26" s="54" t="str" cm="1">
        <f t="array" ref="T26">IF(HYPERLINK(TEXT("#"&amp;INDEX($D$168:$CF$225,$C179,J$87),),INDEX($D$168:$CF$225,$C179,J$87))=0,"",HYPERLINK(TEXT("#"&amp;INDEX($D$168:$CF$225,$C179,J$87),),INDEX($D$168:$CF$225,$C179,J$87)))</f>
        <v>A126230994X</v>
      </c>
      <c r="U26" s="54" t="str" cm="1">
        <f t="array" ref="U26">IF(HYPERLINK(TEXT("#"&amp;INDEX($D$168:$CF$225,$C179,K$87),),INDEX($D$168:$CF$225,$C179,K$87))=0,"",HYPERLINK(TEXT("#"&amp;INDEX($D$168:$CF$225,$C179,K$87),),INDEX($D$168:$CF$225,$C179,K$87)))</f>
        <v>A126230706V</v>
      </c>
    </row>
    <row r="27" spans="1:24">
      <c r="A27" s="51"/>
      <c r="B27" s="55" t="s">
        <v>8809</v>
      </c>
      <c r="C27" s="53" cm="1">
        <f t="array" ref="C27">INDEX($D$100:$CF$157,$C112,C$87)</f>
        <v>23.245999999999999</v>
      </c>
      <c r="D27" s="53" cm="1">
        <f t="array" ref="D27">INDEX($D$100:$CF$157,$C112,D$87)</f>
        <v>23.245999999999999</v>
      </c>
      <c r="E27" s="53" cm="1">
        <f t="array" ref="E27">INDEX($D$100:$CF$157,$C112,E$87)</f>
        <v>11.308999999999999</v>
      </c>
      <c r="F27" s="53" cm="1">
        <f t="array" ref="F27">INDEX($D$100:$CF$157,$C112,F$87)</f>
        <v>3.0960000000000001</v>
      </c>
      <c r="G27" s="53" cm="1">
        <f t="array" ref="G27">INDEX($D$100:$CF$157,$C112,G$87)</f>
        <v>6.226</v>
      </c>
      <c r="H27" s="53" cm="1">
        <f t="array" ref="H27">INDEX($D$100:$CF$157,$C112,H$87)</f>
        <v>2.4950000000000001</v>
      </c>
      <c r="I27" s="53" cm="1">
        <f t="array" ref="I27">INDEX($D$100:$CF$157,$C112,I$87)</f>
        <v>0.12</v>
      </c>
      <c r="J27" s="53" cm="1">
        <f t="array" ref="J27">INDEX($D$100:$CF$157,$C112,J$87)</f>
        <v>0.12</v>
      </c>
      <c r="K27" s="53" cm="1">
        <f t="array" ref="K27">INDEX($D$100:$CF$157,$C112,K$87)</f>
        <v>0</v>
      </c>
      <c r="L27" s="53"/>
      <c r="M27" s="54" t="str" cm="1">
        <f t="array" ref="M27">IF(HYPERLINK(TEXT("#"&amp;INDEX($D$168:$CF$225,$C180,C$87),),INDEX($D$168:$CF$225,$C180,C$87))=0,"",HYPERLINK(TEXT("#"&amp;INDEX($D$168:$CF$225,$C180,C$87),),INDEX($D$168:$CF$225,$C180,C$87)))</f>
        <v>A126230330J</v>
      </c>
      <c r="N27" s="54" t="str" cm="1">
        <f t="array" ref="N27">IF(HYPERLINK(TEXT("#"&amp;INDEX($D$168:$CF$225,$C180,D$87),),INDEX($D$168:$CF$225,$C180,D$87))=0,"",HYPERLINK(TEXT("#"&amp;INDEX($D$168:$CF$225,$C180,D$87),),INDEX($D$168:$CF$225,$C180,D$87)))</f>
        <v>A126230762L</v>
      </c>
      <c r="O27" s="54" t="str" cm="1">
        <f t="array" ref="O27">IF(HYPERLINK(TEXT("#"&amp;INDEX($D$168:$CF$225,$C180,E$87),),INDEX($D$168:$CF$225,$C180,E$87))=0,"",HYPERLINK(TEXT("#"&amp;INDEX($D$168:$CF$225,$C180,E$87),),INDEX($D$168:$CF$225,$C180,E$87)))</f>
        <v>A126230402J</v>
      </c>
      <c r="P27" s="54" t="str" cm="1">
        <f t="array" ref="P27">IF(HYPERLINK(TEXT("#"&amp;INDEX($D$168:$CF$225,$C180,F$87),),INDEX($D$168:$CF$225,$C180,F$87))=0,"",HYPERLINK(TEXT("#"&amp;INDEX($D$168:$CF$225,$C180,F$87),),INDEX($D$168:$CF$225,$C180,F$87)))</f>
        <v>A126230906L</v>
      </c>
      <c r="Q27" s="54" t="str" cm="1">
        <f t="array" ref="Q27">IF(HYPERLINK(TEXT("#"&amp;INDEX($D$168:$CF$225,$C180,G$87),),INDEX($D$168:$CF$225,$C180,G$87))=0,"",HYPERLINK(TEXT("#"&amp;INDEX($D$168:$CF$225,$C180,G$87),),INDEX($D$168:$CF$225,$C180,G$87)))</f>
        <v>A126230474V</v>
      </c>
      <c r="R27" s="54" t="str" cm="1">
        <f t="array" ref="R27">IF(HYPERLINK(TEXT("#"&amp;INDEX($D$168:$CF$225,$C180,H$87),),INDEX($D$168:$CF$225,$C180,H$87))=0,"",HYPERLINK(TEXT("#"&amp;INDEX($D$168:$CF$225,$C180,H$87),),INDEX($D$168:$CF$225,$C180,H$87)))</f>
        <v>A126230618V</v>
      </c>
      <c r="S27" s="54" t="str" cm="1">
        <f t="array" ref="S27">IF(HYPERLINK(TEXT("#"&amp;INDEX($D$168:$CF$225,$C180,I$87),),INDEX($D$168:$CF$225,$C180,I$87))=0,"",HYPERLINK(TEXT("#"&amp;INDEX($D$168:$CF$225,$C180,I$87),),INDEX($D$168:$CF$225,$C180,I$87)))</f>
        <v>A126230258A</v>
      </c>
      <c r="T27" s="54" t="str" cm="1">
        <f t="array" ref="T27">IF(HYPERLINK(TEXT("#"&amp;INDEX($D$168:$CF$225,$C180,J$87),),INDEX($D$168:$CF$225,$C180,J$87))=0,"",HYPERLINK(TEXT("#"&amp;INDEX($D$168:$CF$225,$C180,J$87),),INDEX($D$168:$CF$225,$C180,J$87)))</f>
        <v>A126230978X</v>
      </c>
      <c r="U27" s="54" t="str" cm="1">
        <f t="array" ref="U27">IF(HYPERLINK(TEXT("#"&amp;INDEX($D$168:$CF$225,$C180,K$87),),INDEX($D$168:$CF$225,$C180,K$87))=0,"",HYPERLINK(TEXT("#"&amp;INDEX($D$168:$CF$225,$C180,K$87),),INDEX($D$168:$CF$225,$C180,K$87)))</f>
        <v>A126230690L</v>
      </c>
      <c r="V27" s="53"/>
      <c r="W27" s="53"/>
      <c r="X27" s="53"/>
    </row>
    <row r="28" spans="1:24">
      <c r="A28" s="51"/>
      <c r="B28" s="57" t="s">
        <v>8810</v>
      </c>
      <c r="C28" s="53" cm="1">
        <f t="array" ref="C28">INDEX($D$100:$CF$157,$C113,C$87)</f>
        <v>15.48</v>
      </c>
      <c r="D28" s="53" cm="1">
        <f t="array" ref="D28">INDEX($D$100:$CF$157,$C113,D$87)</f>
        <v>15.032999999999999</v>
      </c>
      <c r="E28" s="53" cm="1">
        <f t="array" ref="E28">INDEX($D$100:$CF$157,$C113,E$87)</f>
        <v>0.27500000000000002</v>
      </c>
      <c r="F28" s="53" cm="1">
        <f t="array" ref="F28">INDEX($D$100:$CF$157,$C113,F$87)</f>
        <v>5.7720000000000002</v>
      </c>
      <c r="G28" s="53" cm="1">
        <f t="array" ref="G28">INDEX($D$100:$CF$157,$C113,G$87)</f>
        <v>6.2210000000000001</v>
      </c>
      <c r="H28" s="53" cm="1">
        <f t="array" ref="H28">INDEX($D$100:$CF$157,$C113,H$87)</f>
        <v>1.766</v>
      </c>
      <c r="I28" s="53" cm="1">
        <f t="array" ref="I28">INDEX($D$100:$CF$157,$C113,I$87)</f>
        <v>1.446</v>
      </c>
      <c r="J28" s="53" cm="1">
        <f t="array" ref="J28">INDEX($D$100:$CF$157,$C113,J$87)</f>
        <v>0.998</v>
      </c>
      <c r="K28" s="53" cm="1">
        <f t="array" ref="K28">INDEX($D$100:$CF$157,$C113,K$87)</f>
        <v>0.44800000000000001</v>
      </c>
      <c r="L28" s="53"/>
      <c r="M28" s="54" t="str" cm="1">
        <f t="array" ref="M28">IF(HYPERLINK(TEXT("#"&amp;INDEX($D$168:$CF$225,$C181,C$87),),INDEX($D$168:$CF$225,$C181,C$87))=0,"",HYPERLINK(TEXT("#"&amp;INDEX($D$168:$CF$225,$C181,C$87),),INDEX($D$168:$CF$225,$C181,C$87)))</f>
        <v>A126230334T</v>
      </c>
      <c r="N28" s="54" t="str" cm="1">
        <f t="array" ref="N28">IF(HYPERLINK(TEXT("#"&amp;INDEX($D$168:$CF$225,$C181,D$87),),INDEX($D$168:$CF$225,$C181,D$87))=0,"",HYPERLINK(TEXT("#"&amp;INDEX($D$168:$CF$225,$C181,D$87),),INDEX($D$168:$CF$225,$C181,D$87)))</f>
        <v>A126230766W</v>
      </c>
      <c r="O28" s="54" t="str" cm="1">
        <f t="array" ref="O28">IF(HYPERLINK(TEXT("#"&amp;INDEX($D$168:$CF$225,$C181,E$87),),INDEX($D$168:$CF$225,$C181,E$87))=0,"",HYPERLINK(TEXT("#"&amp;INDEX($D$168:$CF$225,$C181,E$87),),INDEX($D$168:$CF$225,$C181,E$87)))</f>
        <v>A126230406T</v>
      </c>
      <c r="P28" s="54" t="str" cm="1">
        <f t="array" ref="P28">IF(HYPERLINK(TEXT("#"&amp;INDEX($D$168:$CF$225,$C181,F$87),),INDEX($D$168:$CF$225,$C181,F$87))=0,"",HYPERLINK(TEXT("#"&amp;INDEX($D$168:$CF$225,$C181,F$87),),INDEX($D$168:$CF$225,$C181,F$87)))</f>
        <v>A126230910C</v>
      </c>
      <c r="Q28" s="54" t="str" cm="1">
        <f t="array" ref="Q28">IF(HYPERLINK(TEXT("#"&amp;INDEX($D$168:$CF$225,$C181,G$87),),INDEX($D$168:$CF$225,$C181,G$87))=0,"",HYPERLINK(TEXT("#"&amp;INDEX($D$168:$CF$225,$C181,G$87),),INDEX($D$168:$CF$225,$C181,G$87)))</f>
        <v>A126230478C</v>
      </c>
      <c r="R28" s="54" t="str" cm="1">
        <f t="array" ref="R28">IF(HYPERLINK(TEXT("#"&amp;INDEX($D$168:$CF$225,$C181,H$87),),INDEX($D$168:$CF$225,$C181,H$87))=0,"",HYPERLINK(TEXT("#"&amp;INDEX($D$168:$CF$225,$C181,H$87),),INDEX($D$168:$CF$225,$C181,H$87)))</f>
        <v>A126230622K</v>
      </c>
      <c r="S28" s="54" t="str" cm="1">
        <f t="array" ref="S28">IF(HYPERLINK(TEXT("#"&amp;INDEX($D$168:$CF$225,$C181,I$87),),INDEX($D$168:$CF$225,$C181,I$87))=0,"",HYPERLINK(TEXT("#"&amp;INDEX($D$168:$CF$225,$C181,I$87),),INDEX($D$168:$CF$225,$C181,I$87)))</f>
        <v>A126230262T</v>
      </c>
      <c r="T28" s="54" t="str" cm="1">
        <f t="array" ref="T28">IF(HYPERLINK(TEXT("#"&amp;INDEX($D$168:$CF$225,$C181,J$87),),INDEX($D$168:$CF$225,$C181,J$87))=0,"",HYPERLINK(TEXT("#"&amp;INDEX($D$168:$CF$225,$C181,J$87),),INDEX($D$168:$CF$225,$C181,J$87)))</f>
        <v>A126230982R</v>
      </c>
      <c r="U28" s="54" t="str" cm="1">
        <f t="array" ref="U28">IF(HYPERLINK(TEXT("#"&amp;INDEX($D$168:$CF$225,$C181,K$87),),INDEX($D$168:$CF$225,$C181,K$87))=0,"",HYPERLINK(TEXT("#"&amp;INDEX($D$168:$CF$225,$C181,K$87),),INDEX($D$168:$CF$225,$C181,K$87)))</f>
        <v>A126230694W</v>
      </c>
      <c r="V28" s="53"/>
      <c r="W28" s="53"/>
      <c r="X28" s="53"/>
    </row>
    <row r="29" spans="1:24">
      <c r="A29" s="51"/>
      <c r="B29" s="55" t="s">
        <v>8811</v>
      </c>
      <c r="C29" s="53" cm="1">
        <f t="array" ref="C29">INDEX($D$100:$CF$157,$C114,C$87)</f>
        <v>13.157999999999999</v>
      </c>
      <c r="D29" s="53" cm="1">
        <f t="array" ref="D29">INDEX($D$100:$CF$157,$C114,D$87)</f>
        <v>13.157999999999999</v>
      </c>
      <c r="E29" s="53" cm="1">
        <f t="array" ref="E29">INDEX($D$100:$CF$157,$C114,E$87)</f>
        <v>7.7370000000000001</v>
      </c>
      <c r="F29" s="53" cm="1">
        <f t="array" ref="F29">INDEX($D$100:$CF$157,$C114,F$87)</f>
        <v>2.581</v>
      </c>
      <c r="G29" s="53" cm="1">
        <f t="array" ref="G29">INDEX($D$100:$CF$157,$C114,G$87)</f>
        <v>0.48</v>
      </c>
      <c r="H29" s="53" cm="1">
        <f t="array" ref="H29">INDEX($D$100:$CF$157,$C114,H$87)</f>
        <v>1.0669999999999999</v>
      </c>
      <c r="I29" s="53" cm="1">
        <f t="array" ref="I29">INDEX($D$100:$CF$157,$C114,I$87)</f>
        <v>1.2929999999999999</v>
      </c>
      <c r="J29" s="53" cm="1">
        <f t="array" ref="J29">INDEX($D$100:$CF$157,$C114,J$87)</f>
        <v>1.2929999999999999</v>
      </c>
      <c r="K29" s="53" cm="1">
        <f t="array" ref="K29">INDEX($D$100:$CF$157,$C114,K$87)</f>
        <v>0</v>
      </c>
      <c r="L29" s="53"/>
      <c r="M29" s="54" t="str" cm="1">
        <f t="array" ref="M29">IF(HYPERLINK(TEXT("#"&amp;INDEX($D$168:$CF$225,$C182,C$87),),INDEX($D$168:$CF$225,$C182,C$87))=0,"",HYPERLINK(TEXT("#"&amp;INDEX($D$168:$CF$225,$C182,C$87),),INDEX($D$168:$CF$225,$C182,C$87)))</f>
        <v>A126230362A</v>
      </c>
      <c r="N29" s="54" t="str" cm="1">
        <f t="array" ref="N29">IF(HYPERLINK(TEXT("#"&amp;INDEX($D$168:$CF$225,$C182,D$87),),INDEX($D$168:$CF$225,$C182,D$87))=0,"",HYPERLINK(TEXT("#"&amp;INDEX($D$168:$CF$225,$C182,D$87),),INDEX($D$168:$CF$225,$C182,D$87)))</f>
        <v>A126230794F</v>
      </c>
      <c r="O29" s="54" t="str" cm="1">
        <f t="array" ref="O29">IF(HYPERLINK(TEXT("#"&amp;INDEX($D$168:$CF$225,$C182,E$87),),INDEX($D$168:$CF$225,$C182,E$87))=0,"",HYPERLINK(TEXT("#"&amp;INDEX($D$168:$CF$225,$C182,E$87),),INDEX($D$168:$CF$225,$C182,E$87)))</f>
        <v>A126230434A</v>
      </c>
      <c r="P29" s="54" t="str" cm="1">
        <f t="array" ref="P29">IF(HYPERLINK(TEXT("#"&amp;INDEX($D$168:$CF$225,$C182,F$87),),INDEX($D$168:$CF$225,$C182,F$87))=0,"",HYPERLINK(TEXT("#"&amp;INDEX($D$168:$CF$225,$C182,F$87),),INDEX($D$168:$CF$225,$C182,F$87)))</f>
        <v>A126230938F</v>
      </c>
      <c r="Q29" s="54" t="str" cm="1">
        <f t="array" ref="Q29">IF(HYPERLINK(TEXT("#"&amp;INDEX($D$168:$CF$225,$C182,G$87),),INDEX($D$168:$CF$225,$C182,G$87))=0,"",HYPERLINK(TEXT("#"&amp;INDEX($D$168:$CF$225,$C182,G$87),),INDEX($D$168:$CF$225,$C182,G$87)))</f>
        <v>A126230506A</v>
      </c>
      <c r="R29" s="54" t="str" cm="1">
        <f t="array" ref="R29">IF(HYPERLINK(TEXT("#"&amp;INDEX($D$168:$CF$225,$C182,H$87),),INDEX($D$168:$CF$225,$C182,H$87))=0,"",HYPERLINK(TEXT("#"&amp;INDEX($D$168:$CF$225,$C182,H$87),),INDEX($D$168:$CF$225,$C182,H$87)))</f>
        <v>A126230650V</v>
      </c>
      <c r="S29" s="54" t="str" cm="1">
        <f t="array" ref="S29">IF(HYPERLINK(TEXT("#"&amp;INDEX($D$168:$CF$225,$C182,I$87),),INDEX($D$168:$CF$225,$C182,I$87))=0,"",HYPERLINK(TEXT("#"&amp;INDEX($D$168:$CF$225,$C182,I$87),),INDEX($D$168:$CF$225,$C182,I$87)))</f>
        <v>A126230290A</v>
      </c>
      <c r="T29" s="54" t="str" cm="1">
        <f t="array" ref="T29">IF(HYPERLINK(TEXT("#"&amp;INDEX($D$168:$CF$225,$C182,J$87),),INDEX($D$168:$CF$225,$C182,J$87))=0,"",HYPERLINK(TEXT("#"&amp;INDEX($D$168:$CF$225,$C182,J$87),),INDEX($D$168:$CF$225,$C182,J$87)))</f>
        <v>A126231010R</v>
      </c>
      <c r="U29" s="54" t="str" cm="1">
        <f t="array" ref="U29">IF(HYPERLINK(TEXT("#"&amp;INDEX($D$168:$CF$225,$C182,K$87),),INDEX($D$168:$CF$225,$C182,K$87))=0,"",HYPERLINK(TEXT("#"&amp;INDEX($D$168:$CF$225,$C182,K$87),),INDEX($D$168:$CF$225,$C182,K$87)))</f>
        <v>A126230722V</v>
      </c>
      <c r="V29" s="53"/>
      <c r="W29" s="53"/>
      <c r="X29" s="53"/>
    </row>
    <row r="30" spans="1:24">
      <c r="A30" s="51"/>
      <c r="B30" s="55" t="s">
        <v>8812</v>
      </c>
      <c r="C30" s="53" cm="1">
        <f t="array" ref="C30">INDEX($D$100:$CF$157,$C115,C$87)</f>
        <v>70.078000000000003</v>
      </c>
      <c r="D30" s="53" cm="1">
        <f t="array" ref="D30">INDEX($D$100:$CF$157,$C115,D$87)</f>
        <v>69.188999999999993</v>
      </c>
      <c r="E30" s="53" cm="1">
        <f t="array" ref="E30">INDEX($D$100:$CF$157,$C115,E$87)</f>
        <v>19.754000000000001</v>
      </c>
      <c r="F30" s="53" cm="1">
        <f t="array" ref="F30">INDEX($D$100:$CF$157,$C115,F$87)</f>
        <v>16.03</v>
      </c>
      <c r="G30" s="53" cm="1">
        <f t="array" ref="G30">INDEX($D$100:$CF$157,$C115,G$87)</f>
        <v>12.579000000000001</v>
      </c>
      <c r="H30" s="53" cm="1">
        <f t="array" ref="H30">INDEX($D$100:$CF$157,$C115,H$87)</f>
        <v>12.846</v>
      </c>
      <c r="I30" s="53" cm="1">
        <f t="array" ref="I30">INDEX($D$100:$CF$157,$C115,I$87)</f>
        <v>8.8689999999999998</v>
      </c>
      <c r="J30" s="53" cm="1">
        <f t="array" ref="J30">INDEX($D$100:$CF$157,$C115,J$87)</f>
        <v>7.98</v>
      </c>
      <c r="K30" s="53" cm="1">
        <f t="array" ref="K30">INDEX($D$100:$CF$157,$C115,K$87)</f>
        <v>0.88900000000000001</v>
      </c>
      <c r="L30" s="53"/>
      <c r="M30" s="54" t="str" cm="1">
        <f t="array" ref="M30">IF(HYPERLINK(TEXT("#"&amp;INDEX($D$168:$CF$225,$C183,C$87),),INDEX($D$168:$CF$225,$C183,C$87))=0,"",HYPERLINK(TEXT("#"&amp;INDEX($D$168:$CF$225,$C183,C$87),),INDEX($D$168:$CF$225,$C183,C$87)))</f>
        <v>A126230338A</v>
      </c>
      <c r="N30" s="54" t="str" cm="1">
        <f t="array" ref="N30">IF(HYPERLINK(TEXT("#"&amp;INDEX($D$168:$CF$225,$C183,D$87),),INDEX($D$168:$CF$225,$C183,D$87))=0,"",HYPERLINK(TEXT("#"&amp;INDEX($D$168:$CF$225,$C183,D$87),),INDEX($D$168:$CF$225,$C183,D$87)))</f>
        <v>A126230770L</v>
      </c>
      <c r="O30" s="54" t="str" cm="1">
        <f t="array" ref="O30">IF(HYPERLINK(TEXT("#"&amp;INDEX($D$168:$CF$225,$C183,E$87),),INDEX($D$168:$CF$225,$C183,E$87))=0,"",HYPERLINK(TEXT("#"&amp;INDEX($D$168:$CF$225,$C183,E$87),),INDEX($D$168:$CF$225,$C183,E$87)))</f>
        <v>A126230410J</v>
      </c>
      <c r="P30" s="54" t="str" cm="1">
        <f t="array" ref="P30">IF(HYPERLINK(TEXT("#"&amp;INDEX($D$168:$CF$225,$C183,F$87),),INDEX($D$168:$CF$225,$C183,F$87))=0,"",HYPERLINK(TEXT("#"&amp;INDEX($D$168:$CF$225,$C183,F$87),),INDEX($D$168:$CF$225,$C183,F$87)))</f>
        <v>A126230914L</v>
      </c>
      <c r="Q30" s="54" t="str" cm="1">
        <f t="array" ref="Q30">IF(HYPERLINK(TEXT("#"&amp;INDEX($D$168:$CF$225,$C183,G$87),),INDEX($D$168:$CF$225,$C183,G$87))=0,"",HYPERLINK(TEXT("#"&amp;INDEX($D$168:$CF$225,$C183,G$87),),INDEX($D$168:$CF$225,$C183,G$87)))</f>
        <v>A126230482V</v>
      </c>
      <c r="R30" s="54" t="str" cm="1">
        <f t="array" ref="R30">IF(HYPERLINK(TEXT("#"&amp;INDEX($D$168:$CF$225,$C183,H$87),),INDEX($D$168:$CF$225,$C183,H$87))=0,"",HYPERLINK(TEXT("#"&amp;INDEX($D$168:$CF$225,$C183,H$87),),INDEX($D$168:$CF$225,$C183,H$87)))</f>
        <v>A126230626V</v>
      </c>
      <c r="S30" s="54" t="str" cm="1">
        <f t="array" ref="S30">IF(HYPERLINK(TEXT("#"&amp;INDEX($D$168:$CF$225,$C183,I$87),),INDEX($D$168:$CF$225,$C183,I$87))=0,"",HYPERLINK(TEXT("#"&amp;INDEX($D$168:$CF$225,$C183,I$87),),INDEX($D$168:$CF$225,$C183,I$87)))</f>
        <v>A126230266A</v>
      </c>
      <c r="T30" s="54" t="str" cm="1">
        <f t="array" ref="T30">IF(HYPERLINK(TEXT("#"&amp;INDEX($D$168:$CF$225,$C183,J$87),),INDEX($D$168:$CF$225,$C183,J$87))=0,"",HYPERLINK(TEXT("#"&amp;INDEX($D$168:$CF$225,$C183,J$87),),INDEX($D$168:$CF$225,$C183,J$87)))</f>
        <v>A126230986X</v>
      </c>
      <c r="U30" s="54" t="str" cm="1">
        <f t="array" ref="U30">IF(HYPERLINK(TEXT("#"&amp;INDEX($D$168:$CF$225,$C183,K$87),),INDEX($D$168:$CF$225,$C183,K$87))=0,"",HYPERLINK(TEXT("#"&amp;INDEX($D$168:$CF$225,$C183,K$87),),INDEX($D$168:$CF$225,$C183,K$87)))</f>
        <v>A126230698F</v>
      </c>
      <c r="V30" s="53"/>
      <c r="W30" s="53"/>
      <c r="X30" s="53"/>
    </row>
    <row r="31" spans="1:24">
      <c r="A31" s="51"/>
      <c r="B31" s="51" t="s">
        <v>8813</v>
      </c>
      <c r="C31" s="53" cm="1">
        <f t="array" ref="C31">INDEX($D$100:$CF$157,$C116,C$87)</f>
        <v>93.775000000000006</v>
      </c>
      <c r="D31" s="53" cm="1">
        <f t="array" ref="D31">INDEX($D$100:$CF$157,$C116,D$87)</f>
        <v>91.222999999999999</v>
      </c>
      <c r="E31" s="53" cm="1">
        <f t="array" ref="E31">INDEX($D$100:$CF$157,$C116,E$87)</f>
        <v>35.101999999999997</v>
      </c>
      <c r="F31" s="53" cm="1">
        <f t="array" ref="F31">INDEX($D$100:$CF$157,$C116,F$87)</f>
        <v>18.475999999999999</v>
      </c>
      <c r="G31" s="53" cm="1">
        <f t="array" ref="G31">INDEX($D$100:$CF$157,$C116,G$87)</f>
        <v>12.443</v>
      </c>
      <c r="H31" s="53" cm="1">
        <f t="array" ref="H31">INDEX($D$100:$CF$157,$C116,H$87)</f>
        <v>17.899999999999999</v>
      </c>
      <c r="I31" s="53" cm="1">
        <f t="array" ref="I31">INDEX($D$100:$CF$157,$C116,I$87)</f>
        <v>9.8539999999999992</v>
      </c>
      <c r="J31" s="53" cm="1">
        <f t="array" ref="J31">INDEX($D$100:$CF$157,$C116,J$87)</f>
        <v>7.3019999999999996</v>
      </c>
      <c r="K31" s="53" cm="1">
        <f t="array" ref="K31">INDEX($D$100:$CF$157,$C116,K$87)</f>
        <v>2.552</v>
      </c>
      <c r="L31" s="53"/>
      <c r="M31" s="54" t="str" cm="1">
        <f t="array" ref="M31">IF(HYPERLINK(TEXT("#"&amp;INDEX($D$168:$CF$225,$C184,C$87),),INDEX($D$168:$CF$225,$C184,C$87))=0,"",HYPERLINK(TEXT("#"&amp;INDEX($D$168:$CF$225,$C184,C$87),),INDEX($D$168:$CF$225,$C184,C$87)))</f>
        <v>A126230366K</v>
      </c>
      <c r="N31" s="54" t="str" cm="1">
        <f t="array" ref="N31">IF(HYPERLINK(TEXT("#"&amp;INDEX($D$168:$CF$225,$C184,D$87),),INDEX($D$168:$CF$225,$C184,D$87))=0,"",HYPERLINK(TEXT("#"&amp;INDEX($D$168:$CF$225,$C184,D$87),),INDEX($D$168:$CF$225,$C184,D$87)))</f>
        <v>A126230798R</v>
      </c>
      <c r="O31" s="54" t="str" cm="1">
        <f t="array" ref="O31">IF(HYPERLINK(TEXT("#"&amp;INDEX($D$168:$CF$225,$C184,E$87),),INDEX($D$168:$CF$225,$C184,E$87))=0,"",HYPERLINK(TEXT("#"&amp;INDEX($D$168:$CF$225,$C184,E$87),),INDEX($D$168:$CF$225,$C184,E$87)))</f>
        <v>A126230438K</v>
      </c>
      <c r="P31" s="54" t="str" cm="1">
        <f t="array" ref="P31">IF(HYPERLINK(TEXT("#"&amp;INDEX($D$168:$CF$225,$C184,F$87),),INDEX($D$168:$CF$225,$C184,F$87))=0,"",HYPERLINK(TEXT("#"&amp;INDEX($D$168:$CF$225,$C184,F$87),),INDEX($D$168:$CF$225,$C184,F$87)))</f>
        <v>A126230942W</v>
      </c>
      <c r="Q31" s="54" t="str" cm="1">
        <f t="array" ref="Q31">IF(HYPERLINK(TEXT("#"&amp;INDEX($D$168:$CF$225,$C184,G$87),),INDEX($D$168:$CF$225,$C184,G$87))=0,"",HYPERLINK(TEXT("#"&amp;INDEX($D$168:$CF$225,$C184,G$87),),INDEX($D$168:$CF$225,$C184,G$87)))</f>
        <v>A126230510T</v>
      </c>
      <c r="R31" s="54" t="str" cm="1">
        <f t="array" ref="R31">IF(HYPERLINK(TEXT("#"&amp;INDEX($D$168:$CF$225,$C184,H$87),),INDEX($D$168:$CF$225,$C184,H$87))=0,"",HYPERLINK(TEXT("#"&amp;INDEX($D$168:$CF$225,$C184,H$87),),INDEX($D$168:$CF$225,$C184,H$87)))</f>
        <v>A126230654C</v>
      </c>
      <c r="S31" s="54" t="str" cm="1">
        <f t="array" ref="S31">IF(HYPERLINK(TEXT("#"&amp;INDEX($D$168:$CF$225,$C184,I$87),),INDEX($D$168:$CF$225,$C184,I$87))=0,"",HYPERLINK(TEXT("#"&amp;INDEX($D$168:$CF$225,$C184,I$87),),INDEX($D$168:$CF$225,$C184,I$87)))</f>
        <v>A126230294K</v>
      </c>
      <c r="T31" s="54" t="str" cm="1">
        <f t="array" ref="T31">IF(HYPERLINK(TEXT("#"&amp;INDEX($D$168:$CF$225,$C184,J$87),),INDEX($D$168:$CF$225,$C184,J$87))=0,"",HYPERLINK(TEXT("#"&amp;INDEX($D$168:$CF$225,$C184,J$87),),INDEX($D$168:$CF$225,$C184,J$87)))</f>
        <v>A126231014X</v>
      </c>
      <c r="U31" s="54" t="str" cm="1">
        <f t="array" ref="U31">IF(HYPERLINK(TEXT("#"&amp;INDEX($D$168:$CF$225,$C184,K$87),),INDEX($D$168:$CF$225,$C184,K$87))=0,"",HYPERLINK(TEXT("#"&amp;INDEX($D$168:$CF$225,$C184,K$87),),INDEX($D$168:$CF$225,$C184,K$87)))</f>
        <v>A126230726C</v>
      </c>
      <c r="V31" s="53"/>
      <c r="W31" s="53"/>
      <c r="X31" s="53"/>
    </row>
    <row r="32" spans="1:24">
      <c r="A32" s="58" t="s">
        <v>8814</v>
      </c>
      <c r="B32" s="59"/>
      <c r="C32" s="60" cm="1">
        <f t="array" ref="C32">INDEX($D$100:$CF$157,$C117,C$87)</f>
        <v>508.89400000000001</v>
      </c>
      <c r="D32" s="60" cm="1">
        <f t="array" ref="D32">INDEX($D$100:$CF$157,$C117,D$87)</f>
        <v>499.303</v>
      </c>
      <c r="E32" s="60" cm="1">
        <f t="array" ref="E32">INDEX($D$100:$CF$157,$C117,E$87)</f>
        <v>189.54599999999999</v>
      </c>
      <c r="F32" s="60" cm="1">
        <f t="array" ref="F32">INDEX($D$100:$CF$157,$C117,F$87)</f>
        <v>99.176000000000002</v>
      </c>
      <c r="G32" s="60" cm="1">
        <f t="array" ref="G32">INDEX($D$100:$CF$157,$C117,G$87)</f>
        <v>75.114999999999995</v>
      </c>
      <c r="H32" s="60" cm="1">
        <f t="array" ref="H32">INDEX($D$100:$CF$157,$C117,H$87)</f>
        <v>77.718999999999994</v>
      </c>
      <c r="I32" s="60" cm="1">
        <f t="array" ref="I32">INDEX($D$100:$CF$157,$C117,I$87)</f>
        <v>67.337999999999994</v>
      </c>
      <c r="J32" s="60" cm="1">
        <f t="array" ref="J32">INDEX($D$100:$CF$157,$C117,J$87)</f>
        <v>57.747</v>
      </c>
      <c r="K32" s="60" cm="1">
        <f t="array" ref="K32">INDEX($D$100:$CF$157,$C117,K$87)</f>
        <v>9.5909999999999993</v>
      </c>
      <c r="L32" s="53"/>
      <c r="M32" s="54" t="str" cm="1">
        <f t="array" ref="M32">IF(HYPERLINK(TEXT("#"&amp;INDEX($D$168:$CF$225,$C185,C$87),),INDEX($D$168:$CF$225,$C185,C$87))=0,"",HYPERLINK(TEXT("#"&amp;INDEX($D$168:$CF$225,$C185,C$87),),INDEX($D$168:$CF$225,$C185,C$87)))</f>
        <v>A126230370A</v>
      </c>
      <c r="N32" s="54" t="str" cm="1">
        <f t="array" ref="N32">IF(HYPERLINK(TEXT("#"&amp;INDEX($D$168:$CF$225,$C185,D$87),),INDEX($D$168:$CF$225,$C185,D$87))=0,"",HYPERLINK(TEXT("#"&amp;INDEX($D$168:$CF$225,$C185,D$87),),INDEX($D$168:$CF$225,$C185,D$87)))</f>
        <v>A126230802V</v>
      </c>
      <c r="O32" s="54" t="str" cm="1">
        <f t="array" ref="O32">IF(HYPERLINK(TEXT("#"&amp;INDEX($D$168:$CF$225,$C185,E$87),),INDEX($D$168:$CF$225,$C185,E$87))=0,"",HYPERLINK(TEXT("#"&amp;INDEX($D$168:$CF$225,$C185,E$87),),INDEX($D$168:$CF$225,$C185,E$87)))</f>
        <v>A126230442A</v>
      </c>
      <c r="P32" s="54" t="str" cm="1">
        <f t="array" ref="P32">IF(HYPERLINK(TEXT("#"&amp;INDEX($D$168:$CF$225,$C185,F$87),),INDEX($D$168:$CF$225,$C185,F$87))=0,"",HYPERLINK(TEXT("#"&amp;INDEX($D$168:$CF$225,$C185,F$87),),INDEX($D$168:$CF$225,$C185,F$87)))</f>
        <v>A126230946F</v>
      </c>
      <c r="Q32" s="54" t="str" cm="1">
        <f t="array" ref="Q32">IF(HYPERLINK(TEXT("#"&amp;INDEX($D$168:$CF$225,$C185,G$87),),INDEX($D$168:$CF$225,$C185,G$87))=0,"",HYPERLINK(TEXT("#"&amp;INDEX($D$168:$CF$225,$C185,G$87),),INDEX($D$168:$CF$225,$C185,G$87)))</f>
        <v>A126230514A</v>
      </c>
      <c r="R32" s="54" t="str" cm="1">
        <f t="array" ref="R32">IF(HYPERLINK(TEXT("#"&amp;INDEX($D$168:$CF$225,$C185,H$87),),INDEX($D$168:$CF$225,$C185,H$87))=0,"",HYPERLINK(TEXT("#"&amp;INDEX($D$168:$CF$225,$C185,H$87),),INDEX($D$168:$CF$225,$C185,H$87)))</f>
        <v>A126230658L</v>
      </c>
      <c r="S32" s="54" t="str" cm="1">
        <f t="array" ref="S32">IF(HYPERLINK(TEXT("#"&amp;INDEX($D$168:$CF$225,$C185,I$87),),INDEX($D$168:$CF$225,$C185,I$87))=0,"",HYPERLINK(TEXT("#"&amp;INDEX($D$168:$CF$225,$C185,I$87),),INDEX($D$168:$CF$225,$C185,I$87)))</f>
        <v>A126230298V</v>
      </c>
      <c r="T32" s="54" t="str" cm="1">
        <f t="array" ref="T32">IF(HYPERLINK(TEXT("#"&amp;INDEX($D$168:$CF$225,$C185,J$87),),INDEX($D$168:$CF$225,$C185,J$87))=0,"",HYPERLINK(TEXT("#"&amp;INDEX($D$168:$CF$225,$C185,J$87),),INDEX($D$168:$CF$225,$C185,J$87)))</f>
        <v>A126231018J</v>
      </c>
      <c r="U32" s="54" t="str" cm="1">
        <f t="array" ref="U32">IF(HYPERLINK(TEXT("#"&amp;INDEX($D$168:$CF$225,$C185,K$87),),INDEX($D$168:$CF$225,$C185,K$87))=0,"",HYPERLINK(TEXT("#"&amp;INDEX($D$168:$CF$225,$C185,K$87),),INDEX($D$168:$CF$225,$C185,K$87)))</f>
        <v>A126230730V</v>
      </c>
      <c r="V32" s="53"/>
      <c r="W32" s="53"/>
      <c r="X32" s="53"/>
    </row>
    <row r="33" spans="1:24">
      <c r="A33" s="47" t="s">
        <v>8815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53"/>
      <c r="M33" s="48"/>
      <c r="N33" s="48"/>
      <c r="O33" s="48"/>
      <c r="P33" s="48"/>
      <c r="Q33" s="48"/>
      <c r="R33" s="48"/>
      <c r="S33" s="48"/>
      <c r="T33" s="48"/>
      <c r="U33" s="48"/>
      <c r="V33" s="53"/>
      <c r="W33" s="53"/>
      <c r="X33" s="53"/>
    </row>
    <row r="34" spans="1:24">
      <c r="A34" s="50" t="s">
        <v>8796</v>
      </c>
      <c r="B34" s="51"/>
      <c r="C34" s="52"/>
      <c r="D34" s="52"/>
      <c r="E34" s="52"/>
      <c r="F34" s="52"/>
      <c r="G34" s="52"/>
      <c r="H34" s="52"/>
      <c r="I34" s="52"/>
      <c r="J34" s="52"/>
      <c r="K34" s="52"/>
      <c r="L34" s="53"/>
      <c r="M34" s="52"/>
      <c r="N34" s="52"/>
      <c r="O34" s="52"/>
      <c r="P34" s="52"/>
      <c r="Q34" s="52"/>
      <c r="R34" s="52"/>
      <c r="V34" s="53"/>
      <c r="W34" s="53"/>
      <c r="X34" s="53"/>
    </row>
    <row r="35" spans="1:24">
      <c r="A35" s="51"/>
      <c r="B35" s="51" t="s">
        <v>8797</v>
      </c>
      <c r="C35" s="53" cm="1">
        <f t="array" ref="C35">INDEX($D$100:$CF$157,$C120,C$87)</f>
        <v>227.23099999999999</v>
      </c>
      <c r="D35" s="53" cm="1">
        <f t="array" ref="D35">INDEX($D$100:$CF$157,$C120,D$87)</f>
        <v>222.566</v>
      </c>
      <c r="E35" s="53" cm="1">
        <f t="array" ref="E35">INDEX($D$100:$CF$157,$C120,E$87)</f>
        <v>92.915000000000006</v>
      </c>
      <c r="F35" s="53" cm="1">
        <f t="array" ref="F35">INDEX($D$100:$CF$157,$C120,F$87)</f>
        <v>42.886000000000003</v>
      </c>
      <c r="G35" s="53" cm="1">
        <f t="array" ref="G35">INDEX($D$100:$CF$157,$C120,G$87)</f>
        <v>28.419</v>
      </c>
      <c r="H35" s="53" cm="1">
        <f t="array" ref="H35">INDEX($D$100:$CF$157,$C120,H$87)</f>
        <v>30.218</v>
      </c>
      <c r="I35" s="53" cm="1">
        <f t="array" ref="I35">INDEX($D$100:$CF$157,$C120,I$87)</f>
        <v>32.792999999999999</v>
      </c>
      <c r="J35" s="53" cm="1">
        <f t="array" ref="J35">INDEX($D$100:$CF$157,$C120,J$87)</f>
        <v>28.128</v>
      </c>
      <c r="K35" s="53" cm="1">
        <f t="array" ref="K35">INDEX($D$100:$CF$157,$C120,K$87)</f>
        <v>4.665</v>
      </c>
      <c r="L35" s="49"/>
      <c r="M35" s="54" t="str" cm="1">
        <f t="array" ref="M35">IF(HYPERLINK(TEXT("#"&amp;INDEX($D$168:$CF$225,$C188,C$87),),INDEX($D$168:$CF$225,$C188,C$87))=0,"",HYPERLINK(TEXT("#"&amp;INDEX($D$168:$CF$225,$C188,C$87),),INDEX($D$168:$CF$225,$C188,C$87)))</f>
        <v>A126244638L</v>
      </c>
      <c r="N35" s="54" t="str" cm="1">
        <f t="array" ref="N35">IF(HYPERLINK(TEXT("#"&amp;INDEX($D$168:$CF$225,$C188,D$87),),INDEX($D$168:$CF$225,$C188,D$87))=0,"",HYPERLINK(TEXT("#"&amp;INDEX($D$168:$CF$225,$C188,D$87),),INDEX($D$168:$CF$225,$C188,D$87)))</f>
        <v>A126245070A</v>
      </c>
      <c r="O35" s="54" t="str" cm="1">
        <f t="array" ref="O35">IF(HYPERLINK(TEXT("#"&amp;INDEX($D$168:$CF$225,$C188,E$87),),INDEX($D$168:$CF$225,$C188,E$87))=0,"",HYPERLINK(TEXT("#"&amp;INDEX($D$168:$CF$225,$C188,E$87),),INDEX($D$168:$CF$225,$C188,E$87)))</f>
        <v>A126244710V</v>
      </c>
      <c r="P35" s="54" t="str" cm="1">
        <f t="array" ref="P35">IF(HYPERLINK(TEXT("#"&amp;INDEX($D$168:$CF$225,$C188,F$87),),INDEX($D$168:$CF$225,$C188,F$87))=0,"",HYPERLINK(TEXT("#"&amp;INDEX($D$168:$CF$225,$C188,F$87),),INDEX($D$168:$CF$225,$C188,F$87)))</f>
        <v>A126245214A</v>
      </c>
      <c r="Q35" s="54" t="str" cm="1">
        <f t="array" ref="Q35">IF(HYPERLINK(TEXT("#"&amp;INDEX($D$168:$CF$225,$C188,G$87),),INDEX($D$168:$CF$225,$C188,G$87))=0,"",HYPERLINK(TEXT("#"&amp;INDEX($D$168:$CF$225,$C188,G$87),),INDEX($D$168:$CF$225,$C188,G$87)))</f>
        <v>A126244782F</v>
      </c>
      <c r="R35" s="54" t="str" cm="1">
        <f t="array" ref="R35">IF(HYPERLINK(TEXT("#"&amp;INDEX($D$168:$CF$225,$C188,H$87),),INDEX($D$168:$CF$225,$C188,H$87))=0,"",HYPERLINK(TEXT("#"&amp;INDEX($D$168:$CF$225,$C188,H$87),),INDEX($D$168:$CF$225,$C188,H$87)))</f>
        <v>A126244926F</v>
      </c>
      <c r="S35" s="54" t="str" cm="1">
        <f t="array" ref="S35">IF(HYPERLINK(TEXT("#"&amp;INDEX($D$168:$CF$225,$C188,I$87),),INDEX($D$168:$CF$225,$C188,I$87))=0,"",HYPERLINK(TEXT("#"&amp;INDEX($D$168:$CF$225,$C188,I$87),),INDEX($D$168:$CF$225,$C188,I$87)))</f>
        <v>A126244566L</v>
      </c>
      <c r="T35" s="54" t="str" cm="1">
        <f t="array" ref="T35">IF(HYPERLINK(TEXT("#"&amp;INDEX($D$168:$CF$225,$C188,J$87),),INDEX($D$168:$CF$225,$C188,J$87))=0,"",HYPERLINK(TEXT("#"&amp;INDEX($D$168:$CF$225,$C188,J$87),),INDEX($D$168:$CF$225,$C188,J$87)))</f>
        <v>A126245286L</v>
      </c>
      <c r="U35" s="54" t="str" cm="1">
        <f t="array" ref="U35">IF(HYPERLINK(TEXT("#"&amp;INDEX($D$168:$CF$225,$C188,K$87),),INDEX($D$168:$CF$225,$C188,K$87))=0,"",HYPERLINK(TEXT("#"&amp;INDEX($D$168:$CF$225,$C188,K$87),),INDEX($D$168:$CF$225,$C188,K$87)))</f>
        <v>A126244998T</v>
      </c>
      <c r="V35" s="53"/>
      <c r="W35" s="53"/>
      <c r="X35" s="53"/>
    </row>
    <row r="36" spans="1:24">
      <c r="A36" s="51"/>
      <c r="B36" s="55" t="s">
        <v>8798</v>
      </c>
      <c r="C36" s="53" cm="1">
        <f t="array" ref="C36">INDEX($D$100:$CF$157,$C121,C$87)</f>
        <v>33.438000000000002</v>
      </c>
      <c r="D36" s="53" cm="1">
        <f t="array" ref="D36">INDEX($D$100:$CF$157,$C121,D$87)</f>
        <v>32.871000000000002</v>
      </c>
      <c r="E36" s="53" cm="1">
        <f t="array" ref="E36">INDEX($D$100:$CF$157,$C121,E$87)</f>
        <v>16.134</v>
      </c>
      <c r="F36" s="53" cm="1">
        <f t="array" ref="F36">INDEX($D$100:$CF$157,$C121,F$87)</f>
        <v>4.8099999999999996</v>
      </c>
      <c r="G36" s="53" cm="1">
        <f t="array" ref="G36">INDEX($D$100:$CF$157,$C121,G$87)</f>
        <v>3.9580000000000002</v>
      </c>
      <c r="H36" s="53" cm="1">
        <f t="array" ref="H36">INDEX($D$100:$CF$157,$C121,H$87)</f>
        <v>6.532</v>
      </c>
      <c r="I36" s="53" cm="1">
        <f t="array" ref="I36">INDEX($D$100:$CF$157,$C121,I$87)</f>
        <v>2.004</v>
      </c>
      <c r="J36" s="53" cm="1">
        <f t="array" ref="J36">INDEX($D$100:$CF$157,$C121,J$87)</f>
        <v>1.4370000000000001</v>
      </c>
      <c r="K36" s="53" cm="1">
        <f t="array" ref="K36">INDEX($D$100:$CF$157,$C121,K$87)</f>
        <v>0.56699999999999995</v>
      </c>
      <c r="L36" s="53"/>
      <c r="M36" s="54" t="str" cm="1">
        <f t="array" ref="M36">IF(HYPERLINK(TEXT("#"&amp;INDEX($D$168:$CF$225,$C189,C$87),),INDEX($D$168:$CF$225,$C189,C$87))=0,"",HYPERLINK(TEXT("#"&amp;INDEX($D$168:$CF$225,$C189,C$87),),INDEX($D$168:$CF$225,$C189,C$87)))</f>
        <v>A126244606V</v>
      </c>
      <c r="N36" s="54" t="str" cm="1">
        <f t="array" ref="N36">IF(HYPERLINK(TEXT("#"&amp;INDEX($D$168:$CF$225,$C189,D$87),),INDEX($D$168:$CF$225,$C189,D$87))=0,"",HYPERLINK(TEXT("#"&amp;INDEX($D$168:$CF$225,$C189,D$87),),INDEX($D$168:$CF$225,$C189,D$87)))</f>
        <v>A126245038A</v>
      </c>
      <c r="O36" s="54" t="str" cm="1">
        <f t="array" ref="O36">IF(HYPERLINK(TEXT("#"&amp;INDEX($D$168:$CF$225,$C189,E$87),),INDEX($D$168:$CF$225,$C189,E$87))=0,"",HYPERLINK(TEXT("#"&amp;INDEX($D$168:$CF$225,$C189,E$87),),INDEX($D$168:$CF$225,$C189,E$87)))</f>
        <v>A126244678F</v>
      </c>
      <c r="P36" s="54" t="str" cm="1">
        <f t="array" ref="P36">IF(HYPERLINK(TEXT("#"&amp;INDEX($D$168:$CF$225,$C189,F$87),),INDEX($D$168:$CF$225,$C189,F$87))=0,"",HYPERLINK(TEXT("#"&amp;INDEX($D$168:$CF$225,$C189,F$87),),INDEX($D$168:$CF$225,$C189,F$87)))</f>
        <v>A126245182V</v>
      </c>
      <c r="Q36" s="54" t="str" cm="1">
        <f t="array" ref="Q36">IF(HYPERLINK(TEXT("#"&amp;INDEX($D$168:$CF$225,$C189,G$87),),INDEX($D$168:$CF$225,$C189,G$87))=0,"",HYPERLINK(TEXT("#"&amp;INDEX($D$168:$CF$225,$C189,G$87),),INDEX($D$168:$CF$225,$C189,G$87)))</f>
        <v>A126244750L</v>
      </c>
      <c r="R36" s="54" t="str" cm="1">
        <f t="array" ref="R36">IF(HYPERLINK(TEXT("#"&amp;INDEX($D$168:$CF$225,$C189,H$87),),INDEX($D$168:$CF$225,$C189,H$87))=0,"",HYPERLINK(TEXT("#"&amp;INDEX($D$168:$CF$225,$C189,H$87),),INDEX($D$168:$CF$225,$C189,H$87)))</f>
        <v>A126244894X</v>
      </c>
      <c r="S36" s="54" t="str" cm="1">
        <f t="array" ref="S36">IF(HYPERLINK(TEXT("#"&amp;INDEX($D$168:$CF$225,$C189,I$87),),INDEX($D$168:$CF$225,$C189,I$87))=0,"",HYPERLINK(TEXT("#"&amp;INDEX($D$168:$CF$225,$C189,I$87),),INDEX($D$168:$CF$225,$C189,I$87)))</f>
        <v>A126244534V</v>
      </c>
      <c r="T36" s="54" t="str" cm="1">
        <f t="array" ref="T36">IF(HYPERLINK(TEXT("#"&amp;INDEX($D$168:$CF$225,$C189,J$87),),INDEX($D$168:$CF$225,$C189,J$87))=0,"",HYPERLINK(TEXT("#"&amp;INDEX($D$168:$CF$225,$C189,J$87),),INDEX($D$168:$CF$225,$C189,J$87)))</f>
        <v>A126245254V</v>
      </c>
      <c r="U36" s="54" t="str" cm="1">
        <f t="array" ref="U36">IF(HYPERLINK(TEXT("#"&amp;INDEX($D$168:$CF$225,$C189,K$87),),INDEX($D$168:$CF$225,$C189,K$87))=0,"",HYPERLINK(TEXT("#"&amp;INDEX($D$168:$CF$225,$C189,K$87),),INDEX($D$168:$CF$225,$C189,K$87)))</f>
        <v>A126244966X</v>
      </c>
      <c r="V36" s="53"/>
      <c r="W36" s="53"/>
      <c r="X36" s="53"/>
    </row>
    <row r="37" spans="1:24">
      <c r="A37" s="51"/>
      <c r="B37" s="55" t="s">
        <v>8799</v>
      </c>
      <c r="C37" s="53" cm="1">
        <f t="array" ref="C37">INDEX($D$100:$CF$157,$C122,C$87)</f>
        <v>18.443999999999999</v>
      </c>
      <c r="D37" s="53" cm="1">
        <f t="array" ref="D37">INDEX($D$100:$CF$157,$C122,D$87)</f>
        <v>18.443999999999999</v>
      </c>
      <c r="E37" s="53" cm="1">
        <f t="array" ref="E37">INDEX($D$100:$CF$157,$C122,E$87)</f>
        <v>7.9189999999999996</v>
      </c>
      <c r="F37" s="53" cm="1">
        <f t="array" ref="F37">INDEX($D$100:$CF$157,$C122,F$87)</f>
        <v>4.0209999999999999</v>
      </c>
      <c r="G37" s="53" cm="1">
        <f t="array" ref="G37">INDEX($D$100:$CF$157,$C122,G$87)</f>
        <v>2.2330000000000001</v>
      </c>
      <c r="H37" s="53" cm="1">
        <f t="array" ref="H37">INDEX($D$100:$CF$157,$C122,H$87)</f>
        <v>3.4390000000000001</v>
      </c>
      <c r="I37" s="53" cm="1">
        <f t="array" ref="I37">INDEX($D$100:$CF$157,$C122,I$87)</f>
        <v>0.83199999999999996</v>
      </c>
      <c r="J37" s="53" cm="1">
        <f t="array" ref="J37">INDEX($D$100:$CF$157,$C122,J$87)</f>
        <v>0.83199999999999996</v>
      </c>
      <c r="K37" s="53" cm="1">
        <f t="array" ref="K37">INDEX($D$100:$CF$157,$C122,K$87)</f>
        <v>0</v>
      </c>
      <c r="L37" s="53"/>
      <c r="M37" s="54" t="str" cm="1">
        <f t="array" ref="M37">IF(HYPERLINK(TEXT("#"&amp;INDEX($D$168:$CF$225,$C190,C$87),),INDEX($D$168:$CF$225,$C190,C$87))=0,"",HYPERLINK(TEXT("#"&amp;INDEX($D$168:$CF$225,$C190,C$87),),INDEX($D$168:$CF$225,$C190,C$87)))</f>
        <v>A126244642C</v>
      </c>
      <c r="N37" s="54" t="str" cm="1">
        <f t="array" ref="N37">IF(HYPERLINK(TEXT("#"&amp;INDEX($D$168:$CF$225,$C190,D$87),),INDEX($D$168:$CF$225,$C190,D$87))=0,"",HYPERLINK(TEXT("#"&amp;INDEX($D$168:$CF$225,$C190,D$87),),INDEX($D$168:$CF$225,$C190,D$87)))</f>
        <v>A126245074K</v>
      </c>
      <c r="O37" s="54" t="str" cm="1">
        <f t="array" ref="O37">IF(HYPERLINK(TEXT("#"&amp;INDEX($D$168:$CF$225,$C190,E$87),),INDEX($D$168:$CF$225,$C190,E$87))=0,"",HYPERLINK(TEXT("#"&amp;INDEX($D$168:$CF$225,$C190,E$87),),INDEX($D$168:$CF$225,$C190,E$87)))</f>
        <v>A126244714C</v>
      </c>
      <c r="P37" s="54" t="str" cm="1">
        <f t="array" ref="P37">IF(HYPERLINK(TEXT("#"&amp;INDEX($D$168:$CF$225,$C190,F$87),),INDEX($D$168:$CF$225,$C190,F$87))=0,"",HYPERLINK(TEXT("#"&amp;INDEX($D$168:$CF$225,$C190,F$87),),INDEX($D$168:$CF$225,$C190,F$87)))</f>
        <v>A126245218K</v>
      </c>
      <c r="Q37" s="54" t="str" cm="1">
        <f t="array" ref="Q37">IF(HYPERLINK(TEXT("#"&amp;INDEX($D$168:$CF$225,$C190,G$87),),INDEX($D$168:$CF$225,$C190,G$87))=0,"",HYPERLINK(TEXT("#"&amp;INDEX($D$168:$CF$225,$C190,G$87),),INDEX($D$168:$CF$225,$C190,G$87)))</f>
        <v>A126244786R</v>
      </c>
      <c r="R37" s="54" t="str" cm="1">
        <f t="array" ref="R37">IF(HYPERLINK(TEXT("#"&amp;INDEX($D$168:$CF$225,$C190,H$87),),INDEX($D$168:$CF$225,$C190,H$87))=0,"",HYPERLINK(TEXT("#"&amp;INDEX($D$168:$CF$225,$C190,H$87),),INDEX($D$168:$CF$225,$C190,H$87)))</f>
        <v>A126244930W</v>
      </c>
      <c r="S37" s="54" t="str" cm="1">
        <f t="array" ref="S37">IF(HYPERLINK(TEXT("#"&amp;INDEX($D$168:$CF$225,$C190,I$87),),INDEX($D$168:$CF$225,$C190,I$87))=0,"",HYPERLINK(TEXT("#"&amp;INDEX($D$168:$CF$225,$C190,I$87),),INDEX($D$168:$CF$225,$C190,I$87)))</f>
        <v>A126244570C</v>
      </c>
      <c r="T37" s="54" t="str" cm="1">
        <f t="array" ref="T37">IF(HYPERLINK(TEXT("#"&amp;INDEX($D$168:$CF$225,$C190,J$87),),INDEX($D$168:$CF$225,$C190,J$87))=0,"",HYPERLINK(TEXT("#"&amp;INDEX($D$168:$CF$225,$C190,J$87),),INDEX($D$168:$CF$225,$C190,J$87)))</f>
        <v>A126245290C</v>
      </c>
      <c r="U37" s="54" t="str" cm="1">
        <f t="array" ref="U37">IF(HYPERLINK(TEXT("#"&amp;INDEX($D$168:$CF$225,$C190,K$87),),INDEX($D$168:$CF$225,$C190,K$87))=0,"",HYPERLINK(TEXT("#"&amp;INDEX($D$168:$CF$225,$C190,K$87),),INDEX($D$168:$CF$225,$C190,K$87)))</f>
        <v>A126245002X</v>
      </c>
      <c r="V37" s="53"/>
      <c r="W37" s="53"/>
      <c r="X37" s="53"/>
    </row>
    <row r="38" spans="1:24">
      <c r="A38" s="51"/>
      <c r="B38" s="55" t="s">
        <v>8800</v>
      </c>
      <c r="C38" s="53" cm="1">
        <f t="array" ref="C38">INDEX($D$100:$CF$157,$C123,C$87)</f>
        <v>15.449</v>
      </c>
      <c r="D38" s="53" cm="1">
        <f t="array" ref="D38">INDEX($D$100:$CF$157,$C123,D$87)</f>
        <v>13.07</v>
      </c>
      <c r="E38" s="53" cm="1">
        <f t="array" ref="E38">INDEX($D$100:$CF$157,$C123,E$87)</f>
        <v>3.6659999999999999</v>
      </c>
      <c r="F38" s="53" cm="1">
        <f t="array" ref="F38">INDEX($D$100:$CF$157,$C123,F$87)</f>
        <v>0.79300000000000004</v>
      </c>
      <c r="G38" s="53" cm="1">
        <f t="array" ref="G38">INDEX($D$100:$CF$157,$C123,G$87)</f>
        <v>0.51800000000000002</v>
      </c>
      <c r="H38" s="53" cm="1">
        <f t="array" ref="H38">INDEX($D$100:$CF$157,$C123,H$87)</f>
        <v>2.839</v>
      </c>
      <c r="I38" s="53" cm="1">
        <f t="array" ref="I38">INDEX($D$100:$CF$157,$C123,I$87)</f>
        <v>7.633</v>
      </c>
      <c r="J38" s="53" cm="1">
        <f t="array" ref="J38">INDEX($D$100:$CF$157,$C123,J$87)</f>
        <v>5.2539999999999996</v>
      </c>
      <c r="K38" s="53" cm="1">
        <f t="array" ref="K38">INDEX($D$100:$CF$157,$C123,K$87)</f>
        <v>2.379</v>
      </c>
      <c r="L38" s="53"/>
      <c r="M38" s="54" t="str" cm="1">
        <f t="array" ref="M38">IF(HYPERLINK(TEXT("#"&amp;INDEX($D$168:$CF$225,$C191,C$87),),INDEX($D$168:$CF$225,$C191,C$87))=0,"",HYPERLINK(TEXT("#"&amp;INDEX($D$168:$CF$225,$C191,C$87),),INDEX($D$168:$CF$225,$C191,C$87)))</f>
        <v>A126244646L</v>
      </c>
      <c r="N38" s="54" t="str" cm="1">
        <f t="array" ref="N38">IF(HYPERLINK(TEXT("#"&amp;INDEX($D$168:$CF$225,$C191,D$87),),INDEX($D$168:$CF$225,$C191,D$87))=0,"",HYPERLINK(TEXT("#"&amp;INDEX($D$168:$CF$225,$C191,D$87),),INDEX($D$168:$CF$225,$C191,D$87)))</f>
        <v>A126245078V</v>
      </c>
      <c r="O38" s="54" t="str" cm="1">
        <f t="array" ref="O38">IF(HYPERLINK(TEXT("#"&amp;INDEX($D$168:$CF$225,$C191,E$87),),INDEX($D$168:$CF$225,$C191,E$87))=0,"",HYPERLINK(TEXT("#"&amp;INDEX($D$168:$CF$225,$C191,E$87),),INDEX($D$168:$CF$225,$C191,E$87)))</f>
        <v>A126244718L</v>
      </c>
      <c r="P38" s="54" t="str" cm="1">
        <f t="array" ref="P38">IF(HYPERLINK(TEXT("#"&amp;INDEX($D$168:$CF$225,$C191,F$87),),INDEX($D$168:$CF$225,$C191,F$87))=0,"",HYPERLINK(TEXT("#"&amp;INDEX($D$168:$CF$225,$C191,F$87),),INDEX($D$168:$CF$225,$C191,F$87)))</f>
        <v>A126245222A</v>
      </c>
      <c r="Q38" s="54" t="str" cm="1">
        <f t="array" ref="Q38">IF(HYPERLINK(TEXT("#"&amp;INDEX($D$168:$CF$225,$C191,G$87),),INDEX($D$168:$CF$225,$C191,G$87))=0,"",HYPERLINK(TEXT("#"&amp;INDEX($D$168:$CF$225,$C191,G$87),),INDEX($D$168:$CF$225,$C191,G$87)))</f>
        <v>A126244790F</v>
      </c>
      <c r="R38" s="54" t="str" cm="1">
        <f t="array" ref="R38">IF(HYPERLINK(TEXT("#"&amp;INDEX($D$168:$CF$225,$C191,H$87),),INDEX($D$168:$CF$225,$C191,H$87))=0,"",HYPERLINK(TEXT("#"&amp;INDEX($D$168:$CF$225,$C191,H$87),),INDEX($D$168:$CF$225,$C191,H$87)))</f>
        <v>A126244934F</v>
      </c>
      <c r="S38" s="54" t="str" cm="1">
        <f t="array" ref="S38">IF(HYPERLINK(TEXT("#"&amp;INDEX($D$168:$CF$225,$C191,I$87),),INDEX($D$168:$CF$225,$C191,I$87))=0,"",HYPERLINK(TEXT("#"&amp;INDEX($D$168:$CF$225,$C191,I$87),),INDEX($D$168:$CF$225,$C191,I$87)))</f>
        <v>A126244574L</v>
      </c>
      <c r="T38" s="54" t="str" cm="1">
        <f t="array" ref="T38">IF(HYPERLINK(TEXT("#"&amp;INDEX($D$168:$CF$225,$C191,J$87),),INDEX($D$168:$CF$225,$C191,J$87))=0,"",HYPERLINK(TEXT("#"&amp;INDEX($D$168:$CF$225,$C191,J$87),),INDEX($D$168:$CF$225,$C191,J$87)))</f>
        <v>A126245294L</v>
      </c>
      <c r="U38" s="54" t="str" cm="1">
        <f t="array" ref="U38">IF(HYPERLINK(TEXT("#"&amp;INDEX($D$168:$CF$225,$C191,K$87),),INDEX($D$168:$CF$225,$C191,K$87))=0,"",HYPERLINK(TEXT("#"&amp;INDEX($D$168:$CF$225,$C191,K$87),),INDEX($D$168:$CF$225,$C191,K$87)))</f>
        <v>A126245006J</v>
      </c>
      <c r="V38" s="53"/>
      <c r="W38" s="53"/>
      <c r="X38" s="53"/>
    </row>
    <row r="39" spans="1:24">
      <c r="A39" s="51"/>
      <c r="B39" s="56" t="s">
        <v>8801</v>
      </c>
      <c r="C39" s="53" cm="1">
        <f t="array" ref="C39">INDEX($D$100:$CF$157,$C124,C$87)</f>
        <v>3.6659999999999999</v>
      </c>
      <c r="D39" s="53" cm="1">
        <f t="array" ref="D39">INDEX($D$100:$CF$157,$C124,D$87)</f>
        <v>3.6659999999999999</v>
      </c>
      <c r="E39" s="53" cm="1">
        <f t="array" ref="E39">INDEX($D$100:$CF$157,$C124,E$87)</f>
        <v>3.6659999999999999</v>
      </c>
      <c r="F39" s="53" cm="1">
        <f t="array" ref="F39">INDEX($D$100:$CF$157,$C124,F$87)</f>
        <v>0</v>
      </c>
      <c r="G39" s="53" cm="1">
        <f t="array" ref="G39">INDEX($D$100:$CF$157,$C124,G$87)</f>
        <v>0</v>
      </c>
      <c r="H39" s="53" cm="1">
        <f t="array" ref="H39">INDEX($D$100:$CF$157,$C124,H$87)</f>
        <v>0</v>
      </c>
      <c r="I39" s="53" cm="1">
        <f t="array" ref="I39">INDEX($D$100:$CF$157,$C124,I$87)</f>
        <v>0</v>
      </c>
      <c r="J39" s="53" cm="1">
        <f t="array" ref="J39">INDEX($D$100:$CF$157,$C124,J$87)</f>
        <v>0</v>
      </c>
      <c r="K39" s="53" cm="1">
        <f t="array" ref="K39">INDEX($D$100:$CF$157,$C124,K$87)</f>
        <v>0</v>
      </c>
      <c r="L39" s="53"/>
      <c r="M39" s="54" t="str" cm="1">
        <f t="array" ref="M39">IF(HYPERLINK(TEXT("#"&amp;INDEX($D$168:$CF$225,$C192,C$87),),INDEX($D$168:$CF$225,$C192,C$87))=0,"",HYPERLINK(TEXT("#"&amp;INDEX($D$168:$CF$225,$C192,C$87),),INDEX($D$168:$CF$225,$C192,C$87)))</f>
        <v>A126244610K</v>
      </c>
      <c r="N39" s="54" t="str" cm="1">
        <f t="array" ref="N39">IF(HYPERLINK(TEXT("#"&amp;INDEX($D$168:$CF$225,$C192,D$87),),INDEX($D$168:$CF$225,$C192,D$87))=0,"",HYPERLINK(TEXT("#"&amp;INDEX($D$168:$CF$225,$C192,D$87),),INDEX($D$168:$CF$225,$C192,D$87)))</f>
        <v>A126245042T</v>
      </c>
      <c r="O39" s="54" t="str" cm="1">
        <f t="array" ref="O39">IF(HYPERLINK(TEXT("#"&amp;INDEX($D$168:$CF$225,$C192,E$87),),INDEX($D$168:$CF$225,$C192,E$87))=0,"",HYPERLINK(TEXT("#"&amp;INDEX($D$168:$CF$225,$C192,E$87),),INDEX($D$168:$CF$225,$C192,E$87)))</f>
        <v>A126244682W</v>
      </c>
      <c r="P39" s="54" t="str" cm="1">
        <f t="array" ref="P39">IF(HYPERLINK(TEXT("#"&amp;INDEX($D$168:$CF$225,$C192,F$87),),INDEX($D$168:$CF$225,$C192,F$87))=0,"",HYPERLINK(TEXT("#"&amp;INDEX($D$168:$CF$225,$C192,F$87),),INDEX($D$168:$CF$225,$C192,F$87)))</f>
        <v>A126245186C</v>
      </c>
      <c r="Q39" s="54" t="str" cm="1">
        <f t="array" ref="Q39">IF(HYPERLINK(TEXT("#"&amp;INDEX($D$168:$CF$225,$C192,G$87),),INDEX($D$168:$CF$225,$C192,G$87))=0,"",HYPERLINK(TEXT("#"&amp;INDEX($D$168:$CF$225,$C192,G$87),),INDEX($D$168:$CF$225,$C192,G$87)))</f>
        <v>A126244754W</v>
      </c>
      <c r="R39" s="54" t="str" cm="1">
        <f t="array" ref="R39">IF(HYPERLINK(TEXT("#"&amp;INDEX($D$168:$CF$225,$C192,H$87),),INDEX($D$168:$CF$225,$C192,H$87))=0,"",HYPERLINK(TEXT("#"&amp;INDEX($D$168:$CF$225,$C192,H$87),),INDEX($D$168:$CF$225,$C192,H$87)))</f>
        <v>A126244898J</v>
      </c>
      <c r="S39" s="54" t="str" cm="1">
        <f t="array" ref="S39">IF(HYPERLINK(TEXT("#"&amp;INDEX($D$168:$CF$225,$C192,I$87),),INDEX($D$168:$CF$225,$C192,I$87))=0,"",HYPERLINK(TEXT("#"&amp;INDEX($D$168:$CF$225,$C192,I$87),),INDEX($D$168:$CF$225,$C192,I$87)))</f>
        <v>A126244538C</v>
      </c>
      <c r="T39" s="54" t="str" cm="1">
        <f t="array" ref="T39">IF(HYPERLINK(TEXT("#"&amp;INDEX($D$168:$CF$225,$C192,J$87),),INDEX($D$168:$CF$225,$C192,J$87))=0,"",HYPERLINK(TEXT("#"&amp;INDEX($D$168:$CF$225,$C192,J$87),),INDEX($D$168:$CF$225,$C192,J$87)))</f>
        <v>A126245258C</v>
      </c>
      <c r="U39" s="54" t="str" cm="1">
        <f t="array" ref="U39">IF(HYPERLINK(TEXT("#"&amp;INDEX($D$168:$CF$225,$C192,K$87),),INDEX($D$168:$CF$225,$C192,K$87))=0,"",HYPERLINK(TEXT("#"&amp;INDEX($D$168:$CF$225,$C192,K$87),),INDEX($D$168:$CF$225,$C192,K$87)))</f>
        <v>A126244970R</v>
      </c>
      <c r="V39" s="53"/>
      <c r="W39" s="53"/>
      <c r="X39" s="53"/>
    </row>
    <row r="40" spans="1:24">
      <c r="A40" s="51"/>
      <c r="B40" s="56" t="s">
        <v>8802</v>
      </c>
      <c r="C40" s="53" cm="1">
        <f t="array" ref="C40">INDEX($D$100:$CF$157,$C125,C$87)</f>
        <v>11.784000000000001</v>
      </c>
      <c r="D40" s="53" cm="1">
        <f t="array" ref="D40">INDEX($D$100:$CF$157,$C125,D$87)</f>
        <v>9.4049999999999994</v>
      </c>
      <c r="E40" s="53" cm="1">
        <f t="array" ref="E40">INDEX($D$100:$CF$157,$C125,E$87)</f>
        <v>0</v>
      </c>
      <c r="F40" s="53" cm="1">
        <f t="array" ref="F40">INDEX($D$100:$CF$157,$C125,F$87)</f>
        <v>0.79300000000000004</v>
      </c>
      <c r="G40" s="53" cm="1">
        <f t="array" ref="G40">INDEX($D$100:$CF$157,$C125,G$87)</f>
        <v>0.51800000000000002</v>
      </c>
      <c r="H40" s="53" cm="1">
        <f t="array" ref="H40">INDEX($D$100:$CF$157,$C125,H$87)</f>
        <v>2.839</v>
      </c>
      <c r="I40" s="53" cm="1">
        <f t="array" ref="I40">INDEX($D$100:$CF$157,$C125,I$87)</f>
        <v>7.633</v>
      </c>
      <c r="J40" s="53" cm="1">
        <f t="array" ref="J40">INDEX($D$100:$CF$157,$C125,J$87)</f>
        <v>5.2539999999999996</v>
      </c>
      <c r="K40" s="53" cm="1">
        <f t="array" ref="K40">INDEX($D$100:$CF$157,$C125,K$87)</f>
        <v>2.379</v>
      </c>
      <c r="L40" s="53"/>
      <c r="M40" s="54" t="str" cm="1">
        <f t="array" ref="M40">IF(HYPERLINK(TEXT("#"&amp;INDEX($D$168:$CF$225,$C193,C$87),),INDEX($D$168:$CF$225,$C193,C$87))=0,"",HYPERLINK(TEXT("#"&amp;INDEX($D$168:$CF$225,$C193,C$87),),INDEX($D$168:$CF$225,$C193,C$87)))</f>
        <v>A126244614V</v>
      </c>
      <c r="N40" s="54" t="str" cm="1">
        <f t="array" ref="N40">IF(HYPERLINK(TEXT("#"&amp;INDEX($D$168:$CF$225,$C193,D$87),),INDEX($D$168:$CF$225,$C193,D$87))=0,"",HYPERLINK(TEXT("#"&amp;INDEX($D$168:$CF$225,$C193,D$87),),INDEX($D$168:$CF$225,$C193,D$87)))</f>
        <v>A126245046A</v>
      </c>
      <c r="O40" s="54" t="str" cm="1">
        <f t="array" ref="O40">IF(HYPERLINK(TEXT("#"&amp;INDEX($D$168:$CF$225,$C193,E$87),),INDEX($D$168:$CF$225,$C193,E$87))=0,"",HYPERLINK(TEXT("#"&amp;INDEX($D$168:$CF$225,$C193,E$87),),INDEX($D$168:$CF$225,$C193,E$87)))</f>
        <v>A126244686F</v>
      </c>
      <c r="P40" s="54" t="str" cm="1">
        <f t="array" ref="P40">IF(HYPERLINK(TEXT("#"&amp;INDEX($D$168:$CF$225,$C193,F$87),),INDEX($D$168:$CF$225,$C193,F$87))=0,"",HYPERLINK(TEXT("#"&amp;INDEX($D$168:$CF$225,$C193,F$87),),INDEX($D$168:$CF$225,$C193,F$87)))</f>
        <v>A126245190V</v>
      </c>
      <c r="Q40" s="54" t="str" cm="1">
        <f t="array" ref="Q40">IF(HYPERLINK(TEXT("#"&amp;INDEX($D$168:$CF$225,$C193,G$87),),INDEX($D$168:$CF$225,$C193,G$87))=0,"",HYPERLINK(TEXT("#"&amp;INDEX($D$168:$CF$225,$C193,G$87),),INDEX($D$168:$CF$225,$C193,G$87)))</f>
        <v>A126244758F</v>
      </c>
      <c r="R40" s="54" t="str" cm="1">
        <f t="array" ref="R40">IF(HYPERLINK(TEXT("#"&amp;INDEX($D$168:$CF$225,$C193,H$87),),INDEX($D$168:$CF$225,$C193,H$87))=0,"",HYPERLINK(TEXT("#"&amp;INDEX($D$168:$CF$225,$C193,H$87),),INDEX($D$168:$CF$225,$C193,H$87)))</f>
        <v>A126244902L</v>
      </c>
      <c r="S40" s="54" t="str" cm="1">
        <f t="array" ref="S40">IF(HYPERLINK(TEXT("#"&amp;INDEX($D$168:$CF$225,$C193,I$87),),INDEX($D$168:$CF$225,$C193,I$87))=0,"",HYPERLINK(TEXT("#"&amp;INDEX($D$168:$CF$225,$C193,I$87),),INDEX($D$168:$CF$225,$C193,I$87)))</f>
        <v>A126244542V</v>
      </c>
      <c r="T40" s="54" t="str" cm="1">
        <f t="array" ref="T40">IF(HYPERLINK(TEXT("#"&amp;INDEX($D$168:$CF$225,$C193,J$87),),INDEX($D$168:$CF$225,$C193,J$87))=0,"",HYPERLINK(TEXT("#"&amp;INDEX($D$168:$CF$225,$C193,J$87),),INDEX($D$168:$CF$225,$C193,J$87)))</f>
        <v>A126245262V</v>
      </c>
      <c r="U40" s="54" t="str" cm="1">
        <f t="array" ref="U40">IF(HYPERLINK(TEXT("#"&amp;INDEX($D$168:$CF$225,$C193,K$87),),INDEX($D$168:$CF$225,$C193,K$87))=0,"",HYPERLINK(TEXT("#"&amp;INDEX($D$168:$CF$225,$C193,K$87),),INDEX($D$168:$CF$225,$C193,K$87)))</f>
        <v>A126244974X</v>
      </c>
      <c r="V40" s="53"/>
      <c r="W40" s="53"/>
      <c r="X40" s="53"/>
    </row>
    <row r="41" spans="1:24">
      <c r="A41" s="51"/>
      <c r="B41" s="55" t="s">
        <v>8803</v>
      </c>
      <c r="C41" s="53" cm="1">
        <f t="array" ref="C41">INDEX($D$100:$CF$157,$C126,C$87)</f>
        <v>19.067</v>
      </c>
      <c r="D41" s="53" cm="1">
        <f t="array" ref="D41">INDEX($D$100:$CF$157,$C126,D$87)</f>
        <v>19.067</v>
      </c>
      <c r="E41" s="53" cm="1">
        <f t="array" ref="E41">INDEX($D$100:$CF$157,$C126,E$87)</f>
        <v>13.122</v>
      </c>
      <c r="F41" s="53" cm="1">
        <f t="array" ref="F41">INDEX($D$100:$CF$157,$C126,F$87)</f>
        <v>5.601</v>
      </c>
      <c r="G41" s="53" cm="1">
        <f t="array" ref="G41">INDEX($D$100:$CF$157,$C126,G$87)</f>
        <v>0</v>
      </c>
      <c r="H41" s="53" cm="1">
        <f t="array" ref="H41">INDEX($D$100:$CF$157,$C126,H$87)</f>
        <v>0</v>
      </c>
      <c r="I41" s="53" cm="1">
        <f t="array" ref="I41">INDEX($D$100:$CF$157,$C126,I$87)</f>
        <v>0.34399999999999997</v>
      </c>
      <c r="J41" s="53" cm="1">
        <f t="array" ref="J41">INDEX($D$100:$CF$157,$C126,J$87)</f>
        <v>0.34399999999999997</v>
      </c>
      <c r="K41" s="53" cm="1">
        <f t="array" ref="K41">INDEX($D$100:$CF$157,$C126,K$87)</f>
        <v>0</v>
      </c>
      <c r="L41" s="53"/>
      <c r="M41" s="54" t="str" cm="1">
        <f t="array" ref="M41">IF(HYPERLINK(TEXT("#"&amp;INDEX($D$168:$CF$225,$C194,C$87),),INDEX($D$168:$CF$225,$C194,C$87))=0,"",HYPERLINK(TEXT("#"&amp;INDEX($D$168:$CF$225,$C194,C$87),),INDEX($D$168:$CF$225,$C194,C$87)))</f>
        <v>A126244630V</v>
      </c>
      <c r="N41" s="54" t="str" cm="1">
        <f t="array" ref="N41">IF(HYPERLINK(TEXT("#"&amp;INDEX($D$168:$CF$225,$C194,D$87),),INDEX($D$168:$CF$225,$C194,D$87))=0,"",HYPERLINK(TEXT("#"&amp;INDEX($D$168:$CF$225,$C194,D$87),),INDEX($D$168:$CF$225,$C194,D$87)))</f>
        <v>A126245062A</v>
      </c>
      <c r="O41" s="54" t="str" cm="1">
        <f t="array" ref="O41">IF(HYPERLINK(TEXT("#"&amp;INDEX($D$168:$CF$225,$C194,E$87),),INDEX($D$168:$CF$225,$C194,E$87))=0,"",HYPERLINK(TEXT("#"&amp;INDEX($D$168:$CF$225,$C194,E$87),),INDEX($D$168:$CF$225,$C194,E$87)))</f>
        <v>A126244702V</v>
      </c>
      <c r="P41" s="54" t="str" cm="1">
        <f t="array" ref="P41">IF(HYPERLINK(TEXT("#"&amp;INDEX($D$168:$CF$225,$C194,F$87),),INDEX($D$168:$CF$225,$C194,F$87))=0,"",HYPERLINK(TEXT("#"&amp;INDEX($D$168:$CF$225,$C194,F$87),),INDEX($D$168:$CF$225,$C194,F$87)))</f>
        <v>A126245206A</v>
      </c>
      <c r="Q41" s="54" t="str" cm="1">
        <f t="array" ref="Q41">IF(HYPERLINK(TEXT("#"&amp;INDEX($D$168:$CF$225,$C194,G$87),),INDEX($D$168:$CF$225,$C194,G$87))=0,"",HYPERLINK(TEXT("#"&amp;INDEX($D$168:$CF$225,$C194,G$87),),INDEX($D$168:$CF$225,$C194,G$87)))</f>
        <v>A126244774F</v>
      </c>
      <c r="R41" s="54" t="str" cm="1">
        <f t="array" ref="R41">IF(HYPERLINK(TEXT("#"&amp;INDEX($D$168:$CF$225,$C194,H$87),),INDEX($D$168:$CF$225,$C194,H$87))=0,"",HYPERLINK(TEXT("#"&amp;INDEX($D$168:$CF$225,$C194,H$87),),INDEX($D$168:$CF$225,$C194,H$87)))</f>
        <v>A126244918F</v>
      </c>
      <c r="S41" s="54" t="str" cm="1">
        <f t="array" ref="S41">IF(HYPERLINK(TEXT("#"&amp;INDEX($D$168:$CF$225,$C194,I$87),),INDEX($D$168:$CF$225,$C194,I$87))=0,"",HYPERLINK(TEXT("#"&amp;INDEX($D$168:$CF$225,$C194,I$87),),INDEX($D$168:$CF$225,$C194,I$87)))</f>
        <v>A126244558L</v>
      </c>
      <c r="T41" s="54" t="str" cm="1">
        <f t="array" ref="T41">IF(HYPERLINK(TEXT("#"&amp;INDEX($D$168:$CF$225,$C194,J$87),),INDEX($D$168:$CF$225,$C194,J$87))=0,"",HYPERLINK(TEXT("#"&amp;INDEX($D$168:$CF$225,$C194,J$87),),INDEX($D$168:$CF$225,$C194,J$87)))</f>
        <v>A126245278L</v>
      </c>
      <c r="U41" s="54" t="str" cm="1">
        <f t="array" ref="U41">IF(HYPERLINK(TEXT("#"&amp;INDEX($D$168:$CF$225,$C194,K$87),),INDEX($D$168:$CF$225,$C194,K$87))=0,"",HYPERLINK(TEXT("#"&amp;INDEX($D$168:$CF$225,$C194,K$87),),INDEX($D$168:$CF$225,$C194,K$87)))</f>
        <v>A126244990X</v>
      </c>
      <c r="V41" s="53"/>
      <c r="W41" s="53"/>
      <c r="X41" s="53"/>
    </row>
    <row r="42" spans="1:24">
      <c r="A42" s="51"/>
      <c r="B42" s="55" t="s">
        <v>8804</v>
      </c>
      <c r="C42" s="53" cm="1">
        <f t="array" ref="C42">INDEX($D$100:$CF$157,$C127,C$87)</f>
        <v>7.0209999999999999</v>
      </c>
      <c r="D42" s="53" cm="1">
        <f t="array" ref="D42">INDEX($D$100:$CF$157,$C127,D$87)</f>
        <v>7.0209999999999999</v>
      </c>
      <c r="E42" s="53" cm="1">
        <f t="array" ref="E42">INDEX($D$100:$CF$157,$C127,E$87)</f>
        <v>1.9219999999999999</v>
      </c>
      <c r="F42" s="53" cm="1">
        <f t="array" ref="F42">INDEX($D$100:$CF$157,$C127,F$87)</f>
        <v>0.33700000000000002</v>
      </c>
      <c r="G42" s="53" cm="1">
        <f t="array" ref="G42">INDEX($D$100:$CF$157,$C127,G$87)</f>
        <v>0.90900000000000003</v>
      </c>
      <c r="H42" s="53" cm="1">
        <f t="array" ref="H42">INDEX($D$100:$CF$157,$C127,H$87)</f>
        <v>1.1100000000000001</v>
      </c>
      <c r="I42" s="53" cm="1">
        <f t="array" ref="I42">INDEX($D$100:$CF$157,$C127,I$87)</f>
        <v>2.7429999999999999</v>
      </c>
      <c r="J42" s="53" cm="1">
        <f t="array" ref="J42">INDEX($D$100:$CF$157,$C127,J$87)</f>
        <v>2.7429999999999999</v>
      </c>
      <c r="K42" s="53" cm="1">
        <f t="array" ref="K42">INDEX($D$100:$CF$157,$C127,K$87)</f>
        <v>0</v>
      </c>
      <c r="L42" s="53"/>
      <c r="M42" s="54" t="str" cm="1">
        <f t="array" ref="M42">IF(HYPERLINK(TEXT("#"&amp;INDEX($D$168:$CF$225,$C195,C$87),),INDEX($D$168:$CF$225,$C195,C$87))=0,"",HYPERLINK(TEXT("#"&amp;INDEX($D$168:$CF$225,$C195,C$87),),INDEX($D$168:$CF$225,$C195,C$87)))</f>
        <v>A126244598F</v>
      </c>
      <c r="N42" s="54" t="str" cm="1">
        <f t="array" ref="N42">IF(HYPERLINK(TEXT("#"&amp;INDEX($D$168:$CF$225,$C195,D$87),),INDEX($D$168:$CF$225,$C195,D$87))=0,"",HYPERLINK(TEXT("#"&amp;INDEX($D$168:$CF$225,$C195,D$87),),INDEX($D$168:$CF$225,$C195,D$87)))</f>
        <v>A126245030J</v>
      </c>
      <c r="O42" s="54" t="str" cm="1">
        <f t="array" ref="O42">IF(HYPERLINK(TEXT("#"&amp;INDEX($D$168:$CF$225,$C195,E$87),),INDEX($D$168:$CF$225,$C195,E$87))=0,"",HYPERLINK(TEXT("#"&amp;INDEX($D$168:$CF$225,$C195,E$87),),INDEX($D$168:$CF$225,$C195,E$87)))</f>
        <v>A126244670L</v>
      </c>
      <c r="P42" s="54" t="str" cm="1">
        <f t="array" ref="P42">IF(HYPERLINK(TEXT("#"&amp;INDEX($D$168:$CF$225,$C195,F$87),),INDEX($D$168:$CF$225,$C195,F$87))=0,"",HYPERLINK(TEXT("#"&amp;INDEX($D$168:$CF$225,$C195,F$87),),INDEX($D$168:$CF$225,$C195,F$87)))</f>
        <v>A126245174V</v>
      </c>
      <c r="Q42" s="54" t="str" cm="1">
        <f t="array" ref="Q42">IF(HYPERLINK(TEXT("#"&amp;INDEX($D$168:$CF$225,$C195,G$87),),INDEX($D$168:$CF$225,$C195,G$87))=0,"",HYPERLINK(TEXT("#"&amp;INDEX($D$168:$CF$225,$C195,G$87),),INDEX($D$168:$CF$225,$C195,G$87)))</f>
        <v>A126244742L</v>
      </c>
      <c r="R42" s="54" t="str" cm="1">
        <f t="array" ref="R42">IF(HYPERLINK(TEXT("#"&amp;INDEX($D$168:$CF$225,$C195,H$87),),INDEX($D$168:$CF$225,$C195,H$87))=0,"",HYPERLINK(TEXT("#"&amp;INDEX($D$168:$CF$225,$C195,H$87),),INDEX($D$168:$CF$225,$C195,H$87)))</f>
        <v>A126244886X</v>
      </c>
      <c r="S42" s="54" t="str" cm="1">
        <f t="array" ref="S42">IF(HYPERLINK(TEXT("#"&amp;INDEX($D$168:$CF$225,$C195,I$87),),INDEX($D$168:$CF$225,$C195,I$87))=0,"",HYPERLINK(TEXT("#"&amp;INDEX($D$168:$CF$225,$C195,I$87),),INDEX($D$168:$CF$225,$C195,I$87)))</f>
        <v>A126244526V</v>
      </c>
      <c r="T42" s="54" t="str" cm="1">
        <f t="array" ref="T42">IF(HYPERLINK(TEXT("#"&amp;INDEX($D$168:$CF$225,$C195,J$87),),INDEX($D$168:$CF$225,$C195,J$87))=0,"",HYPERLINK(TEXT("#"&amp;INDEX($D$168:$CF$225,$C195,J$87),),INDEX($D$168:$CF$225,$C195,J$87)))</f>
        <v>A126245246V</v>
      </c>
      <c r="U42" s="54" t="str" cm="1">
        <f t="array" ref="U42">IF(HYPERLINK(TEXT("#"&amp;INDEX($D$168:$CF$225,$C195,K$87),),INDEX($D$168:$CF$225,$C195,K$87))=0,"",HYPERLINK(TEXT("#"&amp;INDEX($D$168:$CF$225,$C195,K$87),),INDEX($D$168:$CF$225,$C195,K$87)))</f>
        <v>A126244958X</v>
      </c>
      <c r="V42" s="53"/>
      <c r="W42" s="53"/>
      <c r="X42" s="53"/>
    </row>
    <row r="43" spans="1:24">
      <c r="A43" s="51"/>
      <c r="B43" s="55" t="s">
        <v>8805</v>
      </c>
      <c r="C43" s="53" cm="1">
        <f t="array" ref="C43">INDEX($D$100:$CF$157,$C128,C$87)</f>
        <v>12.766999999999999</v>
      </c>
      <c r="D43" s="53" cm="1">
        <f t="array" ref="D43">INDEX($D$100:$CF$157,$C128,D$87)</f>
        <v>12.614000000000001</v>
      </c>
      <c r="E43" s="53" cm="1">
        <f t="array" ref="E43">INDEX($D$100:$CF$157,$C128,E$87)</f>
        <v>2.6280000000000001</v>
      </c>
      <c r="F43" s="53" cm="1">
        <f t="array" ref="F43">INDEX($D$100:$CF$157,$C128,F$87)</f>
        <v>2.31</v>
      </c>
      <c r="G43" s="53" cm="1">
        <f t="array" ref="G43">INDEX($D$100:$CF$157,$C128,G$87)</f>
        <v>2.629</v>
      </c>
      <c r="H43" s="53" cm="1">
        <f t="array" ref="H43">INDEX($D$100:$CF$157,$C128,H$87)</f>
        <v>2.464</v>
      </c>
      <c r="I43" s="53" cm="1">
        <f t="array" ref="I43">INDEX($D$100:$CF$157,$C128,I$87)</f>
        <v>2.7360000000000002</v>
      </c>
      <c r="J43" s="53" cm="1">
        <f t="array" ref="J43">INDEX($D$100:$CF$157,$C128,J$87)</f>
        <v>2.5830000000000002</v>
      </c>
      <c r="K43" s="53" cm="1">
        <f t="array" ref="K43">INDEX($D$100:$CF$157,$C128,K$87)</f>
        <v>0.153</v>
      </c>
      <c r="L43" s="53"/>
      <c r="M43" s="54" t="str" cm="1">
        <f t="array" ref="M43">IF(HYPERLINK(TEXT("#"&amp;INDEX($D$168:$CF$225,$C196,C$87),),INDEX($D$168:$CF$225,$C196,C$87))=0,"",HYPERLINK(TEXT("#"&amp;INDEX($D$168:$CF$225,$C196,C$87),),INDEX($D$168:$CF$225,$C196,C$87)))</f>
        <v>A126244650C</v>
      </c>
      <c r="N43" s="54" t="str" cm="1">
        <f t="array" ref="N43">IF(HYPERLINK(TEXT("#"&amp;INDEX($D$168:$CF$225,$C196,D$87),),INDEX($D$168:$CF$225,$C196,D$87))=0,"",HYPERLINK(TEXT("#"&amp;INDEX($D$168:$CF$225,$C196,D$87),),INDEX($D$168:$CF$225,$C196,D$87)))</f>
        <v>A126245082K</v>
      </c>
      <c r="O43" s="54" t="str" cm="1">
        <f t="array" ref="O43">IF(HYPERLINK(TEXT("#"&amp;INDEX($D$168:$CF$225,$C196,E$87),),INDEX($D$168:$CF$225,$C196,E$87))=0,"",HYPERLINK(TEXT("#"&amp;INDEX($D$168:$CF$225,$C196,E$87),),INDEX($D$168:$CF$225,$C196,E$87)))</f>
        <v>A126244722C</v>
      </c>
      <c r="P43" s="54" t="str" cm="1">
        <f t="array" ref="P43">IF(HYPERLINK(TEXT("#"&amp;INDEX($D$168:$CF$225,$C196,F$87),),INDEX($D$168:$CF$225,$C196,F$87))=0,"",HYPERLINK(TEXT("#"&amp;INDEX($D$168:$CF$225,$C196,F$87),),INDEX($D$168:$CF$225,$C196,F$87)))</f>
        <v>A126245226K</v>
      </c>
      <c r="Q43" s="54" t="str" cm="1">
        <f t="array" ref="Q43">IF(HYPERLINK(TEXT("#"&amp;INDEX($D$168:$CF$225,$C196,G$87),),INDEX($D$168:$CF$225,$C196,G$87))=0,"",HYPERLINK(TEXT("#"&amp;INDEX($D$168:$CF$225,$C196,G$87),),INDEX($D$168:$CF$225,$C196,G$87)))</f>
        <v>A126244794R</v>
      </c>
      <c r="R43" s="54" t="str" cm="1">
        <f t="array" ref="R43">IF(HYPERLINK(TEXT("#"&amp;INDEX($D$168:$CF$225,$C196,H$87),),INDEX($D$168:$CF$225,$C196,H$87))=0,"",HYPERLINK(TEXT("#"&amp;INDEX($D$168:$CF$225,$C196,H$87),),INDEX($D$168:$CF$225,$C196,H$87)))</f>
        <v>A126244938R</v>
      </c>
      <c r="S43" s="54" t="str" cm="1">
        <f t="array" ref="S43">IF(HYPERLINK(TEXT("#"&amp;INDEX($D$168:$CF$225,$C196,I$87),),INDEX($D$168:$CF$225,$C196,I$87))=0,"",HYPERLINK(TEXT("#"&amp;INDEX($D$168:$CF$225,$C196,I$87),),INDEX($D$168:$CF$225,$C196,I$87)))</f>
        <v>A126244578W</v>
      </c>
      <c r="T43" s="54" t="str" cm="1">
        <f t="array" ref="T43">IF(HYPERLINK(TEXT("#"&amp;INDEX($D$168:$CF$225,$C196,J$87),),INDEX($D$168:$CF$225,$C196,J$87))=0,"",HYPERLINK(TEXT("#"&amp;INDEX($D$168:$CF$225,$C196,J$87),),INDEX($D$168:$CF$225,$C196,J$87)))</f>
        <v>A126245298W</v>
      </c>
      <c r="U43" s="54" t="str" cm="1">
        <f t="array" ref="U43">IF(HYPERLINK(TEXT("#"&amp;INDEX($D$168:$CF$225,$C196,K$87),),INDEX($D$168:$CF$225,$C196,K$87))=0,"",HYPERLINK(TEXT("#"&amp;INDEX($D$168:$CF$225,$C196,K$87),),INDEX($D$168:$CF$225,$C196,K$87)))</f>
        <v>A126245010X</v>
      </c>
      <c r="V43" s="53"/>
      <c r="W43" s="53"/>
      <c r="X43" s="53"/>
    </row>
    <row r="44" spans="1:24">
      <c r="A44" s="51"/>
      <c r="B44" s="55" t="s">
        <v>8806</v>
      </c>
      <c r="C44" s="53" cm="1">
        <f t="array" ref="C44">INDEX($D$100:$CF$157,$C129,C$87)</f>
        <v>19.152000000000001</v>
      </c>
      <c r="D44" s="53" cm="1">
        <f t="array" ref="D44">INDEX($D$100:$CF$157,$C129,D$87)</f>
        <v>19.152000000000001</v>
      </c>
      <c r="E44" s="53" cm="1">
        <f t="array" ref="E44">INDEX($D$100:$CF$157,$C129,E$87)</f>
        <v>10.512</v>
      </c>
      <c r="F44" s="53" cm="1">
        <f t="array" ref="F44">INDEX($D$100:$CF$157,$C129,F$87)</f>
        <v>3.161</v>
      </c>
      <c r="G44" s="53" cm="1">
        <f t="array" ref="G44">INDEX($D$100:$CF$157,$C129,G$87)</f>
        <v>1.581</v>
      </c>
      <c r="H44" s="53" cm="1">
        <f t="array" ref="H44">INDEX($D$100:$CF$157,$C129,H$87)</f>
        <v>1.7749999999999999</v>
      </c>
      <c r="I44" s="53" cm="1">
        <f t="array" ref="I44">INDEX($D$100:$CF$157,$C129,I$87)</f>
        <v>2.1219999999999999</v>
      </c>
      <c r="J44" s="53" cm="1">
        <f t="array" ref="J44">INDEX($D$100:$CF$157,$C129,J$87)</f>
        <v>2.1219999999999999</v>
      </c>
      <c r="K44" s="53" cm="1">
        <f t="array" ref="K44">INDEX($D$100:$CF$157,$C129,K$87)</f>
        <v>0</v>
      </c>
      <c r="L44" s="53"/>
      <c r="M44" s="54" t="str" cm="1">
        <f t="array" ref="M44">IF(HYPERLINK(TEXT("#"&amp;INDEX($D$168:$CF$225,$C197,C$87),),INDEX($D$168:$CF$225,$C197,C$87))=0,"",HYPERLINK(TEXT("#"&amp;INDEX($D$168:$CF$225,$C197,C$87),),INDEX($D$168:$CF$225,$C197,C$87)))</f>
        <v>A126244634C</v>
      </c>
      <c r="N44" s="54" t="str" cm="1">
        <f t="array" ref="N44">IF(HYPERLINK(TEXT("#"&amp;INDEX($D$168:$CF$225,$C197,D$87),),INDEX($D$168:$CF$225,$C197,D$87))=0,"",HYPERLINK(TEXT("#"&amp;INDEX($D$168:$CF$225,$C197,D$87),),INDEX($D$168:$CF$225,$C197,D$87)))</f>
        <v>A126245066K</v>
      </c>
      <c r="O44" s="54" t="str" cm="1">
        <f t="array" ref="O44">IF(HYPERLINK(TEXT("#"&amp;INDEX($D$168:$CF$225,$C197,E$87),),INDEX($D$168:$CF$225,$C197,E$87))=0,"",HYPERLINK(TEXT("#"&amp;INDEX($D$168:$CF$225,$C197,E$87),),INDEX($D$168:$CF$225,$C197,E$87)))</f>
        <v>A126244706C</v>
      </c>
      <c r="P44" s="54" t="str" cm="1">
        <f t="array" ref="P44">IF(HYPERLINK(TEXT("#"&amp;INDEX($D$168:$CF$225,$C197,F$87),),INDEX($D$168:$CF$225,$C197,F$87))=0,"",HYPERLINK(TEXT("#"&amp;INDEX($D$168:$CF$225,$C197,F$87),),INDEX($D$168:$CF$225,$C197,F$87)))</f>
        <v>A126245210T</v>
      </c>
      <c r="Q44" s="54" t="str" cm="1">
        <f t="array" ref="Q44">IF(HYPERLINK(TEXT("#"&amp;INDEX($D$168:$CF$225,$C197,G$87),),INDEX($D$168:$CF$225,$C197,G$87))=0,"",HYPERLINK(TEXT("#"&amp;INDEX($D$168:$CF$225,$C197,G$87),),INDEX($D$168:$CF$225,$C197,G$87)))</f>
        <v>A126244778R</v>
      </c>
      <c r="R44" s="54" t="str" cm="1">
        <f t="array" ref="R44">IF(HYPERLINK(TEXT("#"&amp;INDEX($D$168:$CF$225,$C197,H$87),),INDEX($D$168:$CF$225,$C197,H$87))=0,"",HYPERLINK(TEXT("#"&amp;INDEX($D$168:$CF$225,$C197,H$87),),INDEX($D$168:$CF$225,$C197,H$87)))</f>
        <v>A126244922W</v>
      </c>
      <c r="S44" s="54" t="str" cm="1">
        <f t="array" ref="S44">IF(HYPERLINK(TEXT("#"&amp;INDEX($D$168:$CF$225,$C197,I$87),),INDEX($D$168:$CF$225,$C197,I$87))=0,"",HYPERLINK(TEXT("#"&amp;INDEX($D$168:$CF$225,$C197,I$87),),INDEX($D$168:$CF$225,$C197,I$87)))</f>
        <v>A126244562C</v>
      </c>
      <c r="T44" s="54" t="str" cm="1">
        <f t="array" ref="T44">IF(HYPERLINK(TEXT("#"&amp;INDEX($D$168:$CF$225,$C197,J$87),),INDEX($D$168:$CF$225,$C197,J$87))=0,"",HYPERLINK(TEXT("#"&amp;INDEX($D$168:$CF$225,$C197,J$87),),INDEX($D$168:$CF$225,$C197,J$87)))</f>
        <v>A126245282C</v>
      </c>
      <c r="U44" s="54" t="str" cm="1">
        <f t="array" ref="U44">IF(HYPERLINK(TEXT("#"&amp;INDEX($D$168:$CF$225,$C197,K$87),),INDEX($D$168:$CF$225,$C197,K$87))=0,"",HYPERLINK(TEXT("#"&amp;INDEX($D$168:$CF$225,$C197,K$87),),INDEX($D$168:$CF$225,$C197,K$87)))</f>
        <v>A126244994J</v>
      </c>
      <c r="V44" s="53"/>
      <c r="W44" s="53"/>
      <c r="X44" s="53"/>
    </row>
    <row r="45" spans="1:24">
      <c r="A45" s="51"/>
      <c r="B45" s="55" t="s">
        <v>8807</v>
      </c>
      <c r="C45" s="53" cm="1">
        <f t="array" ref="C45">INDEX($D$100:$CF$157,$C130,C$87)</f>
        <v>40.340000000000003</v>
      </c>
      <c r="D45" s="53" cm="1">
        <f t="array" ref="D45">INDEX($D$100:$CF$157,$C130,D$87)</f>
        <v>40.008000000000003</v>
      </c>
      <c r="E45" s="53" cm="1">
        <f t="array" ref="E45">INDEX($D$100:$CF$157,$C130,E$87)</f>
        <v>16.18</v>
      </c>
      <c r="F45" s="53" cm="1">
        <f t="array" ref="F45">INDEX($D$100:$CF$157,$C130,F$87)</f>
        <v>6.82</v>
      </c>
      <c r="G45" s="53" cm="1">
        <f t="array" ref="G45">INDEX($D$100:$CF$157,$C130,G$87)</f>
        <v>8.6539999999999999</v>
      </c>
      <c r="H45" s="53" cm="1">
        <f t="array" ref="H45">INDEX($D$100:$CF$157,$C130,H$87)</f>
        <v>2.726</v>
      </c>
      <c r="I45" s="53" cm="1">
        <f t="array" ref="I45">INDEX($D$100:$CF$157,$C130,I$87)</f>
        <v>5.9580000000000002</v>
      </c>
      <c r="J45" s="53" cm="1">
        <f t="array" ref="J45">INDEX($D$100:$CF$157,$C130,J$87)</f>
        <v>5.6260000000000003</v>
      </c>
      <c r="K45" s="53" cm="1">
        <f t="array" ref="K45">INDEX($D$100:$CF$157,$C130,K$87)</f>
        <v>0.33200000000000002</v>
      </c>
      <c r="L45" s="53"/>
      <c r="M45" s="54" t="str" cm="1">
        <f t="array" ref="M45">IF(HYPERLINK(TEXT("#"&amp;INDEX($D$168:$CF$225,$C198,C$87),),INDEX($D$168:$CF$225,$C198,C$87))=0,"",HYPERLINK(TEXT("#"&amp;INDEX($D$168:$CF$225,$C198,C$87),),INDEX($D$168:$CF$225,$C198,C$87)))</f>
        <v>A126244654L</v>
      </c>
      <c r="N45" s="54" t="str" cm="1">
        <f t="array" ref="N45">IF(HYPERLINK(TEXT("#"&amp;INDEX($D$168:$CF$225,$C198,D$87),),INDEX($D$168:$CF$225,$C198,D$87))=0,"",HYPERLINK(TEXT("#"&amp;INDEX($D$168:$CF$225,$C198,D$87),),INDEX($D$168:$CF$225,$C198,D$87)))</f>
        <v>A126245086V</v>
      </c>
      <c r="O45" s="54" t="str" cm="1">
        <f t="array" ref="O45">IF(HYPERLINK(TEXT("#"&amp;INDEX($D$168:$CF$225,$C198,E$87),),INDEX($D$168:$CF$225,$C198,E$87))=0,"",HYPERLINK(TEXT("#"&amp;INDEX($D$168:$CF$225,$C198,E$87),),INDEX($D$168:$CF$225,$C198,E$87)))</f>
        <v>A126244726L</v>
      </c>
      <c r="P45" s="54" t="str" cm="1">
        <f t="array" ref="P45">IF(HYPERLINK(TEXT("#"&amp;INDEX($D$168:$CF$225,$C198,F$87),),INDEX($D$168:$CF$225,$C198,F$87))=0,"",HYPERLINK(TEXT("#"&amp;INDEX($D$168:$CF$225,$C198,F$87),),INDEX($D$168:$CF$225,$C198,F$87)))</f>
        <v>A126245230A</v>
      </c>
      <c r="Q45" s="54" t="str" cm="1">
        <f t="array" ref="Q45">IF(HYPERLINK(TEXT("#"&amp;INDEX($D$168:$CF$225,$C198,G$87),),INDEX($D$168:$CF$225,$C198,G$87))=0,"",HYPERLINK(TEXT("#"&amp;INDEX($D$168:$CF$225,$C198,G$87),),INDEX($D$168:$CF$225,$C198,G$87)))</f>
        <v>A126244798X</v>
      </c>
      <c r="R45" s="54" t="str" cm="1">
        <f t="array" ref="R45">IF(HYPERLINK(TEXT("#"&amp;INDEX($D$168:$CF$225,$C198,H$87),),INDEX($D$168:$CF$225,$C198,H$87))=0,"",HYPERLINK(TEXT("#"&amp;INDEX($D$168:$CF$225,$C198,H$87),),INDEX($D$168:$CF$225,$C198,H$87)))</f>
        <v>A126244942F</v>
      </c>
      <c r="S45" s="54" t="str" cm="1">
        <f t="array" ref="S45">IF(HYPERLINK(TEXT("#"&amp;INDEX($D$168:$CF$225,$C198,I$87),),INDEX($D$168:$CF$225,$C198,I$87))=0,"",HYPERLINK(TEXT("#"&amp;INDEX($D$168:$CF$225,$C198,I$87),),INDEX($D$168:$CF$225,$C198,I$87)))</f>
        <v>A126244582L</v>
      </c>
      <c r="T45" s="54" t="str" cm="1">
        <f t="array" ref="T45">IF(HYPERLINK(TEXT("#"&amp;INDEX($D$168:$CF$225,$C198,J$87),),INDEX($D$168:$CF$225,$C198,J$87))=0,"",HYPERLINK(TEXT("#"&amp;INDEX($D$168:$CF$225,$C198,J$87),),INDEX($D$168:$CF$225,$C198,J$87)))</f>
        <v>A126245302A</v>
      </c>
      <c r="U45" s="54" t="str" cm="1">
        <f t="array" ref="U45">IF(HYPERLINK(TEXT("#"&amp;INDEX($D$168:$CF$225,$C198,K$87),),INDEX($D$168:$CF$225,$C198,K$87))=0,"",HYPERLINK(TEXT("#"&amp;INDEX($D$168:$CF$225,$C198,K$87),),INDEX($D$168:$CF$225,$C198,K$87)))</f>
        <v>A126245014J</v>
      </c>
      <c r="V45" s="53"/>
      <c r="W45" s="53"/>
      <c r="X45" s="53"/>
    </row>
    <row r="46" spans="1:24">
      <c r="A46" s="51"/>
      <c r="B46" s="55" t="s">
        <v>8808</v>
      </c>
      <c r="C46" s="53" cm="1">
        <f t="array" ref="C46">INDEX($D$100:$CF$157,$C131,C$87)</f>
        <v>4.9000000000000004</v>
      </c>
      <c r="D46" s="53" cm="1">
        <f t="array" ref="D46">INDEX($D$100:$CF$157,$C131,D$87)</f>
        <v>4.5549999999999997</v>
      </c>
      <c r="E46" s="53" cm="1">
        <f t="array" ref="E46">INDEX($D$100:$CF$157,$C131,E$87)</f>
        <v>0</v>
      </c>
      <c r="F46" s="53" cm="1">
        <f t="array" ref="F46">INDEX($D$100:$CF$157,$C131,F$87)</f>
        <v>2.0270000000000001</v>
      </c>
      <c r="G46" s="53" cm="1">
        <f t="array" ref="G46">INDEX($D$100:$CF$157,$C131,G$87)</f>
        <v>0.58399999999999996</v>
      </c>
      <c r="H46" s="53" cm="1">
        <f t="array" ref="H46">INDEX($D$100:$CF$157,$C131,H$87)</f>
        <v>0.78400000000000003</v>
      </c>
      <c r="I46" s="53" cm="1">
        <f t="array" ref="I46">INDEX($D$100:$CF$157,$C131,I$87)</f>
        <v>1.504</v>
      </c>
      <c r="J46" s="53" cm="1">
        <f t="array" ref="J46">INDEX($D$100:$CF$157,$C131,J$87)</f>
        <v>1.159</v>
      </c>
      <c r="K46" s="53" cm="1">
        <f t="array" ref="K46">INDEX($D$100:$CF$157,$C131,K$87)</f>
        <v>0.34499999999999997</v>
      </c>
      <c r="L46" s="53"/>
      <c r="M46" s="54" t="str" cm="1">
        <f t="array" ref="M46">IF(HYPERLINK(TEXT("#"&amp;INDEX($D$168:$CF$225,$C199,C$87),),INDEX($D$168:$CF$225,$C199,C$87))=0,"",HYPERLINK(TEXT("#"&amp;INDEX($D$168:$CF$225,$C199,C$87),),INDEX($D$168:$CF$225,$C199,C$87)))</f>
        <v>A126244602K</v>
      </c>
      <c r="N46" s="54" t="str" cm="1">
        <f t="array" ref="N46">IF(HYPERLINK(TEXT("#"&amp;INDEX($D$168:$CF$225,$C199,D$87),),INDEX($D$168:$CF$225,$C199,D$87))=0,"",HYPERLINK(TEXT("#"&amp;INDEX($D$168:$CF$225,$C199,D$87),),INDEX($D$168:$CF$225,$C199,D$87)))</f>
        <v>A126245034T</v>
      </c>
      <c r="O46" s="54" t="str" cm="1">
        <f t="array" ref="O46">IF(HYPERLINK(TEXT("#"&amp;INDEX($D$168:$CF$225,$C199,E$87),),INDEX($D$168:$CF$225,$C199,E$87))=0,"",HYPERLINK(TEXT("#"&amp;INDEX($D$168:$CF$225,$C199,E$87),),INDEX($D$168:$CF$225,$C199,E$87)))</f>
        <v>A126244674W</v>
      </c>
      <c r="P46" s="54" t="str" cm="1">
        <f t="array" ref="P46">IF(HYPERLINK(TEXT("#"&amp;INDEX($D$168:$CF$225,$C199,F$87),),INDEX($D$168:$CF$225,$C199,F$87))=0,"",HYPERLINK(TEXT("#"&amp;INDEX($D$168:$CF$225,$C199,F$87),),INDEX($D$168:$CF$225,$C199,F$87)))</f>
        <v>A126245178C</v>
      </c>
      <c r="Q46" s="54" t="str" cm="1">
        <f t="array" ref="Q46">IF(HYPERLINK(TEXT("#"&amp;INDEX($D$168:$CF$225,$C199,G$87),),INDEX($D$168:$CF$225,$C199,G$87))=0,"",HYPERLINK(TEXT("#"&amp;INDEX($D$168:$CF$225,$C199,G$87),),INDEX($D$168:$CF$225,$C199,G$87)))</f>
        <v>A126244746W</v>
      </c>
      <c r="R46" s="54" t="str" cm="1">
        <f t="array" ref="R46">IF(HYPERLINK(TEXT("#"&amp;INDEX($D$168:$CF$225,$C199,H$87),),INDEX($D$168:$CF$225,$C199,H$87))=0,"",HYPERLINK(TEXT("#"&amp;INDEX($D$168:$CF$225,$C199,H$87),),INDEX($D$168:$CF$225,$C199,H$87)))</f>
        <v>A126244890R</v>
      </c>
      <c r="S46" s="54" t="str" cm="1">
        <f t="array" ref="S46">IF(HYPERLINK(TEXT("#"&amp;INDEX($D$168:$CF$225,$C199,I$87),),INDEX($D$168:$CF$225,$C199,I$87))=0,"",HYPERLINK(TEXT("#"&amp;INDEX($D$168:$CF$225,$C199,I$87),),INDEX($D$168:$CF$225,$C199,I$87)))</f>
        <v>A126244530K</v>
      </c>
      <c r="T46" s="54" t="str" cm="1">
        <f t="array" ref="T46">IF(HYPERLINK(TEXT("#"&amp;INDEX($D$168:$CF$225,$C199,J$87),),INDEX($D$168:$CF$225,$C199,J$87))=0,"",HYPERLINK(TEXT("#"&amp;INDEX($D$168:$CF$225,$C199,J$87),),INDEX($D$168:$CF$225,$C199,J$87)))</f>
        <v>A126245250K</v>
      </c>
      <c r="U46" s="54" t="str" cm="1">
        <f t="array" ref="U46">IF(HYPERLINK(TEXT("#"&amp;INDEX($D$168:$CF$225,$C199,K$87),),INDEX($D$168:$CF$225,$C199,K$87))=0,"",HYPERLINK(TEXT("#"&amp;INDEX($D$168:$CF$225,$C199,K$87),),INDEX($D$168:$CF$225,$C199,K$87)))</f>
        <v>A126244962R</v>
      </c>
      <c r="V46" s="53"/>
      <c r="W46" s="53"/>
      <c r="X46" s="53"/>
    </row>
    <row r="47" spans="1:24">
      <c r="A47" s="51"/>
      <c r="B47" s="55" t="s">
        <v>8809</v>
      </c>
      <c r="C47" s="53" cm="1">
        <f t="array" ref="C47">INDEX($D$100:$CF$157,$C132,C$87)</f>
        <v>7.4870000000000001</v>
      </c>
      <c r="D47" s="53" cm="1">
        <f t="array" ref="D47">INDEX($D$100:$CF$157,$C132,D$87)</f>
        <v>7.4870000000000001</v>
      </c>
      <c r="E47" s="53" cm="1">
        <f t="array" ref="E47">INDEX($D$100:$CF$157,$C132,E$87)</f>
        <v>7.0609999999999999</v>
      </c>
      <c r="F47" s="53" cm="1">
        <f t="array" ref="F47">INDEX($D$100:$CF$157,$C132,F$87)</f>
        <v>0</v>
      </c>
      <c r="G47" s="53" cm="1">
        <f t="array" ref="G47">INDEX($D$100:$CF$157,$C132,G$87)</f>
        <v>0.30599999999999999</v>
      </c>
      <c r="H47" s="53" cm="1">
        <f t="array" ref="H47">INDEX($D$100:$CF$157,$C132,H$87)</f>
        <v>0</v>
      </c>
      <c r="I47" s="53" cm="1">
        <f t="array" ref="I47">INDEX($D$100:$CF$157,$C132,I$87)</f>
        <v>0.12</v>
      </c>
      <c r="J47" s="53" cm="1">
        <f t="array" ref="J47">INDEX($D$100:$CF$157,$C132,J$87)</f>
        <v>0.12</v>
      </c>
      <c r="K47" s="53" cm="1">
        <f t="array" ref="K47">INDEX($D$100:$CF$157,$C132,K$87)</f>
        <v>0</v>
      </c>
      <c r="L47" s="53"/>
      <c r="M47" s="54" t="str" cm="1">
        <f t="array" ref="M47">IF(HYPERLINK(TEXT("#"&amp;INDEX($D$168:$CF$225,$C200,C$87),),INDEX($D$168:$CF$225,$C200,C$87))=0,"",HYPERLINK(TEXT("#"&amp;INDEX($D$168:$CF$225,$C200,C$87),),INDEX($D$168:$CF$225,$C200,C$87)))</f>
        <v>A126244586W</v>
      </c>
      <c r="N47" s="54" t="str" cm="1">
        <f t="array" ref="N47">IF(HYPERLINK(TEXT("#"&amp;INDEX($D$168:$CF$225,$C200,D$87),),INDEX($D$168:$CF$225,$C200,D$87))=0,"",HYPERLINK(TEXT("#"&amp;INDEX($D$168:$CF$225,$C200,D$87),),INDEX($D$168:$CF$225,$C200,D$87)))</f>
        <v>A126245018T</v>
      </c>
      <c r="O47" s="54" t="str" cm="1">
        <f t="array" ref="O47">IF(HYPERLINK(TEXT("#"&amp;INDEX($D$168:$CF$225,$C200,E$87),),INDEX($D$168:$CF$225,$C200,E$87))=0,"",HYPERLINK(TEXT("#"&amp;INDEX($D$168:$CF$225,$C200,E$87),),INDEX($D$168:$CF$225,$C200,E$87)))</f>
        <v>A126244658W</v>
      </c>
      <c r="P47" s="54" t="str" cm="1">
        <f t="array" ref="P47">IF(HYPERLINK(TEXT("#"&amp;INDEX($D$168:$CF$225,$C200,F$87),),INDEX($D$168:$CF$225,$C200,F$87))=0,"",HYPERLINK(TEXT("#"&amp;INDEX($D$168:$CF$225,$C200,F$87),),INDEX($D$168:$CF$225,$C200,F$87)))</f>
        <v>A126245162K</v>
      </c>
      <c r="Q47" s="54" t="str" cm="1">
        <f t="array" ref="Q47">IF(HYPERLINK(TEXT("#"&amp;INDEX($D$168:$CF$225,$C200,G$87),),INDEX($D$168:$CF$225,$C200,G$87))=0,"",HYPERLINK(TEXT("#"&amp;INDEX($D$168:$CF$225,$C200,G$87),),INDEX($D$168:$CF$225,$C200,G$87)))</f>
        <v>A126244730C</v>
      </c>
      <c r="R47" s="54" t="str" cm="1">
        <f t="array" ref="R47">IF(HYPERLINK(TEXT("#"&amp;INDEX($D$168:$CF$225,$C200,H$87),),INDEX($D$168:$CF$225,$C200,H$87))=0,"",HYPERLINK(TEXT("#"&amp;INDEX($D$168:$CF$225,$C200,H$87),),INDEX($D$168:$CF$225,$C200,H$87)))</f>
        <v>A126244874R</v>
      </c>
      <c r="S47" s="54" t="str" cm="1">
        <f t="array" ref="S47">IF(HYPERLINK(TEXT("#"&amp;INDEX($D$168:$CF$225,$C200,I$87),),INDEX($D$168:$CF$225,$C200,I$87))=0,"",HYPERLINK(TEXT("#"&amp;INDEX($D$168:$CF$225,$C200,I$87),),INDEX($D$168:$CF$225,$C200,I$87)))</f>
        <v>A126244514K</v>
      </c>
      <c r="T47" s="54" t="str" cm="1">
        <f t="array" ref="T47">IF(HYPERLINK(TEXT("#"&amp;INDEX($D$168:$CF$225,$C200,J$87),),INDEX($D$168:$CF$225,$C200,J$87))=0,"",HYPERLINK(TEXT("#"&amp;INDEX($D$168:$CF$225,$C200,J$87),),INDEX($D$168:$CF$225,$C200,J$87)))</f>
        <v>A126245234K</v>
      </c>
      <c r="U47" s="54" t="str" cm="1">
        <f t="array" ref="U47">IF(HYPERLINK(TEXT("#"&amp;INDEX($D$168:$CF$225,$C200,K$87),),INDEX($D$168:$CF$225,$C200,K$87))=0,"",HYPERLINK(TEXT("#"&amp;INDEX($D$168:$CF$225,$C200,K$87),),INDEX($D$168:$CF$225,$C200,K$87)))</f>
        <v>A126244946R</v>
      </c>
      <c r="V47" s="53"/>
      <c r="W47" s="53"/>
      <c r="X47" s="53"/>
    </row>
    <row r="48" spans="1:24">
      <c r="A48" s="51"/>
      <c r="B48" s="57" t="s">
        <v>8810</v>
      </c>
      <c r="C48" s="53" cm="1">
        <f t="array" ref="C48">INDEX($D$100:$CF$157,$C133,C$87)</f>
        <v>3.669</v>
      </c>
      <c r="D48" s="53" cm="1">
        <f t="array" ref="D48">INDEX($D$100:$CF$157,$C133,D$87)</f>
        <v>3.669</v>
      </c>
      <c r="E48" s="53" cm="1">
        <f t="array" ref="E48">INDEX($D$100:$CF$157,$C133,E$87)</f>
        <v>0.27500000000000002</v>
      </c>
      <c r="F48" s="53" cm="1">
        <f t="array" ref="F48">INDEX($D$100:$CF$157,$C133,F$87)</f>
        <v>1.5249999999999999</v>
      </c>
      <c r="G48" s="53" cm="1">
        <f t="array" ref="G48">INDEX($D$100:$CF$157,$C133,G$87)</f>
        <v>0.68799999999999994</v>
      </c>
      <c r="H48" s="53" cm="1">
        <f t="array" ref="H48">INDEX($D$100:$CF$157,$C133,H$87)</f>
        <v>0.46800000000000003</v>
      </c>
      <c r="I48" s="53" cm="1">
        <f t="array" ref="I48">INDEX($D$100:$CF$157,$C133,I$87)</f>
        <v>0.71299999999999997</v>
      </c>
      <c r="J48" s="53" cm="1">
        <f t="array" ref="J48">INDEX($D$100:$CF$157,$C133,J$87)</f>
        <v>0.71299999999999997</v>
      </c>
      <c r="K48" s="53" cm="1">
        <f t="array" ref="K48">INDEX($D$100:$CF$157,$C133,K$87)</f>
        <v>0</v>
      </c>
      <c r="L48" s="53"/>
      <c r="M48" s="54" t="str" cm="1">
        <f t="array" ref="M48">IF(HYPERLINK(TEXT("#"&amp;INDEX($D$168:$CF$225,$C201,C$87),),INDEX($D$168:$CF$225,$C201,C$87))=0,"",HYPERLINK(TEXT("#"&amp;INDEX($D$168:$CF$225,$C201,C$87),),INDEX($D$168:$CF$225,$C201,C$87)))</f>
        <v>A126244590L</v>
      </c>
      <c r="N48" s="54" t="str" cm="1">
        <f t="array" ref="N48">IF(HYPERLINK(TEXT("#"&amp;INDEX($D$168:$CF$225,$C201,D$87),),INDEX($D$168:$CF$225,$C201,D$87))=0,"",HYPERLINK(TEXT("#"&amp;INDEX($D$168:$CF$225,$C201,D$87),),INDEX($D$168:$CF$225,$C201,D$87)))</f>
        <v>A126245022J</v>
      </c>
      <c r="O48" s="54" t="str" cm="1">
        <f t="array" ref="O48">IF(HYPERLINK(TEXT("#"&amp;INDEX($D$168:$CF$225,$C201,E$87),),INDEX($D$168:$CF$225,$C201,E$87))=0,"",HYPERLINK(TEXT("#"&amp;INDEX($D$168:$CF$225,$C201,E$87),),INDEX($D$168:$CF$225,$C201,E$87)))</f>
        <v>A126244662L</v>
      </c>
      <c r="P48" s="54" t="str" cm="1">
        <f t="array" ref="P48">IF(HYPERLINK(TEXT("#"&amp;INDEX($D$168:$CF$225,$C201,F$87),),INDEX($D$168:$CF$225,$C201,F$87))=0,"",HYPERLINK(TEXT("#"&amp;INDEX($D$168:$CF$225,$C201,F$87),),INDEX($D$168:$CF$225,$C201,F$87)))</f>
        <v>A126245166V</v>
      </c>
      <c r="Q48" s="54" t="str" cm="1">
        <f t="array" ref="Q48">IF(HYPERLINK(TEXT("#"&amp;INDEX($D$168:$CF$225,$C201,G$87),),INDEX($D$168:$CF$225,$C201,G$87))=0,"",HYPERLINK(TEXT("#"&amp;INDEX($D$168:$CF$225,$C201,G$87),),INDEX($D$168:$CF$225,$C201,G$87)))</f>
        <v>A126244734L</v>
      </c>
      <c r="R48" s="54" t="str" cm="1">
        <f t="array" ref="R48">IF(HYPERLINK(TEXT("#"&amp;INDEX($D$168:$CF$225,$C201,H$87),),INDEX($D$168:$CF$225,$C201,H$87))=0,"",HYPERLINK(TEXT("#"&amp;INDEX($D$168:$CF$225,$C201,H$87),),INDEX($D$168:$CF$225,$C201,H$87)))</f>
        <v>A126244878X</v>
      </c>
      <c r="S48" s="54" t="str" cm="1">
        <f t="array" ref="S48">IF(HYPERLINK(TEXT("#"&amp;INDEX($D$168:$CF$225,$C201,I$87),),INDEX($D$168:$CF$225,$C201,I$87))=0,"",HYPERLINK(TEXT("#"&amp;INDEX($D$168:$CF$225,$C201,I$87),),INDEX($D$168:$CF$225,$C201,I$87)))</f>
        <v>A126244518V</v>
      </c>
      <c r="T48" s="54" t="str" cm="1">
        <f t="array" ref="T48">IF(HYPERLINK(TEXT("#"&amp;INDEX($D$168:$CF$225,$C201,J$87),),INDEX($D$168:$CF$225,$C201,J$87))=0,"",HYPERLINK(TEXT("#"&amp;INDEX($D$168:$CF$225,$C201,J$87),),INDEX($D$168:$CF$225,$C201,J$87)))</f>
        <v>A126245238V</v>
      </c>
      <c r="U48" s="54" t="str" cm="1">
        <f t="array" ref="U48">IF(HYPERLINK(TEXT("#"&amp;INDEX($D$168:$CF$225,$C201,K$87),),INDEX($D$168:$CF$225,$C201,K$87))=0,"",HYPERLINK(TEXT("#"&amp;INDEX($D$168:$CF$225,$C201,K$87),),INDEX($D$168:$CF$225,$C201,K$87)))</f>
        <v>A126244950F</v>
      </c>
      <c r="V48" s="53"/>
      <c r="W48" s="53"/>
      <c r="X48" s="53"/>
    </row>
    <row r="49" spans="1:24">
      <c r="A49" s="51"/>
      <c r="B49" s="55" t="s">
        <v>8811</v>
      </c>
      <c r="C49" s="53" cm="1">
        <f t="array" ref="C49">INDEX($D$100:$CF$157,$C134,C$87)</f>
        <v>5.2009999999999996</v>
      </c>
      <c r="D49" s="53" cm="1">
        <f t="array" ref="D49">INDEX($D$100:$CF$157,$C134,D$87)</f>
        <v>5.2009999999999996</v>
      </c>
      <c r="E49" s="53" cm="1">
        <f t="array" ref="E49">INDEX($D$100:$CF$157,$C134,E$87)</f>
        <v>2.6</v>
      </c>
      <c r="F49" s="53" cm="1">
        <f t="array" ref="F49">INDEX($D$100:$CF$157,$C134,F$87)</f>
        <v>1.68</v>
      </c>
      <c r="G49" s="53" cm="1">
        <f t="array" ref="G49">INDEX($D$100:$CF$157,$C134,G$87)</f>
        <v>0</v>
      </c>
      <c r="H49" s="53" cm="1">
        <f t="array" ref="H49">INDEX($D$100:$CF$157,$C134,H$87)</f>
        <v>0</v>
      </c>
      <c r="I49" s="53" cm="1">
        <f t="array" ref="I49">INDEX($D$100:$CF$157,$C134,I$87)</f>
        <v>0.92100000000000004</v>
      </c>
      <c r="J49" s="53" cm="1">
        <f t="array" ref="J49">INDEX($D$100:$CF$157,$C134,J$87)</f>
        <v>0.92100000000000004</v>
      </c>
      <c r="K49" s="53" cm="1">
        <f t="array" ref="K49">INDEX($D$100:$CF$157,$C134,K$87)</f>
        <v>0</v>
      </c>
      <c r="L49" s="53"/>
      <c r="M49" s="54" t="str" cm="1">
        <f t="array" ref="M49">IF(HYPERLINK(TEXT("#"&amp;INDEX($D$168:$CF$225,$C202,C$87),),INDEX($D$168:$CF$225,$C202,C$87))=0,"",HYPERLINK(TEXT("#"&amp;INDEX($D$168:$CF$225,$C202,C$87),),INDEX($D$168:$CF$225,$C202,C$87)))</f>
        <v>A126244618C</v>
      </c>
      <c r="N49" s="54" t="str" cm="1">
        <f t="array" ref="N49">IF(HYPERLINK(TEXT("#"&amp;INDEX($D$168:$CF$225,$C202,D$87),),INDEX($D$168:$CF$225,$C202,D$87))=0,"",HYPERLINK(TEXT("#"&amp;INDEX($D$168:$CF$225,$C202,D$87),),INDEX($D$168:$CF$225,$C202,D$87)))</f>
        <v>A126245050T</v>
      </c>
      <c r="O49" s="54" t="str" cm="1">
        <f t="array" ref="O49">IF(HYPERLINK(TEXT("#"&amp;INDEX($D$168:$CF$225,$C202,E$87),),INDEX($D$168:$CF$225,$C202,E$87))=0,"",HYPERLINK(TEXT("#"&amp;INDEX($D$168:$CF$225,$C202,E$87),),INDEX($D$168:$CF$225,$C202,E$87)))</f>
        <v>A126244690W</v>
      </c>
      <c r="P49" s="54" t="str" cm="1">
        <f t="array" ref="P49">IF(HYPERLINK(TEXT("#"&amp;INDEX($D$168:$CF$225,$C202,F$87),),INDEX($D$168:$CF$225,$C202,F$87))=0,"",HYPERLINK(TEXT("#"&amp;INDEX($D$168:$CF$225,$C202,F$87),),INDEX($D$168:$CF$225,$C202,F$87)))</f>
        <v>A126245194C</v>
      </c>
      <c r="Q49" s="54" t="str" cm="1">
        <f t="array" ref="Q49">IF(HYPERLINK(TEXT("#"&amp;INDEX($D$168:$CF$225,$C202,G$87),),INDEX($D$168:$CF$225,$C202,G$87))=0,"",HYPERLINK(TEXT("#"&amp;INDEX($D$168:$CF$225,$C202,G$87),),INDEX($D$168:$CF$225,$C202,G$87)))</f>
        <v>A126244762W</v>
      </c>
      <c r="R49" s="54" t="str" cm="1">
        <f t="array" ref="R49">IF(HYPERLINK(TEXT("#"&amp;INDEX($D$168:$CF$225,$C202,H$87),),INDEX($D$168:$CF$225,$C202,H$87))=0,"",HYPERLINK(TEXT("#"&amp;INDEX($D$168:$CF$225,$C202,H$87),),INDEX($D$168:$CF$225,$C202,H$87)))</f>
        <v>A126244906W</v>
      </c>
      <c r="S49" s="54" t="str" cm="1">
        <f t="array" ref="S49">IF(HYPERLINK(TEXT("#"&amp;INDEX($D$168:$CF$225,$C202,I$87),),INDEX($D$168:$CF$225,$C202,I$87))=0,"",HYPERLINK(TEXT("#"&amp;INDEX($D$168:$CF$225,$C202,I$87),),INDEX($D$168:$CF$225,$C202,I$87)))</f>
        <v>A126244546C</v>
      </c>
      <c r="T49" s="54" t="str" cm="1">
        <f t="array" ref="T49">IF(HYPERLINK(TEXT("#"&amp;INDEX($D$168:$CF$225,$C202,J$87),),INDEX($D$168:$CF$225,$C202,J$87))=0,"",HYPERLINK(TEXT("#"&amp;INDEX($D$168:$CF$225,$C202,J$87),),INDEX($D$168:$CF$225,$C202,J$87)))</f>
        <v>A126245266C</v>
      </c>
      <c r="U49" s="54" t="str" cm="1">
        <f t="array" ref="U49">IF(HYPERLINK(TEXT("#"&amp;INDEX($D$168:$CF$225,$C202,K$87),),INDEX($D$168:$CF$225,$C202,K$87))=0,"",HYPERLINK(TEXT("#"&amp;INDEX($D$168:$CF$225,$C202,K$87),),INDEX($D$168:$CF$225,$C202,K$87)))</f>
        <v>A126244978J</v>
      </c>
      <c r="V49" s="53"/>
      <c r="W49" s="53"/>
      <c r="X49" s="53"/>
    </row>
    <row r="50" spans="1:24">
      <c r="A50" s="51"/>
      <c r="B50" s="55" t="s">
        <v>8812</v>
      </c>
      <c r="C50" s="53" cm="1">
        <f t="array" ref="C50">INDEX($D$100:$CF$157,$C135,C$87)</f>
        <v>40.298000000000002</v>
      </c>
      <c r="D50" s="53" cm="1">
        <f t="array" ref="D50">INDEX($D$100:$CF$157,$C135,D$87)</f>
        <v>39.408999999999999</v>
      </c>
      <c r="E50" s="53" cm="1">
        <f t="array" ref="E50">INDEX($D$100:$CF$157,$C135,E$87)</f>
        <v>10.894</v>
      </c>
      <c r="F50" s="53" cm="1">
        <f t="array" ref="F50">INDEX($D$100:$CF$157,$C135,F$87)</f>
        <v>9.8019999999999996</v>
      </c>
      <c r="G50" s="53" cm="1">
        <f t="array" ref="G50">INDEX($D$100:$CF$157,$C135,G$87)</f>
        <v>6.3579999999999997</v>
      </c>
      <c r="H50" s="53" cm="1">
        <f t="array" ref="H50">INDEX($D$100:$CF$157,$C135,H$87)</f>
        <v>8.08</v>
      </c>
      <c r="I50" s="53" cm="1">
        <f t="array" ref="I50">INDEX($D$100:$CF$157,$C135,I$87)</f>
        <v>5.1639999999999997</v>
      </c>
      <c r="J50" s="53" cm="1">
        <f t="array" ref="J50">INDEX($D$100:$CF$157,$C135,J$87)</f>
        <v>4.2750000000000004</v>
      </c>
      <c r="K50" s="53" cm="1">
        <f t="array" ref="K50">INDEX($D$100:$CF$157,$C135,K$87)</f>
        <v>0.88900000000000001</v>
      </c>
      <c r="L50" s="53"/>
      <c r="M50" s="54" t="str" cm="1">
        <f t="array" ref="M50">IF(HYPERLINK(TEXT("#"&amp;INDEX($D$168:$CF$225,$C203,C$87),),INDEX($D$168:$CF$225,$C203,C$87))=0,"",HYPERLINK(TEXT("#"&amp;INDEX($D$168:$CF$225,$C203,C$87),),INDEX($D$168:$CF$225,$C203,C$87)))</f>
        <v>A126244594W</v>
      </c>
      <c r="N50" s="54" t="str" cm="1">
        <f t="array" ref="N50">IF(HYPERLINK(TEXT("#"&amp;INDEX($D$168:$CF$225,$C203,D$87),),INDEX($D$168:$CF$225,$C203,D$87))=0,"",HYPERLINK(TEXT("#"&amp;INDEX($D$168:$CF$225,$C203,D$87),),INDEX($D$168:$CF$225,$C203,D$87)))</f>
        <v>A126245026T</v>
      </c>
      <c r="O50" s="54" t="str" cm="1">
        <f t="array" ref="O50">IF(HYPERLINK(TEXT("#"&amp;INDEX($D$168:$CF$225,$C203,E$87),),INDEX($D$168:$CF$225,$C203,E$87))=0,"",HYPERLINK(TEXT("#"&amp;INDEX($D$168:$CF$225,$C203,E$87),),INDEX($D$168:$CF$225,$C203,E$87)))</f>
        <v>A126244666W</v>
      </c>
      <c r="P50" s="54" t="str" cm="1">
        <f t="array" ref="P50">IF(HYPERLINK(TEXT("#"&amp;INDEX($D$168:$CF$225,$C203,F$87),),INDEX($D$168:$CF$225,$C203,F$87))=0,"",HYPERLINK(TEXT("#"&amp;INDEX($D$168:$CF$225,$C203,F$87),),INDEX($D$168:$CF$225,$C203,F$87)))</f>
        <v>A126245170K</v>
      </c>
      <c r="Q50" s="54" t="str" cm="1">
        <f t="array" ref="Q50">IF(HYPERLINK(TEXT("#"&amp;INDEX($D$168:$CF$225,$C203,G$87),),INDEX($D$168:$CF$225,$C203,G$87))=0,"",HYPERLINK(TEXT("#"&amp;INDEX($D$168:$CF$225,$C203,G$87),),INDEX($D$168:$CF$225,$C203,G$87)))</f>
        <v>A126244738W</v>
      </c>
      <c r="R50" s="54" t="str" cm="1">
        <f t="array" ref="R50">IF(HYPERLINK(TEXT("#"&amp;INDEX($D$168:$CF$225,$C203,H$87),),INDEX($D$168:$CF$225,$C203,H$87))=0,"",HYPERLINK(TEXT("#"&amp;INDEX($D$168:$CF$225,$C203,H$87),),INDEX($D$168:$CF$225,$C203,H$87)))</f>
        <v>A126244882R</v>
      </c>
      <c r="S50" s="54" t="str" cm="1">
        <f t="array" ref="S50">IF(HYPERLINK(TEXT("#"&amp;INDEX($D$168:$CF$225,$C203,I$87),),INDEX($D$168:$CF$225,$C203,I$87))=0,"",HYPERLINK(TEXT("#"&amp;INDEX($D$168:$CF$225,$C203,I$87),),INDEX($D$168:$CF$225,$C203,I$87)))</f>
        <v>A126244522K</v>
      </c>
      <c r="T50" s="54" t="str" cm="1">
        <f t="array" ref="T50">IF(HYPERLINK(TEXT("#"&amp;INDEX($D$168:$CF$225,$C203,J$87),),INDEX($D$168:$CF$225,$C203,J$87))=0,"",HYPERLINK(TEXT("#"&amp;INDEX($D$168:$CF$225,$C203,J$87),),INDEX($D$168:$CF$225,$C203,J$87)))</f>
        <v>A126245242K</v>
      </c>
      <c r="U50" s="54" t="str" cm="1">
        <f t="array" ref="U50">IF(HYPERLINK(TEXT("#"&amp;INDEX($D$168:$CF$225,$C203,K$87),),INDEX($D$168:$CF$225,$C203,K$87))=0,"",HYPERLINK(TEXT("#"&amp;INDEX($D$168:$CF$225,$C203,K$87),),INDEX($D$168:$CF$225,$C203,K$87)))</f>
        <v>A126244954R</v>
      </c>
      <c r="V50" s="53"/>
      <c r="W50" s="53"/>
      <c r="X50" s="53"/>
    </row>
    <row r="51" spans="1:24">
      <c r="A51" s="51"/>
      <c r="B51" s="51" t="s">
        <v>8813</v>
      </c>
      <c r="C51" s="53" cm="1">
        <f t="array" ref="C51">INDEX($D$100:$CF$157,$C136,C$87)</f>
        <v>46.484999999999999</v>
      </c>
      <c r="D51" s="53" cm="1">
        <f t="array" ref="D51">INDEX($D$100:$CF$157,$C136,D$87)</f>
        <v>45.302</v>
      </c>
      <c r="E51" s="53" cm="1">
        <f t="array" ref="E51">INDEX($D$100:$CF$157,$C136,E$87)</f>
        <v>15.805999999999999</v>
      </c>
      <c r="F51" s="53" cm="1">
        <f t="array" ref="F51">INDEX($D$100:$CF$157,$C136,F$87)</f>
        <v>10.763999999999999</v>
      </c>
      <c r="G51" s="53" cm="1">
        <f t="array" ref="G51">INDEX($D$100:$CF$157,$C136,G$87)</f>
        <v>5.657</v>
      </c>
      <c r="H51" s="53" cm="1">
        <f t="array" ref="H51">INDEX($D$100:$CF$157,$C136,H$87)</f>
        <v>9.4429999999999996</v>
      </c>
      <c r="I51" s="53" cm="1">
        <f t="array" ref="I51">INDEX($D$100:$CF$157,$C136,I$87)</f>
        <v>4.8140000000000001</v>
      </c>
      <c r="J51" s="53" cm="1">
        <f t="array" ref="J51">INDEX($D$100:$CF$157,$C136,J$87)</f>
        <v>3.6309999999999998</v>
      </c>
      <c r="K51" s="53" cm="1">
        <f t="array" ref="K51">INDEX($D$100:$CF$157,$C136,K$87)</f>
        <v>1.1830000000000001</v>
      </c>
      <c r="L51" s="53"/>
      <c r="M51" s="54" t="str" cm="1">
        <f t="array" ref="M51">IF(HYPERLINK(TEXT("#"&amp;INDEX($D$168:$CF$225,$C204,C$87),),INDEX($D$168:$CF$225,$C204,C$87))=0,"",HYPERLINK(TEXT("#"&amp;INDEX($D$168:$CF$225,$C204,C$87),),INDEX($D$168:$CF$225,$C204,C$87)))</f>
        <v>A126244622V</v>
      </c>
      <c r="N51" s="54" t="str" cm="1">
        <f t="array" ref="N51">IF(HYPERLINK(TEXT("#"&amp;INDEX($D$168:$CF$225,$C204,D$87),),INDEX($D$168:$CF$225,$C204,D$87))=0,"",HYPERLINK(TEXT("#"&amp;INDEX($D$168:$CF$225,$C204,D$87),),INDEX($D$168:$CF$225,$C204,D$87)))</f>
        <v>A126245054A</v>
      </c>
      <c r="O51" s="54" t="str" cm="1">
        <f t="array" ref="O51">IF(HYPERLINK(TEXT("#"&amp;INDEX($D$168:$CF$225,$C204,E$87),),INDEX($D$168:$CF$225,$C204,E$87))=0,"",HYPERLINK(TEXT("#"&amp;INDEX($D$168:$CF$225,$C204,E$87),),INDEX($D$168:$CF$225,$C204,E$87)))</f>
        <v>A126244694F</v>
      </c>
      <c r="P51" s="54" t="str" cm="1">
        <f t="array" ref="P51">IF(HYPERLINK(TEXT("#"&amp;INDEX($D$168:$CF$225,$C204,F$87),),INDEX($D$168:$CF$225,$C204,F$87))=0,"",HYPERLINK(TEXT("#"&amp;INDEX($D$168:$CF$225,$C204,F$87),),INDEX($D$168:$CF$225,$C204,F$87)))</f>
        <v>A126245198L</v>
      </c>
      <c r="Q51" s="54" t="str" cm="1">
        <f t="array" ref="Q51">IF(HYPERLINK(TEXT("#"&amp;INDEX($D$168:$CF$225,$C204,G$87),),INDEX($D$168:$CF$225,$C204,G$87))=0,"",HYPERLINK(TEXT("#"&amp;INDEX($D$168:$CF$225,$C204,G$87),),INDEX($D$168:$CF$225,$C204,G$87)))</f>
        <v>A126244766F</v>
      </c>
      <c r="R51" s="54" t="str" cm="1">
        <f t="array" ref="R51">IF(HYPERLINK(TEXT("#"&amp;INDEX($D$168:$CF$225,$C204,H$87),),INDEX($D$168:$CF$225,$C204,H$87))=0,"",HYPERLINK(TEXT("#"&amp;INDEX($D$168:$CF$225,$C204,H$87),),INDEX($D$168:$CF$225,$C204,H$87)))</f>
        <v>A126244910L</v>
      </c>
      <c r="S51" s="54" t="str" cm="1">
        <f t="array" ref="S51">IF(HYPERLINK(TEXT("#"&amp;INDEX($D$168:$CF$225,$C204,I$87),),INDEX($D$168:$CF$225,$C204,I$87))=0,"",HYPERLINK(TEXT("#"&amp;INDEX($D$168:$CF$225,$C204,I$87),),INDEX($D$168:$CF$225,$C204,I$87)))</f>
        <v>A126244550V</v>
      </c>
      <c r="T51" s="54" t="str" cm="1">
        <f t="array" ref="T51">IF(HYPERLINK(TEXT("#"&amp;INDEX($D$168:$CF$225,$C204,J$87),),INDEX($D$168:$CF$225,$C204,J$87))=0,"",HYPERLINK(TEXT("#"&amp;INDEX($D$168:$CF$225,$C204,J$87),),INDEX($D$168:$CF$225,$C204,J$87)))</f>
        <v>A126245270V</v>
      </c>
      <c r="U51" s="54" t="str" cm="1">
        <f t="array" ref="U51">IF(HYPERLINK(TEXT("#"&amp;INDEX($D$168:$CF$225,$C204,K$87),),INDEX($D$168:$CF$225,$C204,K$87))=0,"",HYPERLINK(TEXT("#"&amp;INDEX($D$168:$CF$225,$C204,K$87),),INDEX($D$168:$CF$225,$C204,K$87)))</f>
        <v>A126244982X</v>
      </c>
      <c r="V51" s="53"/>
      <c r="W51" s="53"/>
      <c r="X51" s="53"/>
    </row>
    <row r="52" spans="1:24">
      <c r="A52" s="58" t="s">
        <v>8814</v>
      </c>
      <c r="B52" s="59"/>
      <c r="C52" s="60" cm="1">
        <f t="array" ref="C52">INDEX($D$100:$CF$157,$C137,C$87)</f>
        <v>273.71499999999997</v>
      </c>
      <c r="D52" s="60" cm="1">
        <f t="array" ref="D52">INDEX($D$100:$CF$157,$C137,D$87)</f>
        <v>267.86799999999999</v>
      </c>
      <c r="E52" s="60" cm="1">
        <f t="array" ref="E52">INDEX($D$100:$CF$157,$C137,E$87)</f>
        <v>108.721</v>
      </c>
      <c r="F52" s="60" cm="1">
        <f t="array" ref="F52">INDEX($D$100:$CF$157,$C137,F$87)</f>
        <v>53.65</v>
      </c>
      <c r="G52" s="60" cm="1">
        <f t="array" ref="G52">INDEX($D$100:$CF$157,$C137,G$87)</f>
        <v>34.076000000000001</v>
      </c>
      <c r="H52" s="60" cm="1">
        <f t="array" ref="H52">INDEX($D$100:$CF$157,$C137,H$87)</f>
        <v>39.661000000000001</v>
      </c>
      <c r="I52" s="60" cm="1">
        <f t="array" ref="I52">INDEX($D$100:$CF$157,$C137,I$87)</f>
        <v>37.606999999999999</v>
      </c>
      <c r="J52" s="60" cm="1">
        <f t="array" ref="J52">INDEX($D$100:$CF$157,$C137,J$87)</f>
        <v>31.759</v>
      </c>
      <c r="K52" s="60" cm="1">
        <f t="array" ref="K52">INDEX($D$100:$CF$157,$C137,K$87)</f>
        <v>5.8479999999999999</v>
      </c>
      <c r="L52" s="53"/>
      <c r="M52" s="54" t="str" cm="1">
        <f t="array" ref="M52">IF(HYPERLINK(TEXT("#"&amp;INDEX($D$168:$CF$225,$C205,C$87),),INDEX($D$168:$CF$225,$C205,C$87))=0,"",HYPERLINK(TEXT("#"&amp;INDEX($D$168:$CF$225,$C205,C$87),),INDEX($D$168:$CF$225,$C205,C$87)))</f>
        <v>A126244626C</v>
      </c>
      <c r="N52" s="54" t="str" cm="1">
        <f t="array" ref="N52">IF(HYPERLINK(TEXT("#"&amp;INDEX($D$168:$CF$225,$C205,D$87),),INDEX($D$168:$CF$225,$C205,D$87))=0,"",HYPERLINK(TEXT("#"&amp;INDEX($D$168:$CF$225,$C205,D$87),),INDEX($D$168:$CF$225,$C205,D$87)))</f>
        <v>A126245058K</v>
      </c>
      <c r="O52" s="54" t="str" cm="1">
        <f t="array" ref="O52">IF(HYPERLINK(TEXT("#"&amp;INDEX($D$168:$CF$225,$C205,E$87),),INDEX($D$168:$CF$225,$C205,E$87))=0,"",HYPERLINK(TEXT("#"&amp;INDEX($D$168:$CF$225,$C205,E$87),),INDEX($D$168:$CF$225,$C205,E$87)))</f>
        <v>A126244698R</v>
      </c>
      <c r="P52" s="54" t="str" cm="1">
        <f t="array" ref="P52">IF(HYPERLINK(TEXT("#"&amp;INDEX($D$168:$CF$225,$C205,F$87),),INDEX($D$168:$CF$225,$C205,F$87))=0,"",HYPERLINK(TEXT("#"&amp;INDEX($D$168:$CF$225,$C205,F$87),),INDEX($D$168:$CF$225,$C205,F$87)))</f>
        <v>A126245202T</v>
      </c>
      <c r="Q52" s="54" t="str" cm="1">
        <f t="array" ref="Q52">IF(HYPERLINK(TEXT("#"&amp;INDEX($D$168:$CF$225,$C205,G$87),),INDEX($D$168:$CF$225,$C205,G$87))=0,"",HYPERLINK(TEXT("#"&amp;INDEX($D$168:$CF$225,$C205,G$87),),INDEX($D$168:$CF$225,$C205,G$87)))</f>
        <v>A126244770W</v>
      </c>
      <c r="R52" s="54" t="str" cm="1">
        <f t="array" ref="R52">IF(HYPERLINK(TEXT("#"&amp;INDEX($D$168:$CF$225,$C205,H$87),),INDEX($D$168:$CF$225,$C205,H$87))=0,"",HYPERLINK(TEXT("#"&amp;INDEX($D$168:$CF$225,$C205,H$87),),INDEX($D$168:$CF$225,$C205,H$87)))</f>
        <v>A126244914W</v>
      </c>
      <c r="S52" s="54" t="str" cm="1">
        <f t="array" ref="S52">IF(HYPERLINK(TEXT("#"&amp;INDEX($D$168:$CF$225,$C205,I$87),),INDEX($D$168:$CF$225,$C205,I$87))=0,"",HYPERLINK(TEXT("#"&amp;INDEX($D$168:$CF$225,$C205,I$87),),INDEX($D$168:$CF$225,$C205,I$87)))</f>
        <v>A126244554C</v>
      </c>
      <c r="T52" s="54" t="str" cm="1">
        <f t="array" ref="T52">IF(HYPERLINK(TEXT("#"&amp;INDEX($D$168:$CF$225,$C205,J$87),),INDEX($D$168:$CF$225,$C205,J$87))=0,"",HYPERLINK(TEXT("#"&amp;INDEX($D$168:$CF$225,$C205,J$87),),INDEX($D$168:$CF$225,$C205,J$87)))</f>
        <v>A126245274C</v>
      </c>
      <c r="U52" s="54" t="str" cm="1">
        <f t="array" ref="U52">IF(HYPERLINK(TEXT("#"&amp;INDEX($D$168:$CF$225,$C205,K$87),),INDEX($D$168:$CF$225,$C205,K$87))=0,"",HYPERLINK(TEXT("#"&amp;INDEX($D$168:$CF$225,$C205,K$87),),INDEX($D$168:$CF$225,$C205,K$87)))</f>
        <v>A126244986J</v>
      </c>
      <c r="V52" s="53"/>
      <c r="W52" s="53"/>
      <c r="X52" s="53"/>
    </row>
    <row r="53" spans="1:24">
      <c r="A53" s="47" t="s">
        <v>8816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53"/>
      <c r="M53" s="48"/>
      <c r="N53" s="48"/>
      <c r="O53" s="48"/>
      <c r="P53" s="48"/>
      <c r="Q53" s="48"/>
      <c r="R53" s="48"/>
      <c r="S53" s="48"/>
      <c r="T53" s="48"/>
      <c r="U53" s="48"/>
      <c r="V53" s="53"/>
      <c r="W53" s="53"/>
      <c r="X53" s="53"/>
    </row>
    <row r="54" spans="1:24">
      <c r="A54" s="50" t="s">
        <v>8796</v>
      </c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3"/>
      <c r="M54" s="52"/>
      <c r="N54" s="52"/>
      <c r="O54" s="52"/>
      <c r="P54" s="52"/>
      <c r="Q54" s="52"/>
      <c r="R54" s="52"/>
      <c r="V54" s="53"/>
      <c r="W54" s="53"/>
      <c r="X54" s="53"/>
    </row>
    <row r="55" spans="1:24">
      <c r="A55" s="51"/>
      <c r="B55" s="51" t="s">
        <v>8797</v>
      </c>
      <c r="C55" s="53" cm="1">
        <f t="array" ref="C55">INDEX($D$100:$CF$157,$C140,C$87)</f>
        <v>187.88800000000001</v>
      </c>
      <c r="D55" s="53" cm="1">
        <f t="array" ref="D55">INDEX($D$100:$CF$157,$C140,D$87)</f>
        <v>185.51400000000001</v>
      </c>
      <c r="E55" s="53" cm="1">
        <f t="array" ref="E55">INDEX($D$100:$CF$157,$C140,E$87)</f>
        <v>61.529000000000003</v>
      </c>
      <c r="F55" s="53" cm="1">
        <f t="array" ref="F55">INDEX($D$100:$CF$157,$C140,F$87)</f>
        <v>37.814</v>
      </c>
      <c r="G55" s="53" cm="1">
        <f t="array" ref="G55">INDEX($D$100:$CF$157,$C140,G$87)</f>
        <v>34.253</v>
      </c>
      <c r="H55" s="53" cm="1">
        <f t="array" ref="H55">INDEX($D$100:$CF$157,$C140,H$87)</f>
        <v>29.602</v>
      </c>
      <c r="I55" s="53" cm="1">
        <f t="array" ref="I55">INDEX($D$100:$CF$157,$C140,I$87)</f>
        <v>24.690999999999999</v>
      </c>
      <c r="J55" s="53" cm="1">
        <f t="array" ref="J55">INDEX($D$100:$CF$157,$C140,J$87)</f>
        <v>22.317</v>
      </c>
      <c r="K55" s="53" cm="1">
        <f t="array" ref="K55">INDEX($D$100:$CF$157,$C140,K$87)</f>
        <v>2.3740000000000001</v>
      </c>
      <c r="L55" s="53"/>
      <c r="M55" s="54" t="str" cm="1">
        <f t="array" ref="M55">IF(HYPERLINK(TEXT("#"&amp;INDEX($D$168:$CF$225,$C208,C$87),),INDEX($D$168:$CF$225,$C208,C$87))=0,"",HYPERLINK(TEXT("#"&amp;INDEX($D$168:$CF$225,$C208,C$87),),INDEX($D$168:$CF$225,$C208,C$87)))</f>
        <v>A126237510V</v>
      </c>
      <c r="N55" s="54" t="str" cm="1">
        <f t="array" ref="N55">IF(HYPERLINK(TEXT("#"&amp;INDEX($D$168:$CF$225,$C208,D$87),),INDEX($D$168:$CF$225,$C208,D$87))=0,"",HYPERLINK(TEXT("#"&amp;INDEX($D$168:$CF$225,$C208,D$87),),INDEX($D$168:$CF$225,$C208,D$87)))</f>
        <v>A126237942X</v>
      </c>
      <c r="O55" s="54" t="str" cm="1">
        <f t="array" ref="O55">IF(HYPERLINK(TEXT("#"&amp;INDEX($D$168:$CF$225,$C208,E$87),),INDEX($D$168:$CF$225,$C208,E$87))=0,"",HYPERLINK(TEXT("#"&amp;INDEX($D$168:$CF$225,$C208,E$87),),INDEX($D$168:$CF$225,$C208,E$87)))</f>
        <v>A126237582F</v>
      </c>
      <c r="P55" s="54" t="str" cm="1">
        <f t="array" ref="P55">IF(HYPERLINK(TEXT("#"&amp;INDEX($D$168:$CF$225,$C208,F$87),),INDEX($D$168:$CF$225,$C208,F$87))=0,"",HYPERLINK(TEXT("#"&amp;INDEX($D$168:$CF$225,$C208,F$87),),INDEX($D$168:$CF$225,$C208,F$87)))</f>
        <v>A126238086L</v>
      </c>
      <c r="Q55" s="54" t="str" cm="1">
        <f t="array" ref="Q55">IF(HYPERLINK(TEXT("#"&amp;INDEX($D$168:$CF$225,$C208,G$87),),INDEX($D$168:$CF$225,$C208,G$87))=0,"",HYPERLINK(TEXT("#"&amp;INDEX($D$168:$CF$225,$C208,G$87),),INDEX($D$168:$CF$225,$C208,G$87)))</f>
        <v>A126237654F</v>
      </c>
      <c r="R55" s="54" t="str" cm="1">
        <f t="array" ref="R55">IF(HYPERLINK(TEXT("#"&amp;INDEX($D$168:$CF$225,$C208,H$87),),INDEX($D$168:$CF$225,$C208,H$87))=0,"",HYPERLINK(TEXT("#"&amp;INDEX($D$168:$CF$225,$C208,H$87),),INDEX($D$168:$CF$225,$C208,H$87)))</f>
        <v>A126237798T</v>
      </c>
      <c r="S55" s="54" t="str" cm="1">
        <f t="array" ref="S55">IF(HYPERLINK(TEXT("#"&amp;INDEX($D$168:$CF$225,$C208,I$87),),INDEX($D$168:$CF$225,$C208,I$87))=0,"",HYPERLINK(TEXT("#"&amp;INDEX($D$168:$CF$225,$C208,I$87),),INDEX($D$168:$CF$225,$C208,I$87)))</f>
        <v>A126237438L</v>
      </c>
      <c r="T55" s="54" t="str" cm="1">
        <f t="array" ref="T55">IF(HYPERLINK(TEXT("#"&amp;INDEX($D$168:$CF$225,$C208,J$87),),INDEX($D$168:$CF$225,$C208,J$87))=0,"",HYPERLINK(TEXT("#"&amp;INDEX($D$168:$CF$225,$C208,J$87),),INDEX($D$168:$CF$225,$C208,J$87)))</f>
        <v>A126238158L</v>
      </c>
      <c r="U55" s="54" t="str" cm="1">
        <f t="array" ref="U55">IF(HYPERLINK(TEXT("#"&amp;INDEX($D$168:$CF$225,$C208,K$87),),INDEX($D$168:$CF$225,$C208,K$87))=0,"",HYPERLINK(TEXT("#"&amp;INDEX($D$168:$CF$225,$C208,K$87),),INDEX($D$168:$CF$225,$C208,K$87)))</f>
        <v>A126237870X</v>
      </c>
      <c r="V55" s="53"/>
      <c r="W55" s="53"/>
      <c r="X55" s="53"/>
    </row>
    <row r="56" spans="1:24">
      <c r="A56" s="51"/>
      <c r="B56" s="55" t="s">
        <v>8798</v>
      </c>
      <c r="C56" s="53" cm="1">
        <f t="array" ref="C56">INDEX($D$100:$CF$157,$C141,C$87)</f>
        <v>24.631</v>
      </c>
      <c r="D56" s="53" cm="1">
        <f t="array" ref="D56">INDEX($D$100:$CF$157,$C141,D$87)</f>
        <v>24.631</v>
      </c>
      <c r="E56" s="53" cm="1">
        <f t="array" ref="E56">INDEX($D$100:$CF$157,$C141,E$87)</f>
        <v>8.9250000000000007</v>
      </c>
      <c r="F56" s="53" cm="1">
        <f t="array" ref="F56">INDEX($D$100:$CF$157,$C141,F$87)</f>
        <v>5.0880000000000001</v>
      </c>
      <c r="G56" s="53" cm="1">
        <f t="array" ref="G56">INDEX($D$100:$CF$157,$C141,G$87)</f>
        <v>3.343</v>
      </c>
      <c r="H56" s="53" cm="1">
        <f t="array" ref="H56">INDEX($D$100:$CF$157,$C141,H$87)</f>
        <v>3.8620000000000001</v>
      </c>
      <c r="I56" s="53" cm="1">
        <f t="array" ref="I56">INDEX($D$100:$CF$157,$C141,I$87)</f>
        <v>3.4129999999999998</v>
      </c>
      <c r="J56" s="53" cm="1">
        <f t="array" ref="J56">INDEX($D$100:$CF$157,$C141,J$87)</f>
        <v>3.4129999999999998</v>
      </c>
      <c r="K56" s="53" cm="1">
        <f t="array" ref="K56">INDEX($D$100:$CF$157,$C141,K$87)</f>
        <v>0</v>
      </c>
      <c r="L56" s="53"/>
      <c r="M56" s="54" t="str" cm="1">
        <f t="array" ref="M56">IF(HYPERLINK(TEXT("#"&amp;INDEX($D$168:$CF$225,$C209,C$87),),INDEX($D$168:$CF$225,$C209,C$87))=0,"",HYPERLINK(TEXT("#"&amp;INDEX($D$168:$CF$225,$C209,C$87),),INDEX($D$168:$CF$225,$C209,C$87)))</f>
        <v>A126237478F</v>
      </c>
      <c r="N56" s="54" t="str" cm="1">
        <f t="array" ref="N56">IF(HYPERLINK(TEXT("#"&amp;INDEX($D$168:$CF$225,$C209,D$87),),INDEX($D$168:$CF$225,$C209,D$87))=0,"",HYPERLINK(TEXT("#"&amp;INDEX($D$168:$CF$225,$C209,D$87),),INDEX($D$168:$CF$225,$C209,D$87)))</f>
        <v>A126237910F</v>
      </c>
      <c r="O56" s="54" t="str" cm="1">
        <f t="array" ref="O56">IF(HYPERLINK(TEXT("#"&amp;INDEX($D$168:$CF$225,$C209,E$87),),INDEX($D$168:$CF$225,$C209,E$87))=0,"",HYPERLINK(TEXT("#"&amp;INDEX($D$168:$CF$225,$C209,E$87),),INDEX($D$168:$CF$225,$C209,E$87)))</f>
        <v>A126237550L</v>
      </c>
      <c r="P56" s="54" t="str" cm="1">
        <f t="array" ref="P56">IF(HYPERLINK(TEXT("#"&amp;INDEX($D$168:$CF$225,$C209,F$87),),INDEX($D$168:$CF$225,$C209,F$87))=0,"",HYPERLINK(TEXT("#"&amp;INDEX($D$168:$CF$225,$C209,F$87),),INDEX($D$168:$CF$225,$C209,F$87)))</f>
        <v>A126238054V</v>
      </c>
      <c r="Q56" s="54" t="str" cm="1">
        <f t="array" ref="Q56">IF(HYPERLINK(TEXT("#"&amp;INDEX($D$168:$CF$225,$C209,G$87),),INDEX($D$168:$CF$225,$C209,G$87))=0,"",HYPERLINK(TEXT("#"&amp;INDEX($D$168:$CF$225,$C209,G$87),),INDEX($D$168:$CF$225,$C209,G$87)))</f>
        <v>A126237622L</v>
      </c>
      <c r="R56" s="54" t="str" cm="1">
        <f t="array" ref="R56">IF(HYPERLINK(TEXT("#"&amp;INDEX($D$168:$CF$225,$C209,H$87),),INDEX($D$168:$CF$225,$C209,H$87))=0,"",HYPERLINK(TEXT("#"&amp;INDEX($D$168:$CF$225,$C209,H$87),),INDEX($D$168:$CF$225,$C209,H$87)))</f>
        <v>A126237766X</v>
      </c>
      <c r="S56" s="54" t="str" cm="1">
        <f t="array" ref="S56">IF(HYPERLINK(TEXT("#"&amp;INDEX($D$168:$CF$225,$C209,I$87),),INDEX($D$168:$CF$225,$C209,I$87))=0,"",HYPERLINK(TEXT("#"&amp;INDEX($D$168:$CF$225,$C209,I$87),),INDEX($D$168:$CF$225,$C209,I$87)))</f>
        <v>A126237406V</v>
      </c>
      <c r="T56" s="54" t="str" cm="1">
        <f t="array" ref="T56">IF(HYPERLINK(TEXT("#"&amp;INDEX($D$168:$CF$225,$C209,J$87),),INDEX($D$168:$CF$225,$C209,J$87))=0,"",HYPERLINK(TEXT("#"&amp;INDEX($D$168:$CF$225,$C209,J$87),),INDEX($D$168:$CF$225,$C209,J$87)))</f>
        <v>A126238126V</v>
      </c>
      <c r="U56" s="54" t="str" cm="1">
        <f t="array" ref="U56">IF(HYPERLINK(TEXT("#"&amp;INDEX($D$168:$CF$225,$C209,K$87),),INDEX($D$168:$CF$225,$C209,K$87))=0,"",HYPERLINK(TEXT("#"&amp;INDEX($D$168:$CF$225,$C209,K$87),),INDEX($D$168:$CF$225,$C209,K$87)))</f>
        <v>A126237838X</v>
      </c>
      <c r="V56" s="53"/>
      <c r="W56" s="53"/>
      <c r="X56" s="53"/>
    </row>
    <row r="57" spans="1:24">
      <c r="A57" s="51"/>
      <c r="B57" s="55" t="s">
        <v>8799</v>
      </c>
      <c r="C57" s="53" cm="1">
        <f t="array" ref="C57">INDEX($D$100:$CF$157,$C142,C$87)</f>
        <v>10.865</v>
      </c>
      <c r="D57" s="53" cm="1">
        <f t="array" ref="D57">INDEX($D$100:$CF$157,$C142,D$87)</f>
        <v>10.865</v>
      </c>
      <c r="E57" s="53" cm="1">
        <f t="array" ref="E57">INDEX($D$100:$CF$157,$C142,E$87)</f>
        <v>2.8650000000000002</v>
      </c>
      <c r="F57" s="53" cm="1">
        <f t="array" ref="F57">INDEX($D$100:$CF$157,$C142,F$87)</f>
        <v>1.47</v>
      </c>
      <c r="G57" s="53" cm="1">
        <f t="array" ref="G57">INDEX($D$100:$CF$157,$C142,G$87)</f>
        <v>2.5920000000000001</v>
      </c>
      <c r="H57" s="53" cm="1">
        <f t="array" ref="H57">INDEX($D$100:$CF$157,$C142,H$87)</f>
        <v>1.6439999999999999</v>
      </c>
      <c r="I57" s="53" cm="1">
        <f t="array" ref="I57">INDEX($D$100:$CF$157,$C142,I$87)</f>
        <v>2.294</v>
      </c>
      <c r="J57" s="53" cm="1">
        <f t="array" ref="J57">INDEX($D$100:$CF$157,$C142,J$87)</f>
        <v>2.294</v>
      </c>
      <c r="K57" s="53" cm="1">
        <f t="array" ref="K57">INDEX($D$100:$CF$157,$C142,K$87)</f>
        <v>0</v>
      </c>
      <c r="L57" s="49"/>
      <c r="M57" s="54" t="str" cm="1">
        <f t="array" ref="M57">IF(HYPERLINK(TEXT("#"&amp;INDEX($D$168:$CF$225,$C210,C$87),),INDEX($D$168:$CF$225,$C210,C$87))=0,"",HYPERLINK(TEXT("#"&amp;INDEX($D$168:$CF$225,$C210,C$87),),INDEX($D$168:$CF$225,$C210,C$87)))</f>
        <v>A126237514C</v>
      </c>
      <c r="N57" s="54" t="str" cm="1">
        <f t="array" ref="N57">IF(HYPERLINK(TEXT("#"&amp;INDEX($D$168:$CF$225,$C210,D$87),),INDEX($D$168:$CF$225,$C210,D$87))=0,"",HYPERLINK(TEXT("#"&amp;INDEX($D$168:$CF$225,$C210,D$87),),INDEX($D$168:$CF$225,$C210,D$87)))</f>
        <v>A126237946J</v>
      </c>
      <c r="O57" s="54" t="str" cm="1">
        <f t="array" ref="O57">IF(HYPERLINK(TEXT("#"&amp;INDEX($D$168:$CF$225,$C210,E$87),),INDEX($D$168:$CF$225,$C210,E$87))=0,"",HYPERLINK(TEXT("#"&amp;INDEX($D$168:$CF$225,$C210,E$87),),INDEX($D$168:$CF$225,$C210,E$87)))</f>
        <v>A126237586R</v>
      </c>
      <c r="P57" s="54" t="str" cm="1">
        <f t="array" ref="P57">IF(HYPERLINK(TEXT("#"&amp;INDEX($D$168:$CF$225,$C210,F$87),),INDEX($D$168:$CF$225,$C210,F$87))=0,"",HYPERLINK(TEXT("#"&amp;INDEX($D$168:$CF$225,$C210,F$87),),INDEX($D$168:$CF$225,$C210,F$87)))</f>
        <v>A126238090C</v>
      </c>
      <c r="Q57" s="54" t="str" cm="1">
        <f t="array" ref="Q57">IF(HYPERLINK(TEXT("#"&amp;INDEX($D$168:$CF$225,$C210,G$87),),INDEX($D$168:$CF$225,$C210,G$87))=0,"",HYPERLINK(TEXT("#"&amp;INDEX($D$168:$CF$225,$C210,G$87),),INDEX($D$168:$CF$225,$C210,G$87)))</f>
        <v>A126237658R</v>
      </c>
      <c r="R57" s="54" t="str" cm="1">
        <f t="array" ref="R57">IF(HYPERLINK(TEXT("#"&amp;INDEX($D$168:$CF$225,$C210,H$87),),INDEX($D$168:$CF$225,$C210,H$87))=0,"",HYPERLINK(TEXT("#"&amp;INDEX($D$168:$CF$225,$C210,H$87),),INDEX($D$168:$CF$225,$C210,H$87)))</f>
        <v>A126237802W</v>
      </c>
      <c r="S57" s="54" t="str" cm="1">
        <f t="array" ref="S57">IF(HYPERLINK(TEXT("#"&amp;INDEX($D$168:$CF$225,$C210,I$87),),INDEX($D$168:$CF$225,$C210,I$87))=0,"",HYPERLINK(TEXT("#"&amp;INDEX($D$168:$CF$225,$C210,I$87),),INDEX($D$168:$CF$225,$C210,I$87)))</f>
        <v>A126237442C</v>
      </c>
      <c r="T57" s="54" t="str" cm="1">
        <f t="array" ref="T57">IF(HYPERLINK(TEXT("#"&amp;INDEX($D$168:$CF$225,$C210,J$87),),INDEX($D$168:$CF$225,$C210,J$87))=0,"",HYPERLINK(TEXT("#"&amp;INDEX($D$168:$CF$225,$C210,J$87),),INDEX($D$168:$CF$225,$C210,J$87)))</f>
        <v>A126238162C</v>
      </c>
      <c r="U57" s="54" t="str" cm="1">
        <f t="array" ref="U57">IF(HYPERLINK(TEXT("#"&amp;INDEX($D$168:$CF$225,$C210,K$87),),INDEX($D$168:$CF$225,$C210,K$87))=0,"",HYPERLINK(TEXT("#"&amp;INDEX($D$168:$CF$225,$C210,K$87),),INDEX($D$168:$CF$225,$C210,K$87)))</f>
        <v>A126237874J</v>
      </c>
      <c r="V57" s="53"/>
      <c r="W57" s="53"/>
      <c r="X57" s="53"/>
    </row>
    <row r="58" spans="1:24">
      <c r="A58" s="51"/>
      <c r="B58" s="55" t="s">
        <v>8800</v>
      </c>
      <c r="C58" s="53" cm="1">
        <f t="array" ref="C58">INDEX($D$100:$CF$157,$C143,C$87)</f>
        <v>8.1440000000000001</v>
      </c>
      <c r="D58" s="53" cm="1">
        <f t="array" ref="D58">INDEX($D$100:$CF$157,$C143,D$87)</f>
        <v>7.492</v>
      </c>
      <c r="E58" s="53" cm="1">
        <f t="array" ref="E58">INDEX($D$100:$CF$157,$C143,E$87)</f>
        <v>1.8620000000000001</v>
      </c>
      <c r="F58" s="53" cm="1">
        <f t="array" ref="F58">INDEX($D$100:$CF$157,$C143,F$87)</f>
        <v>0.63</v>
      </c>
      <c r="G58" s="53" cm="1">
        <f t="array" ref="G58">INDEX($D$100:$CF$157,$C143,G$87)</f>
        <v>0</v>
      </c>
      <c r="H58" s="53" cm="1">
        <f t="array" ref="H58">INDEX($D$100:$CF$157,$C143,H$87)</f>
        <v>1.4910000000000001</v>
      </c>
      <c r="I58" s="53" cm="1">
        <f t="array" ref="I58">INDEX($D$100:$CF$157,$C143,I$87)</f>
        <v>4.1609999999999996</v>
      </c>
      <c r="J58" s="53" cm="1">
        <f t="array" ref="J58">INDEX($D$100:$CF$157,$C143,J$87)</f>
        <v>3.5089999999999999</v>
      </c>
      <c r="K58" s="53" cm="1">
        <f t="array" ref="K58">INDEX($D$100:$CF$157,$C143,K$87)</f>
        <v>0.65300000000000002</v>
      </c>
      <c r="L58" s="53"/>
      <c r="M58" s="54" t="str" cm="1">
        <f t="array" ref="M58">IF(HYPERLINK(TEXT("#"&amp;INDEX($D$168:$CF$225,$C211,C$87),),INDEX($D$168:$CF$225,$C211,C$87))=0,"",HYPERLINK(TEXT("#"&amp;INDEX($D$168:$CF$225,$C211,C$87),),INDEX($D$168:$CF$225,$C211,C$87)))</f>
        <v>A126237518L</v>
      </c>
      <c r="N58" s="54" t="str" cm="1">
        <f t="array" ref="N58">IF(HYPERLINK(TEXT("#"&amp;INDEX($D$168:$CF$225,$C211,D$87),),INDEX($D$168:$CF$225,$C211,D$87))=0,"",HYPERLINK(TEXT("#"&amp;INDEX($D$168:$CF$225,$C211,D$87),),INDEX($D$168:$CF$225,$C211,D$87)))</f>
        <v>A126237950X</v>
      </c>
      <c r="O58" s="54" t="str" cm="1">
        <f t="array" ref="O58">IF(HYPERLINK(TEXT("#"&amp;INDEX($D$168:$CF$225,$C211,E$87),),INDEX($D$168:$CF$225,$C211,E$87))=0,"",HYPERLINK(TEXT("#"&amp;INDEX($D$168:$CF$225,$C211,E$87),),INDEX($D$168:$CF$225,$C211,E$87)))</f>
        <v>A126237590F</v>
      </c>
      <c r="P58" s="54" t="str" cm="1">
        <f t="array" ref="P58">IF(HYPERLINK(TEXT("#"&amp;INDEX($D$168:$CF$225,$C211,F$87),),INDEX($D$168:$CF$225,$C211,F$87))=0,"",HYPERLINK(TEXT("#"&amp;INDEX($D$168:$CF$225,$C211,F$87),),INDEX($D$168:$CF$225,$C211,F$87)))</f>
        <v>A126238094L</v>
      </c>
      <c r="Q58" s="54" t="str" cm="1">
        <f t="array" ref="Q58">IF(HYPERLINK(TEXT("#"&amp;INDEX($D$168:$CF$225,$C211,G$87),),INDEX($D$168:$CF$225,$C211,G$87))=0,"",HYPERLINK(TEXT("#"&amp;INDEX($D$168:$CF$225,$C211,G$87),),INDEX($D$168:$CF$225,$C211,G$87)))</f>
        <v>A126237662F</v>
      </c>
      <c r="R58" s="54" t="str" cm="1">
        <f t="array" ref="R58">IF(HYPERLINK(TEXT("#"&amp;INDEX($D$168:$CF$225,$C211,H$87),),INDEX($D$168:$CF$225,$C211,H$87))=0,"",HYPERLINK(TEXT("#"&amp;INDEX($D$168:$CF$225,$C211,H$87),),INDEX($D$168:$CF$225,$C211,H$87)))</f>
        <v>A126237806F</v>
      </c>
      <c r="S58" s="54" t="str" cm="1">
        <f t="array" ref="S58">IF(HYPERLINK(TEXT("#"&amp;INDEX($D$168:$CF$225,$C211,I$87),),INDEX($D$168:$CF$225,$C211,I$87))=0,"",HYPERLINK(TEXT("#"&amp;INDEX($D$168:$CF$225,$C211,I$87),),INDEX($D$168:$CF$225,$C211,I$87)))</f>
        <v>A126237446L</v>
      </c>
      <c r="T58" s="54" t="str" cm="1">
        <f t="array" ref="T58">IF(HYPERLINK(TEXT("#"&amp;INDEX($D$168:$CF$225,$C211,J$87),),INDEX($D$168:$CF$225,$C211,J$87))=0,"",HYPERLINK(TEXT("#"&amp;INDEX($D$168:$CF$225,$C211,J$87),),INDEX($D$168:$CF$225,$C211,J$87)))</f>
        <v>A126238166L</v>
      </c>
      <c r="U58" s="54" t="str" cm="1">
        <f t="array" ref="U58">IF(HYPERLINK(TEXT("#"&amp;INDEX($D$168:$CF$225,$C211,K$87),),INDEX($D$168:$CF$225,$C211,K$87))=0,"",HYPERLINK(TEXT("#"&amp;INDEX($D$168:$CF$225,$C211,K$87),),INDEX($D$168:$CF$225,$C211,K$87)))</f>
        <v>A126237878T</v>
      </c>
      <c r="V58" s="53"/>
      <c r="W58" s="53"/>
      <c r="X58" s="53"/>
    </row>
    <row r="59" spans="1:24">
      <c r="A59" s="51"/>
      <c r="B59" s="56" t="s">
        <v>8801</v>
      </c>
      <c r="C59" s="53" cm="1">
        <f t="array" ref="C59">INDEX($D$100:$CF$157,$C144,C$87)</f>
        <v>1.351</v>
      </c>
      <c r="D59" s="53" cm="1">
        <f t="array" ref="D59">INDEX($D$100:$CF$157,$C144,D$87)</f>
        <v>1.351</v>
      </c>
      <c r="E59" s="53" cm="1">
        <f t="array" ref="E59">INDEX($D$100:$CF$157,$C144,E$87)</f>
        <v>1.351</v>
      </c>
      <c r="F59" s="53" cm="1">
        <f t="array" ref="F59">INDEX($D$100:$CF$157,$C144,F$87)</f>
        <v>0</v>
      </c>
      <c r="G59" s="53" cm="1">
        <f t="array" ref="G59">INDEX($D$100:$CF$157,$C144,G$87)</f>
        <v>0</v>
      </c>
      <c r="H59" s="53" cm="1">
        <f t="array" ref="H59">INDEX($D$100:$CF$157,$C144,H$87)</f>
        <v>0</v>
      </c>
      <c r="I59" s="53" cm="1">
        <f t="array" ref="I59">INDEX($D$100:$CF$157,$C144,I$87)</f>
        <v>0</v>
      </c>
      <c r="J59" s="53" cm="1">
        <f t="array" ref="J59">INDEX($D$100:$CF$157,$C144,J$87)</f>
        <v>0</v>
      </c>
      <c r="K59" s="53" cm="1">
        <f t="array" ref="K59">INDEX($D$100:$CF$157,$C144,K$87)</f>
        <v>0</v>
      </c>
      <c r="L59" s="53"/>
      <c r="M59" s="54" t="str" cm="1">
        <f t="array" ref="M59">IF(HYPERLINK(TEXT("#"&amp;INDEX($D$168:$CF$225,$C212,C$87),),INDEX($D$168:$CF$225,$C212,C$87))=0,"",HYPERLINK(TEXT("#"&amp;INDEX($D$168:$CF$225,$C212,C$87),),INDEX($D$168:$CF$225,$C212,C$87)))</f>
        <v>A126237482W</v>
      </c>
      <c r="N59" s="54" t="str" cm="1">
        <f t="array" ref="N59">IF(HYPERLINK(TEXT("#"&amp;INDEX($D$168:$CF$225,$C212,D$87),),INDEX($D$168:$CF$225,$C212,D$87))=0,"",HYPERLINK(TEXT("#"&amp;INDEX($D$168:$CF$225,$C212,D$87),),INDEX($D$168:$CF$225,$C212,D$87)))</f>
        <v>A126237914R</v>
      </c>
      <c r="O59" s="54" t="str" cm="1">
        <f t="array" ref="O59">IF(HYPERLINK(TEXT("#"&amp;INDEX($D$168:$CF$225,$C212,E$87),),INDEX($D$168:$CF$225,$C212,E$87))=0,"",HYPERLINK(TEXT("#"&amp;INDEX($D$168:$CF$225,$C212,E$87),),INDEX($D$168:$CF$225,$C212,E$87)))</f>
        <v>A126237554W</v>
      </c>
      <c r="P59" s="54" t="str" cm="1">
        <f t="array" ref="P59">IF(HYPERLINK(TEXT("#"&amp;INDEX($D$168:$CF$225,$C212,F$87),),INDEX($D$168:$CF$225,$C212,F$87))=0,"",HYPERLINK(TEXT("#"&amp;INDEX($D$168:$CF$225,$C212,F$87),),INDEX($D$168:$CF$225,$C212,F$87)))</f>
        <v>A126238058C</v>
      </c>
      <c r="Q59" s="54" t="str" cm="1">
        <f t="array" ref="Q59">IF(HYPERLINK(TEXT("#"&amp;INDEX($D$168:$CF$225,$C212,G$87),),INDEX($D$168:$CF$225,$C212,G$87))=0,"",HYPERLINK(TEXT("#"&amp;INDEX($D$168:$CF$225,$C212,G$87),),INDEX($D$168:$CF$225,$C212,G$87)))</f>
        <v>A126237626W</v>
      </c>
      <c r="R59" s="54" t="str" cm="1">
        <f t="array" ref="R59">IF(HYPERLINK(TEXT("#"&amp;INDEX($D$168:$CF$225,$C212,H$87),),INDEX($D$168:$CF$225,$C212,H$87))=0,"",HYPERLINK(TEXT("#"&amp;INDEX($D$168:$CF$225,$C212,H$87),),INDEX($D$168:$CF$225,$C212,H$87)))</f>
        <v>A126237770R</v>
      </c>
      <c r="S59" s="54" t="str" cm="1">
        <f t="array" ref="S59">IF(HYPERLINK(TEXT("#"&amp;INDEX($D$168:$CF$225,$C212,I$87),),INDEX($D$168:$CF$225,$C212,I$87))=0,"",HYPERLINK(TEXT("#"&amp;INDEX($D$168:$CF$225,$C212,I$87),),INDEX($D$168:$CF$225,$C212,I$87)))</f>
        <v>A126237410K</v>
      </c>
      <c r="T59" s="54" t="str" cm="1">
        <f t="array" ref="T59">IF(HYPERLINK(TEXT("#"&amp;INDEX($D$168:$CF$225,$C212,J$87),),INDEX($D$168:$CF$225,$C212,J$87))=0,"",HYPERLINK(TEXT("#"&amp;INDEX($D$168:$CF$225,$C212,J$87),),INDEX($D$168:$CF$225,$C212,J$87)))</f>
        <v>A126238130K</v>
      </c>
      <c r="U59" s="54" t="str" cm="1">
        <f t="array" ref="U59">IF(HYPERLINK(TEXT("#"&amp;INDEX($D$168:$CF$225,$C212,K$87),),INDEX($D$168:$CF$225,$C212,K$87))=0,"",HYPERLINK(TEXT("#"&amp;INDEX($D$168:$CF$225,$C212,K$87),),INDEX($D$168:$CF$225,$C212,K$87)))</f>
        <v>A126237842R</v>
      </c>
      <c r="V59" s="53"/>
      <c r="W59" s="53"/>
      <c r="X59" s="53"/>
    </row>
    <row r="60" spans="1:24">
      <c r="A60" s="51"/>
      <c r="B60" s="56" t="s">
        <v>8802</v>
      </c>
      <c r="C60" s="53" cm="1">
        <f t="array" ref="C60">INDEX($D$100:$CF$157,$C145,C$87)</f>
        <v>6.7930000000000001</v>
      </c>
      <c r="D60" s="53" cm="1">
        <f t="array" ref="D60">INDEX($D$100:$CF$157,$C145,D$87)</f>
        <v>6.14</v>
      </c>
      <c r="E60" s="53" cm="1">
        <f t="array" ref="E60">INDEX($D$100:$CF$157,$C145,E$87)</f>
        <v>0.51100000000000001</v>
      </c>
      <c r="F60" s="53" cm="1">
        <f t="array" ref="F60">INDEX($D$100:$CF$157,$C145,F$87)</f>
        <v>0.63</v>
      </c>
      <c r="G60" s="53" cm="1">
        <f t="array" ref="G60">INDEX($D$100:$CF$157,$C145,G$87)</f>
        <v>0</v>
      </c>
      <c r="H60" s="53" cm="1">
        <f t="array" ref="H60">INDEX($D$100:$CF$157,$C145,H$87)</f>
        <v>1.4910000000000001</v>
      </c>
      <c r="I60" s="53" cm="1">
        <f t="array" ref="I60">INDEX($D$100:$CF$157,$C145,I$87)</f>
        <v>4.1609999999999996</v>
      </c>
      <c r="J60" s="53" cm="1">
        <f t="array" ref="J60">INDEX($D$100:$CF$157,$C145,J$87)</f>
        <v>3.5089999999999999</v>
      </c>
      <c r="K60" s="53" cm="1">
        <f t="array" ref="K60">INDEX($D$100:$CF$157,$C145,K$87)</f>
        <v>0.65300000000000002</v>
      </c>
      <c r="L60" s="53"/>
      <c r="M60" s="54" t="str" cm="1">
        <f t="array" ref="M60">IF(HYPERLINK(TEXT("#"&amp;INDEX($D$168:$CF$225,$C213,C$87),),INDEX($D$168:$CF$225,$C213,C$87))=0,"",HYPERLINK(TEXT("#"&amp;INDEX($D$168:$CF$225,$C213,C$87),),INDEX($D$168:$CF$225,$C213,C$87)))</f>
        <v>A126237486F</v>
      </c>
      <c r="N60" s="54" t="str" cm="1">
        <f t="array" ref="N60">IF(HYPERLINK(TEXT("#"&amp;INDEX($D$168:$CF$225,$C213,D$87),),INDEX($D$168:$CF$225,$C213,D$87))=0,"",HYPERLINK(TEXT("#"&amp;INDEX($D$168:$CF$225,$C213,D$87),),INDEX($D$168:$CF$225,$C213,D$87)))</f>
        <v>A126237918X</v>
      </c>
      <c r="O60" s="54" t="str" cm="1">
        <f t="array" ref="O60">IF(HYPERLINK(TEXT("#"&amp;INDEX($D$168:$CF$225,$C213,E$87),),INDEX($D$168:$CF$225,$C213,E$87))=0,"",HYPERLINK(TEXT("#"&amp;INDEX($D$168:$CF$225,$C213,E$87),),INDEX($D$168:$CF$225,$C213,E$87)))</f>
        <v>A126237558F</v>
      </c>
      <c r="P60" s="54" t="str" cm="1">
        <f t="array" ref="P60">IF(HYPERLINK(TEXT("#"&amp;INDEX($D$168:$CF$225,$C213,F$87),),INDEX($D$168:$CF$225,$C213,F$87))=0,"",HYPERLINK(TEXT("#"&amp;INDEX($D$168:$CF$225,$C213,F$87),),INDEX($D$168:$CF$225,$C213,F$87)))</f>
        <v>A126238062V</v>
      </c>
      <c r="Q60" s="54" t="str" cm="1">
        <f t="array" ref="Q60">IF(HYPERLINK(TEXT("#"&amp;INDEX($D$168:$CF$225,$C213,G$87),),INDEX($D$168:$CF$225,$C213,G$87))=0,"",HYPERLINK(TEXT("#"&amp;INDEX($D$168:$CF$225,$C213,G$87),),INDEX($D$168:$CF$225,$C213,G$87)))</f>
        <v>A126237630L</v>
      </c>
      <c r="R60" s="54" t="str" cm="1">
        <f t="array" ref="R60">IF(HYPERLINK(TEXT("#"&amp;INDEX($D$168:$CF$225,$C213,H$87),),INDEX($D$168:$CF$225,$C213,H$87))=0,"",HYPERLINK(TEXT("#"&amp;INDEX($D$168:$CF$225,$C213,H$87),),INDEX($D$168:$CF$225,$C213,H$87)))</f>
        <v>A126237774X</v>
      </c>
      <c r="S60" s="54" t="str" cm="1">
        <f t="array" ref="S60">IF(HYPERLINK(TEXT("#"&amp;INDEX($D$168:$CF$225,$C213,I$87),),INDEX($D$168:$CF$225,$C213,I$87))=0,"",HYPERLINK(TEXT("#"&amp;INDEX($D$168:$CF$225,$C213,I$87),),INDEX($D$168:$CF$225,$C213,I$87)))</f>
        <v>A126237414V</v>
      </c>
      <c r="T60" s="54" t="str" cm="1">
        <f t="array" ref="T60">IF(HYPERLINK(TEXT("#"&amp;INDEX($D$168:$CF$225,$C213,J$87),),INDEX($D$168:$CF$225,$C213,J$87))=0,"",HYPERLINK(TEXT("#"&amp;INDEX($D$168:$CF$225,$C213,J$87),),INDEX($D$168:$CF$225,$C213,J$87)))</f>
        <v>A126238134V</v>
      </c>
      <c r="U60" s="54" t="str" cm="1">
        <f t="array" ref="U60">IF(HYPERLINK(TEXT("#"&amp;INDEX($D$168:$CF$225,$C213,K$87),),INDEX($D$168:$CF$225,$C213,K$87))=0,"",HYPERLINK(TEXT("#"&amp;INDEX($D$168:$CF$225,$C213,K$87),),INDEX($D$168:$CF$225,$C213,K$87)))</f>
        <v>A126237846X</v>
      </c>
      <c r="V60" s="53"/>
      <c r="W60" s="53"/>
      <c r="X60" s="53"/>
    </row>
    <row r="61" spans="1:24">
      <c r="A61" s="51"/>
      <c r="B61" s="55" t="s">
        <v>8803</v>
      </c>
      <c r="C61" s="53" cm="1">
        <f t="array" ref="C61">INDEX($D$100:$CF$157,$C146,C$87)</f>
        <v>24.96</v>
      </c>
      <c r="D61" s="53" cm="1">
        <f t="array" ref="D61">INDEX($D$100:$CF$157,$C146,D$87)</f>
        <v>24.96</v>
      </c>
      <c r="E61" s="53" cm="1">
        <f t="array" ref="E61">INDEX($D$100:$CF$157,$C146,E$87)</f>
        <v>13.843999999999999</v>
      </c>
      <c r="F61" s="53" cm="1">
        <f t="array" ref="F61">INDEX($D$100:$CF$157,$C146,F$87)</f>
        <v>5.8280000000000003</v>
      </c>
      <c r="G61" s="53" cm="1">
        <f t="array" ref="G61">INDEX($D$100:$CF$157,$C146,G$87)</f>
        <v>2.8460000000000001</v>
      </c>
      <c r="H61" s="53" cm="1">
        <f t="array" ref="H61">INDEX($D$100:$CF$157,$C146,H$87)</f>
        <v>2.4430000000000001</v>
      </c>
      <c r="I61" s="53" cm="1">
        <f t="array" ref="I61">INDEX($D$100:$CF$157,$C146,I$87)</f>
        <v>0</v>
      </c>
      <c r="J61" s="53" cm="1">
        <f t="array" ref="J61">INDEX($D$100:$CF$157,$C146,J$87)</f>
        <v>0</v>
      </c>
      <c r="K61" s="53" cm="1">
        <f t="array" ref="K61">INDEX($D$100:$CF$157,$C146,K$87)</f>
        <v>0</v>
      </c>
      <c r="L61" s="53"/>
      <c r="M61" s="54" t="str" cm="1">
        <f t="array" ref="M61">IF(HYPERLINK(TEXT("#"&amp;INDEX($D$168:$CF$225,$C214,C$87),),INDEX($D$168:$CF$225,$C214,C$87))=0,"",HYPERLINK(TEXT("#"&amp;INDEX($D$168:$CF$225,$C214,C$87),),INDEX($D$168:$CF$225,$C214,C$87)))</f>
        <v>A126237502V</v>
      </c>
      <c r="N61" s="54" t="str" cm="1">
        <f t="array" ref="N61">IF(HYPERLINK(TEXT("#"&amp;INDEX($D$168:$CF$225,$C214,D$87),),INDEX($D$168:$CF$225,$C214,D$87))=0,"",HYPERLINK(TEXT("#"&amp;INDEX($D$168:$CF$225,$C214,D$87),),INDEX($D$168:$CF$225,$C214,D$87)))</f>
        <v>A126237934X</v>
      </c>
      <c r="O61" s="54" t="str" cm="1">
        <f t="array" ref="O61">IF(HYPERLINK(TEXT("#"&amp;INDEX($D$168:$CF$225,$C214,E$87),),INDEX($D$168:$CF$225,$C214,E$87))=0,"",HYPERLINK(TEXT("#"&amp;INDEX($D$168:$CF$225,$C214,E$87),),INDEX($D$168:$CF$225,$C214,E$87)))</f>
        <v>A126237574F</v>
      </c>
      <c r="P61" s="54" t="str" cm="1">
        <f t="array" ref="P61">IF(HYPERLINK(TEXT("#"&amp;INDEX($D$168:$CF$225,$C214,F$87),),INDEX($D$168:$CF$225,$C214,F$87))=0,"",HYPERLINK(TEXT("#"&amp;INDEX($D$168:$CF$225,$C214,F$87),),INDEX($D$168:$CF$225,$C214,F$87)))</f>
        <v>A126238078L</v>
      </c>
      <c r="Q61" s="54" t="str" cm="1">
        <f t="array" ref="Q61">IF(HYPERLINK(TEXT("#"&amp;INDEX($D$168:$CF$225,$C214,G$87),),INDEX($D$168:$CF$225,$C214,G$87))=0,"",HYPERLINK(TEXT("#"&amp;INDEX($D$168:$CF$225,$C214,G$87),),INDEX($D$168:$CF$225,$C214,G$87)))</f>
        <v>A126237646F</v>
      </c>
      <c r="R61" s="54" t="str" cm="1">
        <f t="array" ref="R61">IF(HYPERLINK(TEXT("#"&amp;INDEX($D$168:$CF$225,$C214,H$87),),INDEX($D$168:$CF$225,$C214,H$87))=0,"",HYPERLINK(TEXT("#"&amp;INDEX($D$168:$CF$225,$C214,H$87),),INDEX($D$168:$CF$225,$C214,H$87)))</f>
        <v>A126237790X</v>
      </c>
      <c r="S61" s="54" t="str" cm="1">
        <f t="array" ref="S61">IF(HYPERLINK(TEXT("#"&amp;INDEX($D$168:$CF$225,$C214,I$87),),INDEX($D$168:$CF$225,$C214,I$87))=0,"",HYPERLINK(TEXT("#"&amp;INDEX($D$168:$CF$225,$C214,I$87),),INDEX($D$168:$CF$225,$C214,I$87)))</f>
        <v>A126237430V</v>
      </c>
      <c r="T61" s="54" t="str" cm="1">
        <f t="array" ref="T61">IF(HYPERLINK(TEXT("#"&amp;INDEX($D$168:$CF$225,$C214,J$87),),INDEX($D$168:$CF$225,$C214,J$87))=0,"",HYPERLINK(TEXT("#"&amp;INDEX($D$168:$CF$225,$C214,J$87),),INDEX($D$168:$CF$225,$C214,J$87)))</f>
        <v>A126238150V</v>
      </c>
      <c r="U61" s="54" t="str" cm="1">
        <f t="array" ref="U61">IF(HYPERLINK(TEXT("#"&amp;INDEX($D$168:$CF$225,$C214,K$87),),INDEX($D$168:$CF$225,$C214,K$87))=0,"",HYPERLINK(TEXT("#"&amp;INDEX($D$168:$CF$225,$C214,K$87),),INDEX($D$168:$CF$225,$C214,K$87)))</f>
        <v>A126237862X</v>
      </c>
      <c r="V61" s="53"/>
      <c r="W61" s="53"/>
      <c r="X61" s="53"/>
    </row>
    <row r="62" spans="1:24">
      <c r="A62" s="51"/>
      <c r="B62" s="55" t="s">
        <v>8804</v>
      </c>
      <c r="C62" s="53" cm="1">
        <f t="array" ref="C62">INDEX($D$100:$CF$157,$C147,C$87)</f>
        <v>5.1870000000000003</v>
      </c>
      <c r="D62" s="53" cm="1">
        <f t="array" ref="D62">INDEX($D$100:$CF$157,$C147,D$87)</f>
        <v>4.83</v>
      </c>
      <c r="E62" s="53" cm="1">
        <f t="array" ref="E62">INDEX($D$100:$CF$157,$C147,E$87)</f>
        <v>3.609</v>
      </c>
      <c r="F62" s="53" cm="1">
        <f t="array" ref="F62">INDEX($D$100:$CF$157,$C147,F$87)</f>
        <v>0.64600000000000002</v>
      </c>
      <c r="G62" s="53" cm="1">
        <f t="array" ref="G62">INDEX($D$100:$CF$157,$C147,G$87)</f>
        <v>0.439</v>
      </c>
      <c r="H62" s="53" cm="1">
        <f t="array" ref="H62">INDEX($D$100:$CF$157,$C147,H$87)</f>
        <v>0.13600000000000001</v>
      </c>
      <c r="I62" s="53" cm="1">
        <f t="array" ref="I62">INDEX($D$100:$CF$157,$C147,I$87)</f>
        <v>0.35699999999999998</v>
      </c>
      <c r="J62" s="53" cm="1">
        <f t="array" ref="J62">INDEX($D$100:$CF$157,$C147,J$87)</f>
        <v>0</v>
      </c>
      <c r="K62" s="53" cm="1">
        <f t="array" ref="K62">INDEX($D$100:$CF$157,$C147,K$87)</f>
        <v>0.35699999999999998</v>
      </c>
      <c r="L62" s="53"/>
      <c r="M62" s="54" t="str" cm="1">
        <f t="array" ref="M62">IF(HYPERLINK(TEXT("#"&amp;INDEX($D$168:$CF$225,$C215,C$87),),INDEX($D$168:$CF$225,$C215,C$87))=0,"",HYPERLINK(TEXT("#"&amp;INDEX($D$168:$CF$225,$C215,C$87),),INDEX($D$168:$CF$225,$C215,C$87)))</f>
        <v>A126237470L</v>
      </c>
      <c r="N62" s="54" t="str" cm="1">
        <f t="array" ref="N62">IF(HYPERLINK(TEXT("#"&amp;INDEX($D$168:$CF$225,$C215,D$87),),INDEX($D$168:$CF$225,$C215,D$87))=0,"",HYPERLINK(TEXT("#"&amp;INDEX($D$168:$CF$225,$C215,D$87),),INDEX($D$168:$CF$225,$C215,D$87)))</f>
        <v>A126237902F</v>
      </c>
      <c r="O62" s="54" t="str" cm="1">
        <f t="array" ref="O62">IF(HYPERLINK(TEXT("#"&amp;INDEX($D$168:$CF$225,$C215,E$87),),INDEX($D$168:$CF$225,$C215,E$87))=0,"",HYPERLINK(TEXT("#"&amp;INDEX($D$168:$CF$225,$C215,E$87),),INDEX($D$168:$CF$225,$C215,E$87)))</f>
        <v>A126237542L</v>
      </c>
      <c r="P62" s="54" t="str" cm="1">
        <f t="array" ref="P62">IF(HYPERLINK(TEXT("#"&amp;INDEX($D$168:$CF$225,$C215,F$87),),INDEX($D$168:$CF$225,$C215,F$87))=0,"",HYPERLINK(TEXT("#"&amp;INDEX($D$168:$CF$225,$C215,F$87),),INDEX($D$168:$CF$225,$C215,F$87)))</f>
        <v>A126238046V</v>
      </c>
      <c r="Q62" s="54" t="str" cm="1">
        <f t="array" ref="Q62">IF(HYPERLINK(TEXT("#"&amp;INDEX($D$168:$CF$225,$C215,G$87),),INDEX($D$168:$CF$225,$C215,G$87))=0,"",HYPERLINK(TEXT("#"&amp;INDEX($D$168:$CF$225,$C215,G$87),),INDEX($D$168:$CF$225,$C215,G$87)))</f>
        <v>A126237614L</v>
      </c>
      <c r="R62" s="54" t="str" cm="1">
        <f t="array" ref="R62">IF(HYPERLINK(TEXT("#"&amp;INDEX($D$168:$CF$225,$C215,H$87),),INDEX($D$168:$CF$225,$C215,H$87))=0,"",HYPERLINK(TEXT("#"&amp;INDEX($D$168:$CF$225,$C215,H$87),),INDEX($D$168:$CF$225,$C215,H$87)))</f>
        <v>A126237758X</v>
      </c>
      <c r="S62" s="54" t="str" cm="1">
        <f t="array" ref="S62">IF(HYPERLINK(TEXT("#"&amp;INDEX($D$168:$CF$225,$C215,I$87),),INDEX($D$168:$CF$225,$C215,I$87))=0,"",HYPERLINK(TEXT("#"&amp;INDEX($D$168:$CF$225,$C215,I$87),),INDEX($D$168:$CF$225,$C215,I$87)))</f>
        <v>A126237398F</v>
      </c>
      <c r="T62" s="54" t="str" cm="1">
        <f t="array" ref="T62">IF(HYPERLINK(TEXT("#"&amp;INDEX($D$168:$CF$225,$C215,J$87),),INDEX($D$168:$CF$225,$C215,J$87))=0,"",HYPERLINK(TEXT("#"&amp;INDEX($D$168:$CF$225,$C215,J$87),),INDEX($D$168:$CF$225,$C215,J$87)))</f>
        <v>A126238118V</v>
      </c>
      <c r="U62" s="54" t="str" cm="1">
        <f t="array" ref="U62">IF(HYPERLINK(TEXT("#"&amp;INDEX($D$168:$CF$225,$C215,K$87),),INDEX($D$168:$CF$225,$C215,K$87))=0,"",HYPERLINK(TEXT("#"&amp;INDEX($D$168:$CF$225,$C215,K$87),),INDEX($D$168:$CF$225,$C215,K$87)))</f>
        <v>A126237830F</v>
      </c>
      <c r="V62" s="53"/>
      <c r="W62" s="53"/>
      <c r="X62" s="53"/>
    </row>
    <row r="63" spans="1:24">
      <c r="A63" s="51"/>
      <c r="B63" s="55" t="s">
        <v>8805</v>
      </c>
      <c r="C63" s="53" cm="1">
        <f t="array" ref="C63">INDEX($D$100:$CF$157,$C148,C$87)</f>
        <v>8.532</v>
      </c>
      <c r="D63" s="53" cm="1">
        <f t="array" ref="D63">INDEX($D$100:$CF$157,$C148,D$87)</f>
        <v>8.0120000000000005</v>
      </c>
      <c r="E63" s="53" cm="1">
        <f t="array" ref="E63">INDEX($D$100:$CF$157,$C148,E$87)</f>
        <v>0.76400000000000001</v>
      </c>
      <c r="F63" s="53" cm="1">
        <f t="array" ref="F63">INDEX($D$100:$CF$157,$C148,F$87)</f>
        <v>1.327</v>
      </c>
      <c r="G63" s="53" cm="1">
        <f t="array" ref="G63">INDEX($D$100:$CF$157,$C148,G$87)</f>
        <v>0.89900000000000002</v>
      </c>
      <c r="H63" s="53" cm="1">
        <f t="array" ref="H63">INDEX($D$100:$CF$157,$C148,H$87)</f>
        <v>3.7330000000000001</v>
      </c>
      <c r="I63" s="53" cm="1">
        <f t="array" ref="I63">INDEX($D$100:$CF$157,$C148,I$87)</f>
        <v>1.81</v>
      </c>
      <c r="J63" s="53" cm="1">
        <f t="array" ref="J63">INDEX($D$100:$CF$157,$C148,J$87)</f>
        <v>1.2889999999999999</v>
      </c>
      <c r="K63" s="53" cm="1">
        <f t="array" ref="K63">INDEX($D$100:$CF$157,$C148,K$87)</f>
        <v>0.52</v>
      </c>
      <c r="L63" s="53"/>
      <c r="M63" s="54" t="str" cm="1">
        <f t="array" ref="M63">IF(HYPERLINK(TEXT("#"&amp;INDEX($D$168:$CF$225,$C216,C$87),),INDEX($D$168:$CF$225,$C216,C$87))=0,"",HYPERLINK(TEXT("#"&amp;INDEX($D$168:$CF$225,$C216,C$87),),INDEX($D$168:$CF$225,$C216,C$87)))</f>
        <v>A126237522C</v>
      </c>
      <c r="N63" s="54" t="str" cm="1">
        <f t="array" ref="N63">IF(HYPERLINK(TEXT("#"&amp;INDEX($D$168:$CF$225,$C216,D$87),),INDEX($D$168:$CF$225,$C216,D$87))=0,"",HYPERLINK(TEXT("#"&amp;INDEX($D$168:$CF$225,$C216,D$87),),INDEX($D$168:$CF$225,$C216,D$87)))</f>
        <v>A126237954J</v>
      </c>
      <c r="O63" s="54" t="str" cm="1">
        <f t="array" ref="O63">IF(HYPERLINK(TEXT("#"&amp;INDEX($D$168:$CF$225,$C216,E$87),),INDEX($D$168:$CF$225,$C216,E$87))=0,"",HYPERLINK(TEXT("#"&amp;INDEX($D$168:$CF$225,$C216,E$87),),INDEX($D$168:$CF$225,$C216,E$87)))</f>
        <v>A126237594R</v>
      </c>
      <c r="P63" s="54" t="str" cm="1">
        <f t="array" ref="P63">IF(HYPERLINK(TEXT("#"&amp;INDEX($D$168:$CF$225,$C216,F$87),),INDEX($D$168:$CF$225,$C216,F$87))=0,"",HYPERLINK(TEXT("#"&amp;INDEX($D$168:$CF$225,$C216,F$87),),INDEX($D$168:$CF$225,$C216,F$87)))</f>
        <v>A126238098W</v>
      </c>
      <c r="Q63" s="54" t="str" cm="1">
        <f t="array" ref="Q63">IF(HYPERLINK(TEXT("#"&amp;INDEX($D$168:$CF$225,$C216,G$87),),INDEX($D$168:$CF$225,$C216,G$87))=0,"",HYPERLINK(TEXT("#"&amp;INDEX($D$168:$CF$225,$C216,G$87),),INDEX($D$168:$CF$225,$C216,G$87)))</f>
        <v>A126237666R</v>
      </c>
      <c r="R63" s="54" t="str" cm="1">
        <f t="array" ref="R63">IF(HYPERLINK(TEXT("#"&amp;INDEX($D$168:$CF$225,$C216,H$87),),INDEX($D$168:$CF$225,$C216,H$87))=0,"",HYPERLINK(TEXT("#"&amp;INDEX($D$168:$CF$225,$C216,H$87),),INDEX($D$168:$CF$225,$C216,H$87)))</f>
        <v>A126237810W</v>
      </c>
      <c r="S63" s="54" t="str" cm="1">
        <f t="array" ref="S63">IF(HYPERLINK(TEXT("#"&amp;INDEX($D$168:$CF$225,$C216,I$87),),INDEX($D$168:$CF$225,$C216,I$87))=0,"",HYPERLINK(TEXT("#"&amp;INDEX($D$168:$CF$225,$C216,I$87),),INDEX($D$168:$CF$225,$C216,I$87)))</f>
        <v>A126237450C</v>
      </c>
      <c r="T63" s="54" t="str" cm="1">
        <f t="array" ref="T63">IF(HYPERLINK(TEXT("#"&amp;INDEX($D$168:$CF$225,$C216,J$87),),INDEX($D$168:$CF$225,$C216,J$87))=0,"",HYPERLINK(TEXT("#"&amp;INDEX($D$168:$CF$225,$C216,J$87),),INDEX($D$168:$CF$225,$C216,J$87)))</f>
        <v>A126238170C</v>
      </c>
      <c r="U63" s="54" t="str" cm="1">
        <f t="array" ref="U63">IF(HYPERLINK(TEXT("#"&amp;INDEX($D$168:$CF$225,$C216,K$87),),INDEX($D$168:$CF$225,$C216,K$87))=0,"",HYPERLINK(TEXT("#"&amp;INDEX($D$168:$CF$225,$C216,K$87),),INDEX($D$168:$CF$225,$C216,K$87)))</f>
        <v>A126237882J</v>
      </c>
      <c r="V63" s="53"/>
      <c r="W63" s="53"/>
      <c r="X63" s="53"/>
    </row>
    <row r="64" spans="1:24">
      <c r="A64" s="51"/>
      <c r="B64" s="55" t="s">
        <v>8806</v>
      </c>
      <c r="C64" s="53" cm="1">
        <f t="array" ref="C64">INDEX($D$100:$CF$157,$C149,C$87)</f>
        <v>14.284000000000001</v>
      </c>
      <c r="D64" s="53" cm="1">
        <f t="array" ref="D64">INDEX($D$100:$CF$157,$C149,D$87)</f>
        <v>14.284000000000001</v>
      </c>
      <c r="E64" s="53" cm="1">
        <f t="array" ref="E64">INDEX($D$100:$CF$157,$C149,E$87)</f>
        <v>6.5469999999999997</v>
      </c>
      <c r="F64" s="53" cm="1">
        <f t="array" ref="F64">INDEX($D$100:$CF$157,$C149,F$87)</f>
        <v>4.8559999999999999</v>
      </c>
      <c r="G64" s="53" cm="1">
        <f t="array" ref="G64">INDEX($D$100:$CF$157,$C149,G$87)</f>
        <v>2.8809999999999998</v>
      </c>
      <c r="H64" s="53" cm="1">
        <f t="array" ref="H64">INDEX($D$100:$CF$157,$C149,H$87)</f>
        <v>0</v>
      </c>
      <c r="I64" s="53" cm="1">
        <f t="array" ref="I64">INDEX($D$100:$CF$157,$C149,I$87)</f>
        <v>0</v>
      </c>
      <c r="J64" s="53" cm="1">
        <f t="array" ref="J64">INDEX($D$100:$CF$157,$C149,J$87)</f>
        <v>0</v>
      </c>
      <c r="K64" s="53" cm="1">
        <f t="array" ref="K64">INDEX($D$100:$CF$157,$C149,K$87)</f>
        <v>0</v>
      </c>
      <c r="L64" s="53"/>
      <c r="M64" s="54" t="str" cm="1">
        <f t="array" ref="M64">IF(HYPERLINK(TEXT("#"&amp;INDEX($D$168:$CF$225,$C217,C$87),),INDEX($D$168:$CF$225,$C217,C$87))=0,"",HYPERLINK(TEXT("#"&amp;INDEX($D$168:$CF$225,$C217,C$87),),INDEX($D$168:$CF$225,$C217,C$87)))</f>
        <v>A126237506C</v>
      </c>
      <c r="N64" s="54" t="str" cm="1">
        <f t="array" ref="N64">IF(HYPERLINK(TEXT("#"&amp;INDEX($D$168:$CF$225,$C217,D$87),),INDEX($D$168:$CF$225,$C217,D$87))=0,"",HYPERLINK(TEXT("#"&amp;INDEX($D$168:$CF$225,$C217,D$87),),INDEX($D$168:$CF$225,$C217,D$87)))</f>
        <v>A126237938J</v>
      </c>
      <c r="O64" s="54" t="str" cm="1">
        <f t="array" ref="O64">IF(HYPERLINK(TEXT("#"&amp;INDEX($D$168:$CF$225,$C217,E$87),),INDEX($D$168:$CF$225,$C217,E$87))=0,"",HYPERLINK(TEXT("#"&amp;INDEX($D$168:$CF$225,$C217,E$87),),INDEX($D$168:$CF$225,$C217,E$87)))</f>
        <v>A126237578R</v>
      </c>
      <c r="P64" s="54" t="str" cm="1">
        <f t="array" ref="P64">IF(HYPERLINK(TEXT("#"&amp;INDEX($D$168:$CF$225,$C217,F$87),),INDEX($D$168:$CF$225,$C217,F$87))=0,"",HYPERLINK(TEXT("#"&amp;INDEX($D$168:$CF$225,$C217,F$87),),INDEX($D$168:$CF$225,$C217,F$87)))</f>
        <v>A126238082C</v>
      </c>
      <c r="Q64" s="54" t="str" cm="1">
        <f t="array" ref="Q64">IF(HYPERLINK(TEXT("#"&amp;INDEX($D$168:$CF$225,$C217,G$87),),INDEX($D$168:$CF$225,$C217,G$87))=0,"",HYPERLINK(TEXT("#"&amp;INDEX($D$168:$CF$225,$C217,G$87),),INDEX($D$168:$CF$225,$C217,G$87)))</f>
        <v>A126237650W</v>
      </c>
      <c r="R64" s="54" t="str" cm="1">
        <f t="array" ref="R64">IF(HYPERLINK(TEXT("#"&amp;INDEX($D$168:$CF$225,$C217,H$87),),INDEX($D$168:$CF$225,$C217,H$87))=0,"",HYPERLINK(TEXT("#"&amp;INDEX($D$168:$CF$225,$C217,H$87),),INDEX($D$168:$CF$225,$C217,H$87)))</f>
        <v>A126237794J</v>
      </c>
      <c r="S64" s="54" t="str" cm="1">
        <f t="array" ref="S64">IF(HYPERLINK(TEXT("#"&amp;INDEX($D$168:$CF$225,$C217,I$87),),INDEX($D$168:$CF$225,$C217,I$87))=0,"",HYPERLINK(TEXT("#"&amp;INDEX($D$168:$CF$225,$C217,I$87),),INDEX($D$168:$CF$225,$C217,I$87)))</f>
        <v>A126237434C</v>
      </c>
      <c r="T64" s="54" t="str" cm="1">
        <f t="array" ref="T64">IF(HYPERLINK(TEXT("#"&amp;INDEX($D$168:$CF$225,$C217,J$87),),INDEX($D$168:$CF$225,$C217,J$87))=0,"",HYPERLINK(TEXT("#"&amp;INDEX($D$168:$CF$225,$C217,J$87),),INDEX($D$168:$CF$225,$C217,J$87)))</f>
        <v>A126238154C</v>
      </c>
      <c r="U64" s="54" t="str" cm="1">
        <f t="array" ref="U64">IF(HYPERLINK(TEXT("#"&amp;INDEX($D$168:$CF$225,$C217,K$87),),INDEX($D$168:$CF$225,$C217,K$87))=0,"",HYPERLINK(TEXT("#"&amp;INDEX($D$168:$CF$225,$C217,K$87),),INDEX($D$168:$CF$225,$C217,K$87)))</f>
        <v>A126237866J</v>
      </c>
      <c r="V64" s="53"/>
      <c r="W64" s="53"/>
      <c r="X64" s="53"/>
    </row>
    <row r="65" spans="1:24">
      <c r="A65" s="51"/>
      <c r="B65" s="55" t="s">
        <v>8807</v>
      </c>
      <c r="C65" s="53" cm="1">
        <f t="array" ref="C65">INDEX($D$100:$CF$157,$C150,C$87)</f>
        <v>19.943999999999999</v>
      </c>
      <c r="D65" s="53" cm="1">
        <f t="array" ref="D65">INDEX($D$100:$CF$157,$C150,D$87)</f>
        <v>19.547999999999998</v>
      </c>
      <c r="E65" s="53" cm="1">
        <f t="array" ref="E65">INDEX($D$100:$CF$157,$C150,E$87)</f>
        <v>3.7509999999999999</v>
      </c>
      <c r="F65" s="53" cm="1">
        <f t="array" ref="F65">INDEX($D$100:$CF$157,$C150,F$87)</f>
        <v>2.2669999999999999</v>
      </c>
      <c r="G65" s="53" cm="1">
        <f t="array" ref="G65">INDEX($D$100:$CF$157,$C150,G$87)</f>
        <v>1.5389999999999999</v>
      </c>
      <c r="H65" s="53" cm="1">
        <f t="array" ref="H65">INDEX($D$100:$CF$157,$C150,H$87)</f>
        <v>5.5359999999999996</v>
      </c>
      <c r="I65" s="53" cm="1">
        <f t="array" ref="I65">INDEX($D$100:$CF$157,$C150,I$87)</f>
        <v>6.851</v>
      </c>
      <c r="J65" s="53" cm="1">
        <f t="array" ref="J65">INDEX($D$100:$CF$157,$C150,J$87)</f>
        <v>6.4550000000000001</v>
      </c>
      <c r="K65" s="53" cm="1">
        <f t="array" ref="K65">INDEX($D$100:$CF$157,$C150,K$87)</f>
        <v>0.39600000000000002</v>
      </c>
      <c r="L65" s="53"/>
      <c r="M65" s="54" t="str" cm="1">
        <f t="array" ref="M65">IF(HYPERLINK(TEXT("#"&amp;INDEX($D$168:$CF$225,$C218,C$87),),INDEX($D$168:$CF$225,$C218,C$87))=0,"",HYPERLINK(TEXT("#"&amp;INDEX($D$168:$CF$225,$C218,C$87),),INDEX($D$168:$CF$225,$C218,C$87)))</f>
        <v>A126237526L</v>
      </c>
      <c r="N65" s="54" t="str" cm="1">
        <f t="array" ref="N65">IF(HYPERLINK(TEXT("#"&amp;INDEX($D$168:$CF$225,$C218,D$87),),INDEX($D$168:$CF$225,$C218,D$87))=0,"",HYPERLINK(TEXT("#"&amp;INDEX($D$168:$CF$225,$C218,D$87),),INDEX($D$168:$CF$225,$C218,D$87)))</f>
        <v>A126237958T</v>
      </c>
      <c r="O65" s="54" t="str" cm="1">
        <f t="array" ref="O65">IF(HYPERLINK(TEXT("#"&amp;INDEX($D$168:$CF$225,$C218,E$87),),INDEX($D$168:$CF$225,$C218,E$87))=0,"",HYPERLINK(TEXT("#"&amp;INDEX($D$168:$CF$225,$C218,E$87),),INDEX($D$168:$CF$225,$C218,E$87)))</f>
        <v>A126237598X</v>
      </c>
      <c r="P65" s="54" t="str" cm="1">
        <f t="array" ref="P65">IF(HYPERLINK(TEXT("#"&amp;INDEX($D$168:$CF$225,$C218,F$87),),INDEX($D$168:$CF$225,$C218,F$87))=0,"",HYPERLINK(TEXT("#"&amp;INDEX($D$168:$CF$225,$C218,F$87),),INDEX($D$168:$CF$225,$C218,F$87)))</f>
        <v>A126238102A</v>
      </c>
      <c r="Q65" s="54" t="str" cm="1">
        <f t="array" ref="Q65">IF(HYPERLINK(TEXT("#"&amp;INDEX($D$168:$CF$225,$C218,G$87),),INDEX($D$168:$CF$225,$C218,G$87))=0,"",HYPERLINK(TEXT("#"&amp;INDEX($D$168:$CF$225,$C218,G$87),),INDEX($D$168:$CF$225,$C218,G$87)))</f>
        <v>A126237670F</v>
      </c>
      <c r="R65" s="54" t="str" cm="1">
        <f t="array" ref="R65">IF(HYPERLINK(TEXT("#"&amp;INDEX($D$168:$CF$225,$C218,H$87),),INDEX($D$168:$CF$225,$C218,H$87))=0,"",HYPERLINK(TEXT("#"&amp;INDEX($D$168:$CF$225,$C218,H$87),),INDEX($D$168:$CF$225,$C218,H$87)))</f>
        <v>A126237814F</v>
      </c>
      <c r="S65" s="54" t="str" cm="1">
        <f t="array" ref="S65">IF(HYPERLINK(TEXT("#"&amp;INDEX($D$168:$CF$225,$C218,I$87),),INDEX($D$168:$CF$225,$C218,I$87))=0,"",HYPERLINK(TEXT("#"&amp;INDEX($D$168:$CF$225,$C218,I$87),),INDEX($D$168:$CF$225,$C218,I$87)))</f>
        <v>A126237454L</v>
      </c>
      <c r="T65" s="54" t="str" cm="1">
        <f t="array" ref="T65">IF(HYPERLINK(TEXT("#"&amp;INDEX($D$168:$CF$225,$C218,J$87),),INDEX($D$168:$CF$225,$C218,J$87))=0,"",HYPERLINK(TEXT("#"&amp;INDEX($D$168:$CF$225,$C218,J$87),),INDEX($D$168:$CF$225,$C218,J$87)))</f>
        <v>A126238174L</v>
      </c>
      <c r="U65" s="54" t="str" cm="1">
        <f t="array" ref="U65">IF(HYPERLINK(TEXT("#"&amp;INDEX($D$168:$CF$225,$C218,K$87),),INDEX($D$168:$CF$225,$C218,K$87))=0,"",HYPERLINK(TEXT("#"&amp;INDEX($D$168:$CF$225,$C218,K$87),),INDEX($D$168:$CF$225,$C218,K$87)))</f>
        <v>A126237886T</v>
      </c>
      <c r="V65" s="53"/>
      <c r="W65" s="53"/>
      <c r="X65" s="53"/>
    </row>
    <row r="66" spans="1:24">
      <c r="A66" s="51"/>
      <c r="B66" s="55" t="s">
        <v>8808</v>
      </c>
      <c r="C66" s="53" cm="1">
        <f t="array" ref="C66">INDEX($D$100:$CF$157,$C151,C$87)</f>
        <v>6.0309999999999997</v>
      </c>
      <c r="D66" s="53" cm="1">
        <f t="array" ref="D66">INDEX($D$100:$CF$157,$C151,D$87)</f>
        <v>6.0309999999999997</v>
      </c>
      <c r="E66" s="53" cm="1">
        <f t="array" ref="E66">INDEX($D$100:$CF$157,$C151,E$87)</f>
        <v>1.119</v>
      </c>
      <c r="F66" s="53" cm="1">
        <f t="array" ref="F66">INDEX($D$100:$CF$157,$C151,F$87)</f>
        <v>1.23</v>
      </c>
      <c r="G66" s="53" cm="1">
        <f t="array" ref="G66">INDEX($D$100:$CF$157,$C151,G$87)</f>
        <v>1.5580000000000001</v>
      </c>
      <c r="H66" s="53" cm="1">
        <f t="array" ref="H66">INDEX($D$100:$CF$157,$C151,H$87)</f>
        <v>1.129</v>
      </c>
      <c r="I66" s="53" cm="1">
        <f t="array" ref="I66">INDEX($D$100:$CF$157,$C151,I$87)</f>
        <v>0.995</v>
      </c>
      <c r="J66" s="53" cm="1">
        <f t="array" ref="J66">INDEX($D$100:$CF$157,$C151,J$87)</f>
        <v>0.995</v>
      </c>
      <c r="K66" s="53" cm="1">
        <f t="array" ref="K66">INDEX($D$100:$CF$157,$C151,K$87)</f>
        <v>0</v>
      </c>
      <c r="L66" s="53"/>
      <c r="M66" s="54" t="str" cm="1">
        <f t="array" ref="M66">IF(HYPERLINK(TEXT("#"&amp;INDEX($D$168:$CF$225,$C219,C$87),),INDEX($D$168:$CF$225,$C219,C$87))=0,"",HYPERLINK(TEXT("#"&amp;INDEX($D$168:$CF$225,$C219,C$87),),INDEX($D$168:$CF$225,$C219,C$87)))</f>
        <v>A126237474W</v>
      </c>
      <c r="N66" s="54" t="str" cm="1">
        <f t="array" ref="N66">IF(HYPERLINK(TEXT("#"&amp;INDEX($D$168:$CF$225,$C219,D$87),),INDEX($D$168:$CF$225,$C219,D$87))=0,"",HYPERLINK(TEXT("#"&amp;INDEX($D$168:$CF$225,$C219,D$87),),INDEX($D$168:$CF$225,$C219,D$87)))</f>
        <v>A126237906R</v>
      </c>
      <c r="O66" s="54" t="str" cm="1">
        <f t="array" ref="O66">IF(HYPERLINK(TEXT("#"&amp;INDEX($D$168:$CF$225,$C219,E$87),),INDEX($D$168:$CF$225,$C219,E$87))=0,"",HYPERLINK(TEXT("#"&amp;INDEX($D$168:$CF$225,$C219,E$87),),INDEX($D$168:$CF$225,$C219,E$87)))</f>
        <v>A126237546W</v>
      </c>
      <c r="P66" s="54" t="str" cm="1">
        <f t="array" ref="P66">IF(HYPERLINK(TEXT("#"&amp;INDEX($D$168:$CF$225,$C219,F$87),),INDEX($D$168:$CF$225,$C219,F$87))=0,"",HYPERLINK(TEXT("#"&amp;INDEX($D$168:$CF$225,$C219,F$87),),INDEX($D$168:$CF$225,$C219,F$87)))</f>
        <v>A126238050K</v>
      </c>
      <c r="Q66" s="54" t="str" cm="1">
        <f t="array" ref="Q66">IF(HYPERLINK(TEXT("#"&amp;INDEX($D$168:$CF$225,$C219,G$87),),INDEX($D$168:$CF$225,$C219,G$87))=0,"",HYPERLINK(TEXT("#"&amp;INDEX($D$168:$CF$225,$C219,G$87),),INDEX($D$168:$CF$225,$C219,G$87)))</f>
        <v>A126237618W</v>
      </c>
      <c r="R66" s="54" t="str" cm="1">
        <f t="array" ref="R66">IF(HYPERLINK(TEXT("#"&amp;INDEX($D$168:$CF$225,$C219,H$87),),INDEX($D$168:$CF$225,$C219,H$87))=0,"",HYPERLINK(TEXT("#"&amp;INDEX($D$168:$CF$225,$C219,H$87),),INDEX($D$168:$CF$225,$C219,H$87)))</f>
        <v>A126237762R</v>
      </c>
      <c r="S66" s="54" t="str" cm="1">
        <f t="array" ref="S66">IF(HYPERLINK(TEXT("#"&amp;INDEX($D$168:$CF$225,$C219,I$87),),INDEX($D$168:$CF$225,$C219,I$87))=0,"",HYPERLINK(TEXT("#"&amp;INDEX($D$168:$CF$225,$C219,I$87),),INDEX($D$168:$CF$225,$C219,I$87)))</f>
        <v>A126237402K</v>
      </c>
      <c r="T66" s="54" t="str" cm="1">
        <f t="array" ref="T66">IF(HYPERLINK(TEXT("#"&amp;INDEX($D$168:$CF$225,$C219,J$87),),INDEX($D$168:$CF$225,$C219,J$87))=0,"",HYPERLINK(TEXT("#"&amp;INDEX($D$168:$CF$225,$C219,J$87),),INDEX($D$168:$CF$225,$C219,J$87)))</f>
        <v>A126238122K</v>
      </c>
      <c r="U66" s="54" t="str" cm="1">
        <f t="array" ref="U66">IF(HYPERLINK(TEXT("#"&amp;INDEX($D$168:$CF$225,$C219,K$87),),INDEX($D$168:$CF$225,$C219,K$87))=0,"",HYPERLINK(TEXT("#"&amp;INDEX($D$168:$CF$225,$C219,K$87),),INDEX($D$168:$CF$225,$C219,K$87)))</f>
        <v>A126237834R</v>
      </c>
      <c r="V66" s="53"/>
      <c r="W66" s="53"/>
      <c r="X66" s="53"/>
    </row>
    <row r="67" spans="1:24">
      <c r="A67" s="51"/>
      <c r="B67" s="55" t="s">
        <v>8809</v>
      </c>
      <c r="C67" s="53" cm="1">
        <f t="array" ref="C67">INDEX($D$100:$CF$157,$C152,C$87)</f>
        <v>15.759</v>
      </c>
      <c r="D67" s="53" cm="1">
        <f t="array" ref="D67">INDEX($D$100:$CF$157,$C152,D$87)</f>
        <v>15.759</v>
      </c>
      <c r="E67" s="53" cm="1">
        <f t="array" ref="E67">INDEX($D$100:$CF$157,$C152,E$87)</f>
        <v>4.2480000000000002</v>
      </c>
      <c r="F67" s="53" cm="1">
        <f t="array" ref="F67">INDEX($D$100:$CF$157,$C152,F$87)</f>
        <v>3.0960000000000001</v>
      </c>
      <c r="G67" s="53" cm="1">
        <f t="array" ref="G67">INDEX($D$100:$CF$157,$C152,G$87)</f>
        <v>5.92</v>
      </c>
      <c r="H67" s="53" cm="1">
        <f t="array" ref="H67">INDEX($D$100:$CF$157,$C152,H$87)</f>
        <v>2.4950000000000001</v>
      </c>
      <c r="I67" s="53" cm="1">
        <f t="array" ref="I67">INDEX($D$100:$CF$157,$C152,I$87)</f>
        <v>0</v>
      </c>
      <c r="J67" s="53" cm="1">
        <f t="array" ref="J67">INDEX($D$100:$CF$157,$C152,J$87)</f>
        <v>0</v>
      </c>
      <c r="K67" s="53" cm="1">
        <f t="array" ref="K67">INDEX($D$100:$CF$157,$C152,K$87)</f>
        <v>0</v>
      </c>
      <c r="L67" s="53"/>
      <c r="M67" s="54" t="str" cm="1">
        <f t="array" ref="M67">IF(HYPERLINK(TEXT("#"&amp;INDEX($D$168:$CF$225,$C220,C$87),),INDEX($D$168:$CF$225,$C220,C$87))=0,"",HYPERLINK(TEXT("#"&amp;INDEX($D$168:$CF$225,$C220,C$87),),INDEX($D$168:$CF$225,$C220,C$87)))</f>
        <v>A126237458W</v>
      </c>
      <c r="N67" s="54" t="str" cm="1">
        <f t="array" ref="N67">IF(HYPERLINK(TEXT("#"&amp;INDEX($D$168:$CF$225,$C220,D$87),),INDEX($D$168:$CF$225,$C220,D$87))=0,"",HYPERLINK(TEXT("#"&amp;INDEX($D$168:$CF$225,$C220,D$87),),INDEX($D$168:$CF$225,$C220,D$87)))</f>
        <v>A126237890J</v>
      </c>
      <c r="O67" s="54" t="str" cm="1">
        <f t="array" ref="O67">IF(HYPERLINK(TEXT("#"&amp;INDEX($D$168:$CF$225,$C220,E$87),),INDEX($D$168:$CF$225,$C220,E$87))=0,"",HYPERLINK(TEXT("#"&amp;INDEX($D$168:$CF$225,$C220,E$87),),INDEX($D$168:$CF$225,$C220,E$87)))</f>
        <v>A126237530C</v>
      </c>
      <c r="P67" s="54" t="str" cm="1">
        <f t="array" ref="P67">IF(HYPERLINK(TEXT("#"&amp;INDEX($D$168:$CF$225,$C220,F$87),),INDEX($D$168:$CF$225,$C220,F$87))=0,"",HYPERLINK(TEXT("#"&amp;INDEX($D$168:$CF$225,$C220,F$87),),INDEX($D$168:$CF$225,$C220,F$87)))</f>
        <v>A126238034K</v>
      </c>
      <c r="Q67" s="54" t="str" cm="1">
        <f t="array" ref="Q67">IF(HYPERLINK(TEXT("#"&amp;INDEX($D$168:$CF$225,$C220,G$87),),INDEX($D$168:$CF$225,$C220,G$87))=0,"",HYPERLINK(TEXT("#"&amp;INDEX($D$168:$CF$225,$C220,G$87),),INDEX($D$168:$CF$225,$C220,G$87)))</f>
        <v>A126237602C</v>
      </c>
      <c r="R67" s="54" t="str" cm="1">
        <f t="array" ref="R67">IF(HYPERLINK(TEXT("#"&amp;INDEX($D$168:$CF$225,$C220,H$87),),INDEX($D$168:$CF$225,$C220,H$87))=0,"",HYPERLINK(TEXT("#"&amp;INDEX($D$168:$CF$225,$C220,H$87),),INDEX($D$168:$CF$225,$C220,H$87)))</f>
        <v>A126237746R</v>
      </c>
      <c r="S67" s="54" t="str" cm="1">
        <f t="array" ref="S67">IF(HYPERLINK(TEXT("#"&amp;INDEX($D$168:$CF$225,$C220,I$87),),INDEX($D$168:$CF$225,$C220,I$87))=0,"",HYPERLINK(TEXT("#"&amp;INDEX($D$168:$CF$225,$C220,I$87),),INDEX($D$168:$CF$225,$C220,I$87)))</f>
        <v>A126237386W</v>
      </c>
      <c r="T67" s="54" t="str" cm="1">
        <f t="array" ref="T67">IF(HYPERLINK(TEXT("#"&amp;INDEX($D$168:$CF$225,$C220,J$87),),INDEX($D$168:$CF$225,$C220,J$87))=0,"",HYPERLINK(TEXT("#"&amp;INDEX($D$168:$CF$225,$C220,J$87),),INDEX($D$168:$CF$225,$C220,J$87)))</f>
        <v>A126238106K</v>
      </c>
      <c r="U67" s="54" t="str" cm="1">
        <f t="array" ref="U67">IF(HYPERLINK(TEXT("#"&amp;INDEX($D$168:$CF$225,$C220,K$87),),INDEX($D$168:$CF$225,$C220,K$87))=0,"",HYPERLINK(TEXT("#"&amp;INDEX($D$168:$CF$225,$C220,K$87),),INDEX($D$168:$CF$225,$C220,K$87)))</f>
        <v>A126237818R</v>
      </c>
      <c r="V67" s="53"/>
      <c r="W67" s="53"/>
      <c r="X67" s="53"/>
    </row>
    <row r="68" spans="1:24">
      <c r="A68" s="51"/>
      <c r="B68" s="57" t="s">
        <v>8810</v>
      </c>
      <c r="C68" s="53" cm="1">
        <f t="array" ref="C68">INDEX($D$100:$CF$157,$C153,C$87)</f>
        <v>11.811999999999999</v>
      </c>
      <c r="D68" s="53" cm="1">
        <f t="array" ref="D68">INDEX($D$100:$CF$157,$C153,D$87)</f>
        <v>11.364000000000001</v>
      </c>
      <c r="E68" s="53" cm="1">
        <f t="array" ref="E68">INDEX($D$100:$CF$157,$C153,E$87)</f>
        <v>0</v>
      </c>
      <c r="F68" s="53" cm="1">
        <f t="array" ref="F68">INDEX($D$100:$CF$157,$C153,F$87)</f>
        <v>4.2469999999999999</v>
      </c>
      <c r="G68" s="53" cm="1">
        <f t="array" ref="G68">INDEX($D$100:$CF$157,$C153,G$87)</f>
        <v>5.5339999999999998</v>
      </c>
      <c r="H68" s="53" cm="1">
        <f t="array" ref="H68">INDEX($D$100:$CF$157,$C153,H$87)</f>
        <v>1.298</v>
      </c>
      <c r="I68" s="53" cm="1">
        <f t="array" ref="I68">INDEX($D$100:$CF$157,$C153,I$87)</f>
        <v>0.73299999999999998</v>
      </c>
      <c r="J68" s="53" cm="1">
        <f t="array" ref="J68">INDEX($D$100:$CF$157,$C153,J$87)</f>
        <v>0.28499999999999998</v>
      </c>
      <c r="K68" s="53" cm="1">
        <f t="array" ref="K68">INDEX($D$100:$CF$157,$C153,K$87)</f>
        <v>0.44800000000000001</v>
      </c>
      <c r="L68" s="53"/>
      <c r="M68" s="54" t="str" cm="1">
        <f t="array" ref="M68">IF(HYPERLINK(TEXT("#"&amp;INDEX($D$168:$CF$225,$C221,C$87),),INDEX($D$168:$CF$225,$C221,C$87))=0,"",HYPERLINK(TEXT("#"&amp;INDEX($D$168:$CF$225,$C221,C$87),),INDEX($D$168:$CF$225,$C221,C$87)))</f>
        <v>A126237462L</v>
      </c>
      <c r="N68" s="54" t="str" cm="1">
        <f t="array" ref="N68">IF(HYPERLINK(TEXT("#"&amp;INDEX($D$168:$CF$225,$C221,D$87),),INDEX($D$168:$CF$225,$C221,D$87))=0,"",HYPERLINK(TEXT("#"&amp;INDEX($D$168:$CF$225,$C221,D$87),),INDEX($D$168:$CF$225,$C221,D$87)))</f>
        <v>A126237894T</v>
      </c>
      <c r="O68" s="54" t="str" cm="1">
        <f t="array" ref="O68">IF(HYPERLINK(TEXT("#"&amp;INDEX($D$168:$CF$225,$C221,E$87),),INDEX($D$168:$CF$225,$C221,E$87))=0,"",HYPERLINK(TEXT("#"&amp;INDEX($D$168:$CF$225,$C221,E$87),),INDEX($D$168:$CF$225,$C221,E$87)))</f>
        <v>A126237534L</v>
      </c>
      <c r="P68" s="54" t="str" cm="1">
        <f t="array" ref="P68">IF(HYPERLINK(TEXT("#"&amp;INDEX($D$168:$CF$225,$C221,F$87),),INDEX($D$168:$CF$225,$C221,F$87))=0,"",HYPERLINK(TEXT("#"&amp;INDEX($D$168:$CF$225,$C221,F$87),),INDEX($D$168:$CF$225,$C221,F$87)))</f>
        <v>A126238038V</v>
      </c>
      <c r="Q68" s="54" t="str" cm="1">
        <f t="array" ref="Q68">IF(HYPERLINK(TEXT("#"&amp;INDEX($D$168:$CF$225,$C221,G$87),),INDEX($D$168:$CF$225,$C221,G$87))=0,"",HYPERLINK(TEXT("#"&amp;INDEX($D$168:$CF$225,$C221,G$87),),INDEX($D$168:$CF$225,$C221,G$87)))</f>
        <v>A126237606L</v>
      </c>
      <c r="R68" s="54" t="str" cm="1">
        <f t="array" ref="R68">IF(HYPERLINK(TEXT("#"&amp;INDEX($D$168:$CF$225,$C221,H$87),),INDEX($D$168:$CF$225,$C221,H$87))=0,"",HYPERLINK(TEXT("#"&amp;INDEX($D$168:$CF$225,$C221,H$87),),INDEX($D$168:$CF$225,$C221,H$87)))</f>
        <v>A126237750F</v>
      </c>
      <c r="S68" s="54" t="str" cm="1">
        <f t="array" ref="S68">IF(HYPERLINK(TEXT("#"&amp;INDEX($D$168:$CF$225,$C221,I$87),),INDEX($D$168:$CF$225,$C221,I$87))=0,"",HYPERLINK(TEXT("#"&amp;INDEX($D$168:$CF$225,$C221,I$87),),INDEX($D$168:$CF$225,$C221,I$87)))</f>
        <v>A126237390L</v>
      </c>
      <c r="T68" s="54" t="str" cm="1">
        <f t="array" ref="T68">IF(HYPERLINK(TEXT("#"&amp;INDEX($D$168:$CF$225,$C221,J$87),),INDEX($D$168:$CF$225,$C221,J$87))=0,"",HYPERLINK(TEXT("#"&amp;INDEX($D$168:$CF$225,$C221,J$87),),INDEX($D$168:$CF$225,$C221,J$87)))</f>
        <v>A126238110A</v>
      </c>
      <c r="U68" s="54" t="str" cm="1">
        <f t="array" ref="U68">IF(HYPERLINK(TEXT("#"&amp;INDEX($D$168:$CF$225,$C221,K$87),),INDEX($D$168:$CF$225,$C221,K$87))=0,"",HYPERLINK(TEXT("#"&amp;INDEX($D$168:$CF$225,$C221,K$87),),INDEX($D$168:$CF$225,$C221,K$87)))</f>
        <v>A126237822F</v>
      </c>
      <c r="V68" s="53"/>
      <c r="W68" s="53"/>
      <c r="X68" s="53"/>
    </row>
    <row r="69" spans="1:24">
      <c r="A69" s="51"/>
      <c r="B69" s="55" t="s">
        <v>8811</v>
      </c>
      <c r="C69" s="53" cm="1">
        <f t="array" ref="C69">INDEX($D$100:$CF$157,$C154,C$87)</f>
        <v>7.9569999999999999</v>
      </c>
      <c r="D69" s="53" cm="1">
        <f t="array" ref="D69">INDEX($D$100:$CF$157,$C154,D$87)</f>
        <v>7.9569999999999999</v>
      </c>
      <c r="E69" s="53" cm="1">
        <f t="array" ref="E69">INDEX($D$100:$CF$157,$C154,E$87)</f>
        <v>5.1369999999999996</v>
      </c>
      <c r="F69" s="53" cm="1">
        <f t="array" ref="F69">INDEX($D$100:$CF$157,$C154,F$87)</f>
        <v>0.90100000000000002</v>
      </c>
      <c r="G69" s="53" cm="1">
        <f t="array" ref="G69">INDEX($D$100:$CF$157,$C154,G$87)</f>
        <v>0.48</v>
      </c>
      <c r="H69" s="53" cm="1">
        <f t="array" ref="H69">INDEX($D$100:$CF$157,$C154,H$87)</f>
        <v>1.0669999999999999</v>
      </c>
      <c r="I69" s="53" cm="1">
        <f t="array" ref="I69">INDEX($D$100:$CF$157,$C154,I$87)</f>
        <v>0.372</v>
      </c>
      <c r="J69" s="53" cm="1">
        <f t="array" ref="J69">INDEX($D$100:$CF$157,$C154,J$87)</f>
        <v>0.372</v>
      </c>
      <c r="K69" s="53" cm="1">
        <f t="array" ref="K69">INDEX($D$100:$CF$157,$C154,K$87)</f>
        <v>0</v>
      </c>
      <c r="L69" s="53"/>
      <c r="M69" s="54" t="str" cm="1">
        <f t="array" ref="M69">IF(HYPERLINK(TEXT("#"&amp;INDEX($D$168:$CF$225,$C222,C$87),),INDEX($D$168:$CF$225,$C222,C$87))=0,"",HYPERLINK(TEXT("#"&amp;INDEX($D$168:$CF$225,$C222,C$87),),INDEX($D$168:$CF$225,$C222,C$87)))</f>
        <v>A126237490W</v>
      </c>
      <c r="N69" s="54" t="str" cm="1">
        <f t="array" ref="N69">IF(HYPERLINK(TEXT("#"&amp;INDEX($D$168:$CF$225,$C222,D$87),),INDEX($D$168:$CF$225,$C222,D$87))=0,"",HYPERLINK(TEXT("#"&amp;INDEX($D$168:$CF$225,$C222,D$87),),INDEX($D$168:$CF$225,$C222,D$87)))</f>
        <v>A126237922R</v>
      </c>
      <c r="O69" s="54" t="str" cm="1">
        <f t="array" ref="O69">IF(HYPERLINK(TEXT("#"&amp;INDEX($D$168:$CF$225,$C222,E$87),),INDEX($D$168:$CF$225,$C222,E$87))=0,"",HYPERLINK(TEXT("#"&amp;INDEX($D$168:$CF$225,$C222,E$87),),INDEX($D$168:$CF$225,$C222,E$87)))</f>
        <v>A126237562W</v>
      </c>
      <c r="P69" s="54" t="str" cm="1">
        <f t="array" ref="P69">IF(HYPERLINK(TEXT("#"&amp;INDEX($D$168:$CF$225,$C222,F$87),),INDEX($D$168:$CF$225,$C222,F$87))=0,"",HYPERLINK(TEXT("#"&amp;INDEX($D$168:$CF$225,$C222,F$87),),INDEX($D$168:$CF$225,$C222,F$87)))</f>
        <v>A126238066C</v>
      </c>
      <c r="Q69" s="54" t="str" cm="1">
        <f t="array" ref="Q69">IF(HYPERLINK(TEXT("#"&amp;INDEX($D$168:$CF$225,$C222,G$87),),INDEX($D$168:$CF$225,$C222,G$87))=0,"",HYPERLINK(TEXT("#"&amp;INDEX($D$168:$CF$225,$C222,G$87),),INDEX($D$168:$CF$225,$C222,G$87)))</f>
        <v>A126237634W</v>
      </c>
      <c r="R69" s="54" t="str" cm="1">
        <f t="array" ref="R69">IF(HYPERLINK(TEXT("#"&amp;INDEX($D$168:$CF$225,$C222,H$87),),INDEX($D$168:$CF$225,$C222,H$87))=0,"",HYPERLINK(TEXT("#"&amp;INDEX($D$168:$CF$225,$C222,H$87),),INDEX($D$168:$CF$225,$C222,H$87)))</f>
        <v>A126237778J</v>
      </c>
      <c r="S69" s="54" t="str" cm="1">
        <f t="array" ref="S69">IF(HYPERLINK(TEXT("#"&amp;INDEX($D$168:$CF$225,$C222,I$87),),INDEX($D$168:$CF$225,$C222,I$87))=0,"",HYPERLINK(TEXT("#"&amp;INDEX($D$168:$CF$225,$C222,I$87),),INDEX($D$168:$CF$225,$C222,I$87)))</f>
        <v>A126237418C</v>
      </c>
      <c r="T69" s="54" t="str" cm="1">
        <f t="array" ref="T69">IF(HYPERLINK(TEXT("#"&amp;INDEX($D$168:$CF$225,$C222,J$87),),INDEX($D$168:$CF$225,$C222,J$87))=0,"",HYPERLINK(TEXT("#"&amp;INDEX($D$168:$CF$225,$C222,J$87),),INDEX($D$168:$CF$225,$C222,J$87)))</f>
        <v>A126238138C</v>
      </c>
      <c r="U69" s="54" t="str" cm="1">
        <f t="array" ref="U69">IF(HYPERLINK(TEXT("#"&amp;INDEX($D$168:$CF$225,$C222,K$87),),INDEX($D$168:$CF$225,$C222,K$87))=0,"",HYPERLINK(TEXT("#"&amp;INDEX($D$168:$CF$225,$C222,K$87),),INDEX($D$168:$CF$225,$C222,K$87)))</f>
        <v>A126237850R</v>
      </c>
      <c r="V69" s="53"/>
      <c r="W69" s="53"/>
      <c r="X69" s="53"/>
    </row>
    <row r="70" spans="1:24">
      <c r="A70" s="51"/>
      <c r="B70" s="55" t="s">
        <v>8812</v>
      </c>
      <c r="C70" s="53" cm="1">
        <f t="array" ref="C70">INDEX($D$100:$CF$157,$C155,C$87)</f>
        <v>29.78</v>
      </c>
      <c r="D70" s="53" cm="1">
        <f t="array" ref="D70">INDEX($D$100:$CF$157,$C155,D$87)</f>
        <v>29.78</v>
      </c>
      <c r="E70" s="53" cm="1">
        <f t="array" ref="E70">INDEX($D$100:$CF$157,$C155,E$87)</f>
        <v>8.86</v>
      </c>
      <c r="F70" s="53" cm="1">
        <f t="array" ref="F70">INDEX($D$100:$CF$157,$C155,F$87)</f>
        <v>6.2279999999999998</v>
      </c>
      <c r="G70" s="53" cm="1">
        <f t="array" ref="G70">INDEX($D$100:$CF$157,$C155,G$87)</f>
        <v>6.2210000000000001</v>
      </c>
      <c r="H70" s="53" cm="1">
        <f t="array" ref="H70">INDEX($D$100:$CF$157,$C155,H$87)</f>
        <v>4.766</v>
      </c>
      <c r="I70" s="53" cm="1">
        <f t="array" ref="I70">INDEX($D$100:$CF$157,$C155,I$87)</f>
        <v>3.7050000000000001</v>
      </c>
      <c r="J70" s="53" cm="1">
        <f t="array" ref="J70">INDEX($D$100:$CF$157,$C155,J$87)</f>
        <v>3.7050000000000001</v>
      </c>
      <c r="K70" s="53" cm="1">
        <f t="array" ref="K70">INDEX($D$100:$CF$157,$C155,K$87)</f>
        <v>0</v>
      </c>
      <c r="L70" s="53"/>
      <c r="M70" s="54" t="str" cm="1">
        <f t="array" ref="M70">IF(HYPERLINK(TEXT("#"&amp;INDEX($D$168:$CF$225,$C223,C$87),),INDEX($D$168:$CF$225,$C223,C$87))=0,"",HYPERLINK(TEXT("#"&amp;INDEX($D$168:$CF$225,$C223,C$87),),INDEX($D$168:$CF$225,$C223,C$87)))</f>
        <v>A126237466W</v>
      </c>
      <c r="N70" s="54" t="str" cm="1">
        <f t="array" ref="N70">IF(HYPERLINK(TEXT("#"&amp;INDEX($D$168:$CF$225,$C223,D$87),),INDEX($D$168:$CF$225,$C223,D$87))=0,"",HYPERLINK(TEXT("#"&amp;INDEX($D$168:$CF$225,$C223,D$87),),INDEX($D$168:$CF$225,$C223,D$87)))</f>
        <v>A126237898A</v>
      </c>
      <c r="O70" s="54" t="str" cm="1">
        <f t="array" ref="O70">IF(HYPERLINK(TEXT("#"&amp;INDEX($D$168:$CF$225,$C223,E$87),),INDEX($D$168:$CF$225,$C223,E$87))=0,"",HYPERLINK(TEXT("#"&amp;INDEX($D$168:$CF$225,$C223,E$87),),INDEX($D$168:$CF$225,$C223,E$87)))</f>
        <v>A126237538W</v>
      </c>
      <c r="P70" s="54" t="str" cm="1">
        <f t="array" ref="P70">IF(HYPERLINK(TEXT("#"&amp;INDEX($D$168:$CF$225,$C223,F$87),),INDEX($D$168:$CF$225,$C223,F$87))=0,"",HYPERLINK(TEXT("#"&amp;INDEX($D$168:$CF$225,$C223,F$87),),INDEX($D$168:$CF$225,$C223,F$87)))</f>
        <v>A126238042K</v>
      </c>
      <c r="Q70" s="54" t="str" cm="1">
        <f t="array" ref="Q70">IF(HYPERLINK(TEXT("#"&amp;INDEX($D$168:$CF$225,$C223,G$87),),INDEX($D$168:$CF$225,$C223,G$87))=0,"",HYPERLINK(TEXT("#"&amp;INDEX($D$168:$CF$225,$C223,G$87),),INDEX($D$168:$CF$225,$C223,G$87)))</f>
        <v>A126237610C</v>
      </c>
      <c r="R70" s="54" t="str" cm="1">
        <f t="array" ref="R70">IF(HYPERLINK(TEXT("#"&amp;INDEX($D$168:$CF$225,$C223,H$87),),INDEX($D$168:$CF$225,$C223,H$87))=0,"",HYPERLINK(TEXT("#"&amp;INDEX($D$168:$CF$225,$C223,H$87),),INDEX($D$168:$CF$225,$C223,H$87)))</f>
        <v>A126237754R</v>
      </c>
      <c r="S70" s="54" t="str" cm="1">
        <f t="array" ref="S70">IF(HYPERLINK(TEXT("#"&amp;INDEX($D$168:$CF$225,$C223,I$87),),INDEX($D$168:$CF$225,$C223,I$87))=0,"",HYPERLINK(TEXT("#"&amp;INDEX($D$168:$CF$225,$C223,I$87),),INDEX($D$168:$CF$225,$C223,I$87)))</f>
        <v>A126237394W</v>
      </c>
      <c r="T70" s="54" t="str" cm="1">
        <f t="array" ref="T70">IF(HYPERLINK(TEXT("#"&amp;INDEX($D$168:$CF$225,$C223,J$87),),INDEX($D$168:$CF$225,$C223,J$87))=0,"",HYPERLINK(TEXT("#"&amp;INDEX($D$168:$CF$225,$C223,J$87),),INDEX($D$168:$CF$225,$C223,J$87)))</f>
        <v>A126238114K</v>
      </c>
      <c r="U70" s="54" t="str" cm="1">
        <f t="array" ref="U70">IF(HYPERLINK(TEXT("#"&amp;INDEX($D$168:$CF$225,$C223,K$87),),INDEX($D$168:$CF$225,$C223,K$87))=0,"",HYPERLINK(TEXT("#"&amp;INDEX($D$168:$CF$225,$C223,K$87),),INDEX($D$168:$CF$225,$C223,K$87)))</f>
        <v>A126237826R</v>
      </c>
      <c r="V70" s="53"/>
      <c r="W70" s="53"/>
      <c r="X70" s="53"/>
    </row>
    <row r="71" spans="1:24">
      <c r="A71" s="51"/>
      <c r="B71" s="51" t="s">
        <v>8813</v>
      </c>
      <c r="C71" s="53" cm="1">
        <f t="array" ref="C71">INDEX($D$100:$CF$157,$C156,C$87)</f>
        <v>47.290999999999997</v>
      </c>
      <c r="D71" s="53" cm="1">
        <f t="array" ref="D71">INDEX($D$100:$CF$157,$C156,D$87)</f>
        <v>45.920999999999999</v>
      </c>
      <c r="E71" s="53" cm="1">
        <f t="array" ref="E71">INDEX($D$100:$CF$157,$C156,E$87)</f>
        <v>19.295999999999999</v>
      </c>
      <c r="F71" s="53" cm="1">
        <f t="array" ref="F71">INDEX($D$100:$CF$157,$C156,F$87)</f>
        <v>7.7119999999999997</v>
      </c>
      <c r="G71" s="53" cm="1">
        <f t="array" ref="G71">INDEX($D$100:$CF$157,$C156,G$87)</f>
        <v>6.7859999999999996</v>
      </c>
      <c r="H71" s="53" cm="1">
        <f t="array" ref="H71">INDEX($D$100:$CF$157,$C156,H$87)</f>
        <v>8.4570000000000007</v>
      </c>
      <c r="I71" s="53" cm="1">
        <f t="array" ref="I71">INDEX($D$100:$CF$157,$C156,I$87)</f>
        <v>5.04</v>
      </c>
      <c r="J71" s="53" cm="1">
        <f t="array" ref="J71">INDEX($D$100:$CF$157,$C156,J$87)</f>
        <v>3.6709999999999998</v>
      </c>
      <c r="K71" s="53" cm="1">
        <f t="array" ref="K71">INDEX($D$100:$CF$157,$C156,K$87)</f>
        <v>1.369</v>
      </c>
      <c r="L71" s="53"/>
      <c r="M71" s="54" t="str" cm="1">
        <f t="array" ref="M71">IF(HYPERLINK(TEXT("#"&amp;INDEX($D$168:$CF$225,$C224,C$87),),INDEX($D$168:$CF$225,$C224,C$87))=0,"",HYPERLINK(TEXT("#"&amp;INDEX($D$168:$CF$225,$C224,C$87),),INDEX($D$168:$CF$225,$C224,C$87)))</f>
        <v>A126237494F</v>
      </c>
      <c r="N71" s="54" t="str" cm="1">
        <f t="array" ref="N71">IF(HYPERLINK(TEXT("#"&amp;INDEX($D$168:$CF$225,$C224,D$87),),INDEX($D$168:$CF$225,$C224,D$87))=0,"",HYPERLINK(TEXT("#"&amp;INDEX($D$168:$CF$225,$C224,D$87),),INDEX($D$168:$CF$225,$C224,D$87)))</f>
        <v>A126237926X</v>
      </c>
      <c r="O71" s="54" t="str" cm="1">
        <f t="array" ref="O71">IF(HYPERLINK(TEXT("#"&amp;INDEX($D$168:$CF$225,$C224,E$87),),INDEX($D$168:$CF$225,$C224,E$87))=0,"",HYPERLINK(TEXT("#"&amp;INDEX($D$168:$CF$225,$C224,E$87),),INDEX($D$168:$CF$225,$C224,E$87)))</f>
        <v>A126237566F</v>
      </c>
      <c r="P71" s="54" t="str" cm="1">
        <f t="array" ref="P71">IF(HYPERLINK(TEXT("#"&amp;INDEX($D$168:$CF$225,$C224,F$87),),INDEX($D$168:$CF$225,$C224,F$87))=0,"",HYPERLINK(TEXT("#"&amp;INDEX($D$168:$CF$225,$C224,F$87),),INDEX($D$168:$CF$225,$C224,F$87)))</f>
        <v>A126238070V</v>
      </c>
      <c r="Q71" s="54" t="str" cm="1">
        <f t="array" ref="Q71">IF(HYPERLINK(TEXT("#"&amp;INDEX($D$168:$CF$225,$C224,G$87),),INDEX($D$168:$CF$225,$C224,G$87))=0,"",HYPERLINK(TEXT("#"&amp;INDEX($D$168:$CF$225,$C224,G$87),),INDEX($D$168:$CF$225,$C224,G$87)))</f>
        <v>A126237638F</v>
      </c>
      <c r="R71" s="54" t="str" cm="1">
        <f t="array" ref="R71">IF(HYPERLINK(TEXT("#"&amp;INDEX($D$168:$CF$225,$C224,H$87),),INDEX($D$168:$CF$225,$C224,H$87))=0,"",HYPERLINK(TEXT("#"&amp;INDEX($D$168:$CF$225,$C224,H$87),),INDEX($D$168:$CF$225,$C224,H$87)))</f>
        <v>A126237782X</v>
      </c>
      <c r="S71" s="54" t="str" cm="1">
        <f t="array" ref="S71">IF(HYPERLINK(TEXT("#"&amp;INDEX($D$168:$CF$225,$C224,I$87),),INDEX($D$168:$CF$225,$C224,I$87))=0,"",HYPERLINK(TEXT("#"&amp;INDEX($D$168:$CF$225,$C224,I$87),),INDEX($D$168:$CF$225,$C224,I$87)))</f>
        <v>A126237422V</v>
      </c>
      <c r="T71" s="54" t="str" cm="1">
        <f t="array" ref="T71">IF(HYPERLINK(TEXT("#"&amp;INDEX($D$168:$CF$225,$C224,J$87),),INDEX($D$168:$CF$225,$C224,J$87))=0,"",HYPERLINK(TEXT("#"&amp;INDEX($D$168:$CF$225,$C224,J$87),),INDEX($D$168:$CF$225,$C224,J$87)))</f>
        <v>A126238142V</v>
      </c>
      <c r="U71" s="54" t="str" cm="1">
        <f t="array" ref="U71">IF(HYPERLINK(TEXT("#"&amp;INDEX($D$168:$CF$225,$C224,K$87),),INDEX($D$168:$CF$225,$C224,K$87))=0,"",HYPERLINK(TEXT("#"&amp;INDEX($D$168:$CF$225,$C224,K$87),),INDEX($D$168:$CF$225,$C224,K$87)))</f>
        <v>A126237854X</v>
      </c>
      <c r="V71" s="53"/>
      <c r="W71" s="53"/>
      <c r="X71" s="53"/>
    </row>
    <row r="72" spans="1:24">
      <c r="A72" s="58" t="s">
        <v>8814</v>
      </c>
      <c r="B72" s="59"/>
      <c r="C72" s="60" cm="1">
        <f t="array" ref="C72">INDEX($D$100:$CF$157,$C157,C$87)</f>
        <v>235.179</v>
      </c>
      <c r="D72" s="60" cm="1">
        <f t="array" ref="D72">INDEX($D$100:$CF$157,$C157,D$87)</f>
        <v>231.43600000000001</v>
      </c>
      <c r="E72" s="60" cm="1">
        <f t="array" ref="E72">INDEX($D$100:$CF$157,$C157,E$87)</f>
        <v>80.825000000000003</v>
      </c>
      <c r="F72" s="60" cm="1">
        <f t="array" ref="F72">INDEX($D$100:$CF$157,$C157,F$87)</f>
        <v>45.526000000000003</v>
      </c>
      <c r="G72" s="60" cm="1">
        <f t="array" ref="G72">INDEX($D$100:$CF$157,$C157,G$87)</f>
        <v>41.039000000000001</v>
      </c>
      <c r="H72" s="60" cm="1">
        <f t="array" ref="H72">INDEX($D$100:$CF$157,$C157,H$87)</f>
        <v>38.058</v>
      </c>
      <c r="I72" s="60" cm="1">
        <f t="array" ref="I72">INDEX($D$100:$CF$157,$C157,I$87)</f>
        <v>29.731000000000002</v>
      </c>
      <c r="J72" s="60" cm="1">
        <f t="array" ref="J72">INDEX($D$100:$CF$157,$C157,J$87)</f>
        <v>25.988</v>
      </c>
      <c r="K72" s="60" cm="1">
        <f t="array" ref="K72">INDEX($D$100:$CF$157,$C157,K$87)</f>
        <v>3.7429999999999999</v>
      </c>
      <c r="L72" s="53"/>
      <c r="M72" s="54" t="str" cm="1">
        <f t="array" ref="M72">IF(HYPERLINK(TEXT("#"&amp;INDEX($D$168:$CF$225,$C225,C$87),),INDEX($D$168:$CF$225,$C225,C$87))=0,"",HYPERLINK(TEXT("#"&amp;INDEX($D$168:$CF$225,$C225,C$87),),INDEX($D$168:$CF$225,$C225,C$87)))</f>
        <v>A126237498R</v>
      </c>
      <c r="N72" s="54" t="str" cm="1">
        <f t="array" ref="N72">IF(HYPERLINK(TEXT("#"&amp;INDEX($D$168:$CF$225,$C225,D$87),),INDEX($D$168:$CF$225,$C225,D$87))=0,"",HYPERLINK(TEXT("#"&amp;INDEX($D$168:$CF$225,$C225,D$87),),INDEX($D$168:$CF$225,$C225,D$87)))</f>
        <v>A126237930R</v>
      </c>
      <c r="O72" s="54" t="str" cm="1">
        <f t="array" ref="O72">IF(HYPERLINK(TEXT("#"&amp;INDEX($D$168:$CF$225,$C225,E$87),),INDEX($D$168:$CF$225,$C225,E$87))=0,"",HYPERLINK(TEXT("#"&amp;INDEX($D$168:$CF$225,$C225,E$87),),INDEX($D$168:$CF$225,$C225,E$87)))</f>
        <v>A126237570W</v>
      </c>
      <c r="P72" s="54" t="str" cm="1">
        <f t="array" ref="P72">IF(HYPERLINK(TEXT("#"&amp;INDEX($D$168:$CF$225,$C225,F$87),),INDEX($D$168:$CF$225,$C225,F$87))=0,"",HYPERLINK(TEXT("#"&amp;INDEX($D$168:$CF$225,$C225,F$87),),INDEX($D$168:$CF$225,$C225,F$87)))</f>
        <v>A126238074C</v>
      </c>
      <c r="Q72" s="54" t="str" cm="1">
        <f t="array" ref="Q72">IF(HYPERLINK(TEXT("#"&amp;INDEX($D$168:$CF$225,$C225,G$87),),INDEX($D$168:$CF$225,$C225,G$87))=0,"",HYPERLINK(TEXT("#"&amp;INDEX($D$168:$CF$225,$C225,G$87),),INDEX($D$168:$CF$225,$C225,G$87)))</f>
        <v>A126237642W</v>
      </c>
      <c r="R72" s="54" t="str" cm="1">
        <f t="array" ref="R72">IF(HYPERLINK(TEXT("#"&amp;INDEX($D$168:$CF$225,$C225,H$87),),INDEX($D$168:$CF$225,$C225,H$87))=0,"",HYPERLINK(TEXT("#"&amp;INDEX($D$168:$CF$225,$C225,H$87),),INDEX($D$168:$CF$225,$C225,H$87)))</f>
        <v>A126237786J</v>
      </c>
      <c r="S72" s="54" t="str" cm="1">
        <f t="array" ref="S72">IF(HYPERLINK(TEXT("#"&amp;INDEX($D$168:$CF$225,$C225,I$87),),INDEX($D$168:$CF$225,$C225,I$87))=0,"",HYPERLINK(TEXT("#"&amp;INDEX($D$168:$CF$225,$C225,I$87),),INDEX($D$168:$CF$225,$C225,I$87)))</f>
        <v>A126237426C</v>
      </c>
      <c r="T72" s="54" t="str" cm="1">
        <f t="array" ref="T72">IF(HYPERLINK(TEXT("#"&amp;INDEX($D$168:$CF$225,$C225,J$87),),INDEX($D$168:$CF$225,$C225,J$87))=0,"",HYPERLINK(TEXT("#"&amp;INDEX($D$168:$CF$225,$C225,J$87),),INDEX($D$168:$CF$225,$C225,J$87)))</f>
        <v>A126238146C</v>
      </c>
      <c r="U72" s="54" t="str" cm="1">
        <f t="array" ref="U72">IF(HYPERLINK(TEXT("#"&amp;INDEX($D$168:$CF$225,$C225,K$87),),INDEX($D$168:$CF$225,$C225,K$87))=0,"",HYPERLINK(TEXT("#"&amp;INDEX($D$168:$CF$225,$C225,K$87),),INDEX($D$168:$CF$225,$C225,K$87)))</f>
        <v>A126237858J</v>
      </c>
      <c r="V72" s="53"/>
      <c r="W72" s="53"/>
      <c r="X72" s="53"/>
    </row>
    <row r="73" spans="1:24">
      <c r="A73" s="61"/>
      <c r="B73" s="62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53"/>
      <c r="N73" s="53"/>
      <c r="O73" s="53"/>
      <c r="P73" s="53"/>
      <c r="Q73" s="53"/>
      <c r="R73" s="53"/>
      <c r="S73" s="53"/>
      <c r="T73" s="53"/>
      <c r="U73" s="53"/>
      <c r="V73" s="53"/>
    </row>
    <row r="74" spans="1:24">
      <c r="A74" s="61"/>
      <c r="B74" s="62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53"/>
      <c r="N74" s="53"/>
      <c r="O74" s="53"/>
      <c r="P74" s="53"/>
      <c r="Q74" s="53"/>
      <c r="R74" s="53"/>
      <c r="S74" s="53"/>
      <c r="T74" s="53"/>
      <c r="U74" s="53"/>
      <c r="V74" s="53"/>
    </row>
    <row r="75" spans="1:24">
      <c r="A75" s="63" t="str">
        <f ca="1">Contents!B26</f>
        <v>© Commonwealth of Australia 2023</v>
      </c>
      <c r="B75" s="62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</row>
    <row r="76" spans="1:24">
      <c r="A76" s="63"/>
      <c r="B76" s="6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</row>
    <row r="77" spans="1:24" hidden="1">
      <c r="A77" s="64"/>
      <c r="B77" s="65" t="s">
        <v>8783</v>
      </c>
      <c r="C77" s="66">
        <v>1</v>
      </c>
      <c r="D77" s="67"/>
      <c r="E77" s="67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24" hidden="1">
      <c r="A78" s="64"/>
      <c r="B78" s="65" t="s">
        <v>8817</v>
      </c>
      <c r="C78" s="66">
        <f>C77+9</f>
        <v>10</v>
      </c>
      <c r="D78" s="67"/>
      <c r="E78" s="67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24" hidden="1">
      <c r="A79" s="64"/>
      <c r="B79" s="65" t="s">
        <v>8818</v>
      </c>
      <c r="C79" s="66">
        <f t="shared" ref="C79:C85" si="0">C78+9</f>
        <v>19</v>
      </c>
      <c r="D79" s="67"/>
      <c r="E79" s="67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24" hidden="1">
      <c r="A80" s="64"/>
      <c r="B80" s="65" t="s">
        <v>8819</v>
      </c>
      <c r="C80" s="66">
        <f t="shared" si="0"/>
        <v>28</v>
      </c>
      <c r="D80" s="67"/>
      <c r="E80" s="67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spans="1:103" hidden="1">
      <c r="A81" s="64"/>
      <c r="B81" s="65" t="s">
        <v>8820</v>
      </c>
      <c r="C81" s="66">
        <f t="shared" si="0"/>
        <v>37</v>
      </c>
      <c r="D81" s="67"/>
      <c r="E81" s="67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</row>
    <row r="82" spans="1:103" hidden="1">
      <c r="A82" s="64"/>
      <c r="B82" s="65" t="s">
        <v>8821</v>
      </c>
      <c r="C82" s="66">
        <f t="shared" si="0"/>
        <v>46</v>
      </c>
      <c r="D82" s="67"/>
      <c r="E82" s="67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</row>
    <row r="83" spans="1:103" hidden="1">
      <c r="A83" s="64"/>
      <c r="B83" s="65" t="s">
        <v>8822</v>
      </c>
      <c r="C83" s="66">
        <f t="shared" si="0"/>
        <v>55</v>
      </c>
      <c r="D83" s="67"/>
      <c r="E83" s="67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</row>
    <row r="84" spans="1:103" hidden="1">
      <c r="A84" s="64"/>
      <c r="B84" s="65" t="s">
        <v>8823</v>
      </c>
      <c r="C84" s="66">
        <f t="shared" si="0"/>
        <v>64</v>
      </c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</row>
    <row r="85" spans="1:103" hidden="1">
      <c r="A85" s="64"/>
      <c r="B85" s="65" t="s">
        <v>8824</v>
      </c>
      <c r="C85" s="66">
        <f t="shared" si="0"/>
        <v>73</v>
      </c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</row>
    <row r="86" spans="1:103" hidden="1">
      <c r="A86" s="64"/>
      <c r="B86" s="62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</row>
    <row r="87" spans="1:103" hidden="1">
      <c r="A87" s="64"/>
      <c r="B87" s="62"/>
      <c r="C87" s="66">
        <f>VLOOKUP(C10,B77:C85,2,FALSE)</f>
        <v>1</v>
      </c>
      <c r="D87" s="66">
        <f>C87+1</f>
        <v>2</v>
      </c>
      <c r="E87" s="66">
        <f>D87+1</f>
        <v>3</v>
      </c>
      <c r="F87" s="66">
        <f t="shared" ref="F87:I87" si="1">E87+1</f>
        <v>4</v>
      </c>
      <c r="G87" s="66">
        <f t="shared" si="1"/>
        <v>5</v>
      </c>
      <c r="H87" s="66">
        <f t="shared" si="1"/>
        <v>6</v>
      </c>
      <c r="I87" s="66">
        <f t="shared" si="1"/>
        <v>7</v>
      </c>
      <c r="J87" s="66">
        <f>I87+1</f>
        <v>8</v>
      </c>
      <c r="K87" s="66">
        <f>J87+1</f>
        <v>9</v>
      </c>
      <c r="L87" s="66"/>
      <c r="M87" s="53"/>
      <c r="N87" s="53"/>
      <c r="O87" s="53"/>
      <c r="P87" s="53"/>
      <c r="Q87" s="53"/>
      <c r="R87" s="53"/>
      <c r="S87" s="53"/>
      <c r="T87" s="53"/>
      <c r="U87" s="53"/>
    </row>
    <row r="88" spans="1:103" hidden="1">
      <c r="A88" s="64"/>
      <c r="B88" s="62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</row>
    <row r="89" spans="1:103" hidden="1">
      <c r="A89" s="64"/>
      <c r="B89" s="62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</row>
    <row r="90" spans="1:103" hidden="1">
      <c r="A90" s="64"/>
      <c r="B90" s="62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</row>
    <row r="91" spans="1:103" hidden="1">
      <c r="A91" s="64"/>
      <c r="B91" s="62"/>
      <c r="C91" s="62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</row>
    <row r="92" spans="1:103" hidden="1">
      <c r="A92" s="64"/>
      <c r="B92" s="62"/>
      <c r="C92" s="62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</row>
    <row r="93" spans="1:103" hidden="1">
      <c r="A93" s="64"/>
      <c r="B93" s="62"/>
      <c r="C93" s="62"/>
      <c r="D93" s="66">
        <v>1</v>
      </c>
      <c r="E93" s="66">
        <v>2</v>
      </c>
      <c r="F93" s="66">
        <v>3</v>
      </c>
      <c r="G93" s="66">
        <v>4</v>
      </c>
      <c r="H93" s="66">
        <v>5</v>
      </c>
      <c r="I93" s="66">
        <v>6</v>
      </c>
      <c r="J93" s="66">
        <v>7</v>
      </c>
      <c r="K93" s="66">
        <v>8</v>
      </c>
      <c r="L93" s="66">
        <v>9</v>
      </c>
      <c r="M93" s="66">
        <v>10</v>
      </c>
      <c r="N93" s="66">
        <v>11</v>
      </c>
      <c r="O93" s="66">
        <v>12</v>
      </c>
      <c r="P93" s="66">
        <v>13</v>
      </c>
      <c r="Q93" s="66">
        <v>14</v>
      </c>
      <c r="R93" s="66">
        <v>15</v>
      </c>
      <c r="S93" s="66">
        <v>16</v>
      </c>
      <c r="T93" s="66">
        <v>17</v>
      </c>
      <c r="U93" s="66">
        <v>18</v>
      </c>
      <c r="V93" s="66">
        <v>19</v>
      </c>
      <c r="W93" s="66">
        <v>20</v>
      </c>
      <c r="X93" s="66">
        <v>21</v>
      </c>
      <c r="Y93" s="66">
        <v>22</v>
      </c>
      <c r="Z93" s="66">
        <v>23</v>
      </c>
      <c r="AA93" s="66">
        <v>24</v>
      </c>
      <c r="AB93" s="66">
        <v>25</v>
      </c>
      <c r="AC93" s="66">
        <v>26</v>
      </c>
      <c r="AD93" s="66">
        <v>27</v>
      </c>
      <c r="AE93" s="66">
        <v>28</v>
      </c>
      <c r="AF93" s="66">
        <v>29</v>
      </c>
      <c r="AG93" s="66">
        <v>30</v>
      </c>
      <c r="AH93" s="66">
        <v>31</v>
      </c>
      <c r="AI93" s="66">
        <v>32</v>
      </c>
      <c r="AJ93" s="66">
        <v>33</v>
      </c>
      <c r="AK93" s="66">
        <v>34</v>
      </c>
      <c r="AL93" s="66">
        <v>35</v>
      </c>
      <c r="AM93" s="66">
        <v>36</v>
      </c>
      <c r="AN93" s="66">
        <v>37</v>
      </c>
      <c r="AO93" s="66">
        <v>38</v>
      </c>
      <c r="AP93" s="66">
        <v>39</v>
      </c>
      <c r="AQ93" s="66">
        <v>40</v>
      </c>
      <c r="AR93" s="66">
        <v>41</v>
      </c>
      <c r="AS93" s="66">
        <v>42</v>
      </c>
      <c r="AT93" s="66">
        <v>43</v>
      </c>
      <c r="AU93" s="66">
        <v>44</v>
      </c>
      <c r="AV93" s="66">
        <v>45</v>
      </c>
      <c r="AW93" s="66">
        <v>46</v>
      </c>
      <c r="AX93" s="66">
        <v>47</v>
      </c>
      <c r="AY93" s="66">
        <v>48</v>
      </c>
      <c r="AZ93" s="66">
        <v>49</v>
      </c>
      <c r="BA93" s="66">
        <v>50</v>
      </c>
      <c r="BB93" s="66">
        <v>51</v>
      </c>
      <c r="BC93" s="66">
        <v>52</v>
      </c>
      <c r="BD93" s="66">
        <v>53</v>
      </c>
      <c r="BE93" s="66">
        <v>54</v>
      </c>
      <c r="BF93" s="66">
        <v>55</v>
      </c>
      <c r="BG93" s="66">
        <v>56</v>
      </c>
      <c r="BH93" s="66">
        <v>57</v>
      </c>
      <c r="BI93" s="66">
        <v>58</v>
      </c>
      <c r="BJ93" s="66">
        <v>59</v>
      </c>
      <c r="BK93" s="66">
        <v>60</v>
      </c>
      <c r="BL93" s="66">
        <v>61</v>
      </c>
      <c r="BM93" s="66">
        <v>62</v>
      </c>
      <c r="BN93" s="66">
        <v>63</v>
      </c>
      <c r="BO93" s="66">
        <v>64</v>
      </c>
      <c r="BP93" s="66">
        <v>65</v>
      </c>
      <c r="BQ93" s="66">
        <v>66</v>
      </c>
      <c r="BR93" s="66">
        <v>67</v>
      </c>
      <c r="BS93" s="66">
        <v>68</v>
      </c>
      <c r="BT93" s="66">
        <v>69</v>
      </c>
      <c r="BU93" s="66">
        <v>70</v>
      </c>
      <c r="BV93" s="66">
        <v>71</v>
      </c>
      <c r="BW93" s="66">
        <v>72</v>
      </c>
      <c r="BX93" s="66">
        <v>73</v>
      </c>
      <c r="BY93" s="66">
        <v>74</v>
      </c>
      <c r="BZ93" s="66">
        <v>75</v>
      </c>
      <c r="CA93" s="66">
        <v>76</v>
      </c>
      <c r="CB93" s="66">
        <v>77</v>
      </c>
      <c r="CC93" s="66">
        <v>78</v>
      </c>
      <c r="CD93" s="66">
        <v>79</v>
      </c>
      <c r="CE93" s="66">
        <v>80</v>
      </c>
      <c r="CF93" s="66">
        <v>81</v>
      </c>
      <c r="CG93" s="66"/>
      <c r="CH93" s="66"/>
      <c r="CI93" s="66"/>
      <c r="CJ93" s="66"/>
      <c r="CK93" s="66"/>
      <c r="CL93" s="66"/>
      <c r="CM93" s="66"/>
      <c r="CN93" s="66"/>
      <c r="CO93" s="66"/>
    </row>
    <row r="94" spans="1:103" ht="15" hidden="1" customHeight="1">
      <c r="A94" s="36"/>
      <c r="B94" s="36"/>
      <c r="C94" s="36"/>
      <c r="D94" s="68" t="s">
        <v>8783</v>
      </c>
      <c r="E94" s="68"/>
      <c r="F94" s="68"/>
      <c r="G94" s="68"/>
      <c r="H94" s="68"/>
      <c r="I94" s="68"/>
      <c r="J94" s="68"/>
      <c r="K94" s="68"/>
      <c r="L94" s="68"/>
      <c r="M94" s="68" t="s">
        <v>8825</v>
      </c>
      <c r="N94" s="68"/>
      <c r="O94" s="68"/>
      <c r="P94" s="68"/>
      <c r="Q94" s="68"/>
      <c r="R94" s="68"/>
      <c r="S94" s="68"/>
      <c r="T94" s="68"/>
      <c r="U94" s="68"/>
      <c r="V94" s="68" t="s">
        <v>8826</v>
      </c>
      <c r="W94" s="68"/>
      <c r="X94" s="68"/>
      <c r="Y94" s="68"/>
      <c r="Z94" s="68"/>
      <c r="AA94" s="68"/>
      <c r="AB94" s="68"/>
      <c r="AC94" s="68"/>
      <c r="AD94" s="68"/>
      <c r="AE94" s="68" t="s">
        <v>8827</v>
      </c>
      <c r="AF94" s="68"/>
      <c r="AG94" s="68"/>
      <c r="AH94" s="68"/>
      <c r="AI94" s="68"/>
      <c r="AJ94" s="68"/>
      <c r="AK94" s="68"/>
      <c r="AL94" s="41"/>
      <c r="AM94" s="41"/>
      <c r="AN94" s="41" t="s">
        <v>8828</v>
      </c>
      <c r="AO94" s="41"/>
      <c r="AW94" t="s">
        <v>8829</v>
      </c>
      <c r="BF94" t="s">
        <v>8830</v>
      </c>
      <c r="BO94" t="s">
        <v>8831</v>
      </c>
      <c r="BX94" t="s">
        <v>8832</v>
      </c>
    </row>
    <row r="95" spans="1:103" ht="15" hidden="1" customHeight="1">
      <c r="A95" s="36"/>
      <c r="B95" s="36"/>
      <c r="C95" s="36"/>
      <c r="D95" s="42" t="s">
        <v>8785</v>
      </c>
      <c r="E95" s="42" t="s">
        <v>8786</v>
      </c>
      <c r="F95" s="42" t="s">
        <v>8787</v>
      </c>
      <c r="G95" s="42" t="s">
        <v>8788</v>
      </c>
      <c r="H95" s="43" t="s">
        <v>8789</v>
      </c>
      <c r="I95" s="42" t="s">
        <v>8790</v>
      </c>
      <c r="J95" s="42" t="s">
        <v>8791</v>
      </c>
      <c r="K95" s="44" t="s">
        <v>8792</v>
      </c>
      <c r="L95" s="44" t="s">
        <v>8793</v>
      </c>
      <c r="M95" s="42" t="s">
        <v>8785</v>
      </c>
      <c r="N95" s="42" t="s">
        <v>8786</v>
      </c>
      <c r="O95" s="42" t="s">
        <v>8787</v>
      </c>
      <c r="P95" s="42" t="s">
        <v>8788</v>
      </c>
      <c r="Q95" s="43" t="s">
        <v>8789</v>
      </c>
      <c r="R95" s="42" t="s">
        <v>8790</v>
      </c>
      <c r="S95" s="42" t="s">
        <v>8791</v>
      </c>
      <c r="T95" s="44" t="s">
        <v>8792</v>
      </c>
      <c r="U95" s="44" t="s">
        <v>8793</v>
      </c>
      <c r="V95" s="42" t="s">
        <v>8785</v>
      </c>
      <c r="W95" s="42" t="s">
        <v>8786</v>
      </c>
      <c r="X95" s="42" t="s">
        <v>8787</v>
      </c>
      <c r="Y95" s="42" t="s">
        <v>8788</v>
      </c>
      <c r="Z95" s="43" t="s">
        <v>8789</v>
      </c>
      <c r="AA95" s="42" t="s">
        <v>8790</v>
      </c>
      <c r="AB95" s="42" t="s">
        <v>8791</v>
      </c>
      <c r="AC95" s="44" t="s">
        <v>8792</v>
      </c>
      <c r="AD95" s="44" t="s">
        <v>8793</v>
      </c>
      <c r="AE95" s="42" t="s">
        <v>8785</v>
      </c>
      <c r="AF95" s="42" t="s">
        <v>8786</v>
      </c>
      <c r="AG95" s="42" t="s">
        <v>8787</v>
      </c>
      <c r="AH95" s="42" t="s">
        <v>8788</v>
      </c>
      <c r="AI95" s="43" t="s">
        <v>8789</v>
      </c>
      <c r="AJ95" s="42" t="s">
        <v>8790</v>
      </c>
      <c r="AK95" s="42" t="s">
        <v>8791</v>
      </c>
      <c r="AL95" s="44" t="s">
        <v>8792</v>
      </c>
      <c r="AM95" s="44" t="s">
        <v>8793</v>
      </c>
      <c r="AN95" s="42" t="s">
        <v>8785</v>
      </c>
      <c r="AO95" s="42" t="s">
        <v>8786</v>
      </c>
      <c r="AP95" s="42" t="s">
        <v>8787</v>
      </c>
      <c r="AQ95" s="42" t="s">
        <v>8788</v>
      </c>
      <c r="AR95" s="43" t="s">
        <v>8789</v>
      </c>
      <c r="AS95" s="42" t="s">
        <v>8790</v>
      </c>
      <c r="AT95" s="42" t="s">
        <v>8791</v>
      </c>
      <c r="AU95" s="44" t="s">
        <v>8792</v>
      </c>
      <c r="AV95" s="44" t="s">
        <v>8793</v>
      </c>
      <c r="AW95" s="42" t="s">
        <v>8785</v>
      </c>
      <c r="AX95" s="42" t="s">
        <v>8786</v>
      </c>
      <c r="AY95" s="42" t="s">
        <v>8787</v>
      </c>
      <c r="AZ95" s="42" t="s">
        <v>8788</v>
      </c>
      <c r="BA95" s="43" t="s">
        <v>8789</v>
      </c>
      <c r="BB95" s="42" t="s">
        <v>8790</v>
      </c>
      <c r="BC95" s="42" t="s">
        <v>8791</v>
      </c>
      <c r="BD95" s="44" t="s">
        <v>8792</v>
      </c>
      <c r="BE95" s="44" t="s">
        <v>8793</v>
      </c>
      <c r="BF95" s="42" t="s">
        <v>8785</v>
      </c>
      <c r="BG95" s="42" t="s">
        <v>8786</v>
      </c>
      <c r="BH95" s="42" t="s">
        <v>8787</v>
      </c>
      <c r="BI95" s="42" t="s">
        <v>8788</v>
      </c>
      <c r="BJ95" s="43" t="s">
        <v>8789</v>
      </c>
      <c r="BK95" s="42" t="s">
        <v>8790</v>
      </c>
      <c r="BL95" s="42" t="s">
        <v>8791</v>
      </c>
      <c r="BM95" s="44" t="s">
        <v>8792</v>
      </c>
      <c r="BN95" s="44" t="s">
        <v>8793</v>
      </c>
      <c r="BO95" s="42" t="s">
        <v>8785</v>
      </c>
      <c r="BP95" s="42" t="s">
        <v>8786</v>
      </c>
      <c r="BQ95" s="42" t="s">
        <v>8787</v>
      </c>
      <c r="BR95" s="42" t="s">
        <v>8788</v>
      </c>
      <c r="BS95" s="43" t="s">
        <v>8789</v>
      </c>
      <c r="BT95" s="42" t="s">
        <v>8790</v>
      </c>
      <c r="BU95" s="42" t="s">
        <v>8791</v>
      </c>
      <c r="BV95" s="44" t="s">
        <v>8792</v>
      </c>
      <c r="BW95" s="44" t="s">
        <v>8793</v>
      </c>
      <c r="BX95" s="42" t="s">
        <v>8785</v>
      </c>
      <c r="BY95" s="42" t="s">
        <v>8786</v>
      </c>
      <c r="BZ95" s="42" t="s">
        <v>8787</v>
      </c>
      <c r="CA95" s="42" t="s">
        <v>8788</v>
      </c>
      <c r="CB95" s="43" t="s">
        <v>8789</v>
      </c>
      <c r="CC95" s="42" t="s">
        <v>8790</v>
      </c>
      <c r="CD95" s="42" t="s">
        <v>8791</v>
      </c>
      <c r="CE95" s="44" t="s">
        <v>8792</v>
      </c>
      <c r="CF95" s="44" t="s">
        <v>8793</v>
      </c>
      <c r="CG95" s="69"/>
      <c r="CH95" s="69"/>
      <c r="CI95" s="69"/>
      <c r="CJ95" s="70"/>
      <c r="CK95" s="71"/>
      <c r="CL95" s="72"/>
      <c r="CM95" s="72"/>
      <c r="CN95" s="72"/>
      <c r="CO95" s="72"/>
      <c r="CP95" s="98"/>
      <c r="CQ95" s="99"/>
      <c r="CR95" s="99"/>
      <c r="CS95" s="99"/>
      <c r="CT95" s="100"/>
      <c r="CU95" s="103"/>
      <c r="CV95" s="101"/>
      <c r="CW95" s="101"/>
      <c r="CX95" s="101"/>
      <c r="CY95" s="101"/>
    </row>
    <row r="96" spans="1:103" hidden="1">
      <c r="A96" s="36"/>
      <c r="B96" s="36"/>
      <c r="C96" s="36"/>
      <c r="D96" s="42"/>
      <c r="E96" s="42"/>
      <c r="F96" s="73"/>
      <c r="G96" s="42"/>
      <c r="H96" s="42"/>
      <c r="I96" s="73"/>
      <c r="J96" s="42"/>
      <c r="K96" s="74"/>
      <c r="L96" s="42"/>
      <c r="M96" s="42"/>
      <c r="N96" s="73"/>
      <c r="O96" s="42"/>
      <c r="P96" s="42"/>
      <c r="Q96" s="73"/>
      <c r="R96" s="42"/>
      <c r="S96" s="74"/>
      <c r="T96" s="42"/>
      <c r="U96" s="42"/>
      <c r="V96" s="73"/>
      <c r="W96" s="42"/>
      <c r="X96" s="42"/>
      <c r="Y96" s="73"/>
      <c r="Z96" s="42"/>
      <c r="AA96" s="74"/>
      <c r="AB96" s="42"/>
      <c r="AC96" s="42"/>
      <c r="AD96" s="73"/>
      <c r="AE96" s="42"/>
      <c r="AF96" s="42"/>
      <c r="AG96" s="73"/>
      <c r="AH96" s="42"/>
      <c r="AI96" s="74"/>
      <c r="AJ96" s="42"/>
      <c r="AK96" s="42"/>
      <c r="AL96" s="73"/>
      <c r="AM96" s="42"/>
      <c r="AN96" s="42"/>
      <c r="AO96" s="73"/>
      <c r="AP96" s="42"/>
      <c r="AQ96" s="74"/>
      <c r="AR96" s="42"/>
      <c r="AS96" s="42"/>
      <c r="AT96" s="73"/>
      <c r="AU96" s="42"/>
      <c r="AV96" s="42"/>
      <c r="AW96" s="73"/>
      <c r="AX96" s="42"/>
      <c r="AY96" s="74"/>
      <c r="AZ96" s="42"/>
      <c r="BA96" s="42"/>
      <c r="BB96" s="73"/>
      <c r="BC96" s="42"/>
      <c r="BD96" s="42"/>
      <c r="BE96" s="73"/>
      <c r="BF96" s="42"/>
      <c r="BG96" s="74"/>
      <c r="BH96" s="42"/>
      <c r="BI96" s="42"/>
      <c r="BJ96" s="73"/>
      <c r="BK96" s="42"/>
      <c r="BL96" s="42"/>
      <c r="BM96" s="73"/>
      <c r="BN96" s="42"/>
      <c r="BO96" s="74"/>
      <c r="BP96" s="42"/>
      <c r="BQ96" s="42"/>
      <c r="BR96" s="73"/>
      <c r="BS96" s="42"/>
      <c r="BT96" s="42"/>
      <c r="BU96" s="73"/>
      <c r="BV96" s="42"/>
      <c r="BW96" s="74"/>
      <c r="BX96" s="42"/>
      <c r="BY96" s="42"/>
      <c r="BZ96" s="70"/>
      <c r="CA96" s="70"/>
      <c r="CB96" s="72"/>
      <c r="CC96" s="72"/>
      <c r="CD96" s="72"/>
      <c r="CE96" s="72"/>
      <c r="CF96" s="74"/>
      <c r="CG96" s="42"/>
      <c r="CH96" s="42"/>
      <c r="CI96" s="42"/>
      <c r="CJ96" s="70"/>
      <c r="CK96" s="70"/>
      <c r="CL96" s="72"/>
      <c r="CM96" s="72"/>
      <c r="CN96" s="72"/>
      <c r="CO96" s="72"/>
      <c r="CP96" s="98"/>
      <c r="CQ96" s="42"/>
      <c r="CR96" s="42"/>
      <c r="CS96" s="42"/>
      <c r="CT96" s="100"/>
      <c r="CU96" s="100"/>
      <c r="CV96" s="101"/>
      <c r="CW96" s="101"/>
      <c r="CX96" s="101"/>
      <c r="CY96" s="101"/>
    </row>
    <row r="97" spans="1:93" hidden="1">
      <c r="A97" s="36"/>
      <c r="B97" s="36"/>
      <c r="C97" s="36"/>
      <c r="D97" s="46" t="s">
        <v>8794</v>
      </c>
      <c r="E97" s="46" t="s">
        <v>8794</v>
      </c>
      <c r="F97" s="75" t="s">
        <v>8794</v>
      </c>
      <c r="G97" s="46" t="s">
        <v>8794</v>
      </c>
      <c r="H97" s="46" t="s">
        <v>8794</v>
      </c>
      <c r="I97" s="75" t="s">
        <v>8833</v>
      </c>
      <c r="J97" s="46" t="s">
        <v>8794</v>
      </c>
      <c r="K97" s="46" t="s">
        <v>8794</v>
      </c>
      <c r="L97" s="46" t="s">
        <v>8794</v>
      </c>
      <c r="M97" s="46" t="s">
        <v>8794</v>
      </c>
      <c r="N97" s="75" t="s">
        <v>8794</v>
      </c>
      <c r="O97" s="46" t="s">
        <v>8833</v>
      </c>
      <c r="P97" s="46" t="s">
        <v>8794</v>
      </c>
      <c r="Q97" s="75" t="s">
        <v>8794</v>
      </c>
      <c r="R97" s="46" t="s">
        <v>8794</v>
      </c>
      <c r="S97" s="46" t="s">
        <v>8794</v>
      </c>
      <c r="T97" s="46" t="s">
        <v>8794</v>
      </c>
      <c r="U97" s="46" t="s">
        <v>8833</v>
      </c>
      <c r="V97" s="75" t="s">
        <v>8794</v>
      </c>
      <c r="W97" s="46" t="s">
        <v>8794</v>
      </c>
      <c r="X97" s="46" t="s">
        <v>8794</v>
      </c>
      <c r="Y97" s="75" t="s">
        <v>8794</v>
      </c>
      <c r="Z97" s="46" t="s">
        <v>8794</v>
      </c>
      <c r="AA97" s="46" t="s">
        <v>8833</v>
      </c>
      <c r="AB97" s="46" t="s">
        <v>8794</v>
      </c>
      <c r="AC97" s="46" t="s">
        <v>8794</v>
      </c>
      <c r="AD97" s="75" t="s">
        <v>8794</v>
      </c>
      <c r="AE97" s="46" t="s">
        <v>8794</v>
      </c>
      <c r="AF97" s="46" t="s">
        <v>8794</v>
      </c>
      <c r="AG97" s="75" t="s">
        <v>8833</v>
      </c>
      <c r="AH97" s="46" t="s">
        <v>8794</v>
      </c>
      <c r="AI97" s="46" t="s">
        <v>8794</v>
      </c>
      <c r="AJ97" s="46" t="s">
        <v>8794</v>
      </c>
      <c r="AK97" s="46" t="s">
        <v>8794</v>
      </c>
      <c r="AL97" s="75" t="s">
        <v>8794</v>
      </c>
      <c r="AM97" s="46" t="s">
        <v>8833</v>
      </c>
      <c r="AN97" s="46" t="s">
        <v>8794</v>
      </c>
      <c r="AO97" s="75" t="s">
        <v>8794</v>
      </c>
      <c r="AP97" s="46" t="s">
        <v>8794</v>
      </c>
      <c r="AQ97" s="46" t="s">
        <v>8794</v>
      </c>
      <c r="AR97" s="46" t="s">
        <v>8794</v>
      </c>
      <c r="AS97" s="46" t="s">
        <v>8833</v>
      </c>
      <c r="AT97" s="75" t="s">
        <v>8794</v>
      </c>
      <c r="AU97" s="46" t="s">
        <v>8794</v>
      </c>
      <c r="AV97" s="46" t="s">
        <v>8794</v>
      </c>
      <c r="AW97" s="75" t="s">
        <v>8794</v>
      </c>
      <c r="AX97" s="46" t="s">
        <v>8794</v>
      </c>
      <c r="AY97" s="46" t="s">
        <v>8833</v>
      </c>
      <c r="AZ97" s="46" t="s">
        <v>8794</v>
      </c>
      <c r="BA97" s="46" t="s">
        <v>8794</v>
      </c>
      <c r="BB97" s="75" t="s">
        <v>8794</v>
      </c>
      <c r="BC97" s="46" t="s">
        <v>8794</v>
      </c>
      <c r="BD97" s="46" t="s">
        <v>8794</v>
      </c>
      <c r="BE97" s="75" t="s">
        <v>8833</v>
      </c>
      <c r="BJ97" s="75"/>
      <c r="BM97" s="75"/>
      <c r="BR97" s="75"/>
      <c r="BU97" s="75"/>
    </row>
    <row r="98" spans="1:93" hidden="1">
      <c r="A98" s="47" t="s">
        <v>8795</v>
      </c>
      <c r="B98" s="48"/>
      <c r="C98" s="36"/>
      <c r="D98" s="46"/>
      <c r="E98" s="46"/>
      <c r="F98" s="75"/>
      <c r="G98" s="46"/>
      <c r="H98" s="46"/>
      <c r="I98" s="75"/>
      <c r="J98" s="46"/>
      <c r="K98" s="46"/>
      <c r="L98" s="46"/>
      <c r="M98" s="46"/>
      <c r="N98" s="75"/>
      <c r="O98" s="46"/>
      <c r="P98" s="46"/>
      <c r="Q98" s="75"/>
      <c r="R98" s="46"/>
      <c r="S98" s="46"/>
      <c r="T98" s="46"/>
      <c r="U98" s="46"/>
      <c r="V98" s="75"/>
      <c r="W98" s="46"/>
      <c r="X98" s="46"/>
      <c r="Y98" s="75"/>
      <c r="Z98" s="46"/>
      <c r="AA98" s="46"/>
      <c r="AB98" s="46"/>
      <c r="AC98" s="46"/>
      <c r="AD98" s="75"/>
      <c r="AE98" s="46"/>
      <c r="AF98" s="46"/>
      <c r="AG98" s="75"/>
      <c r="AH98" s="46"/>
      <c r="AI98" s="46"/>
      <c r="AJ98" s="46"/>
      <c r="AK98" s="46"/>
      <c r="AL98" s="75"/>
      <c r="AM98" s="46"/>
      <c r="AN98" s="46"/>
      <c r="AO98" s="75"/>
      <c r="AP98" s="46"/>
      <c r="AQ98" s="46"/>
      <c r="AR98" s="46"/>
      <c r="AS98" s="46"/>
      <c r="AT98" s="75"/>
      <c r="AU98" s="46"/>
      <c r="AV98" s="46"/>
      <c r="AW98" s="75"/>
      <c r="AX98" s="46"/>
      <c r="AY98" s="46"/>
      <c r="AZ98" s="46"/>
      <c r="BA98" s="46"/>
      <c r="BB98" s="75"/>
      <c r="BC98" s="46"/>
      <c r="BD98" s="46"/>
      <c r="BE98" s="75"/>
      <c r="BJ98" s="75"/>
      <c r="BM98" s="75"/>
      <c r="BR98" s="75"/>
      <c r="BU98" s="75"/>
    </row>
    <row r="99" spans="1:93" hidden="1">
      <c r="A99" s="50" t="s">
        <v>8796</v>
      </c>
      <c r="B99" s="51"/>
      <c r="C99" s="36"/>
      <c r="D99" s="46"/>
      <c r="E99" s="46"/>
      <c r="F99" s="75"/>
      <c r="G99" s="76"/>
      <c r="H99" s="76"/>
      <c r="I99" s="75"/>
      <c r="J99" s="46"/>
      <c r="K99" s="46"/>
      <c r="L99" s="46"/>
      <c r="M99" s="76"/>
      <c r="N99" s="75"/>
      <c r="O99" s="77"/>
      <c r="P99" s="46"/>
      <c r="Q99" s="75"/>
      <c r="R99" s="46"/>
      <c r="S99" s="46"/>
      <c r="T99" s="76"/>
      <c r="U99" s="77"/>
      <c r="V99" s="75"/>
      <c r="W99" s="46"/>
      <c r="X99" s="46"/>
      <c r="Y99" s="75"/>
      <c r="Z99" s="76"/>
      <c r="AA99" s="77"/>
      <c r="AB99" s="46"/>
      <c r="AC99" s="46"/>
      <c r="AD99" s="75"/>
      <c r="AE99" s="46"/>
      <c r="AF99" s="76"/>
      <c r="AG99" s="75"/>
      <c r="AH99" s="46"/>
      <c r="AI99" s="46"/>
      <c r="AJ99" s="46"/>
      <c r="AK99" s="46"/>
      <c r="AL99" s="75"/>
      <c r="AM99" s="77"/>
      <c r="AN99" s="46"/>
      <c r="AO99" s="75"/>
      <c r="AP99" s="46"/>
      <c r="AQ99" s="46"/>
      <c r="AR99" s="76"/>
      <c r="AS99" s="77"/>
      <c r="AT99" s="75"/>
      <c r="AU99" s="46"/>
      <c r="AV99" s="46"/>
      <c r="AW99" s="75"/>
      <c r="AX99" s="76"/>
      <c r="AY99" s="77"/>
      <c r="AZ99" s="46"/>
      <c r="BA99" s="46"/>
      <c r="BB99" s="75"/>
      <c r="BC99" s="76"/>
      <c r="BD99" s="77"/>
      <c r="BE99" s="75"/>
      <c r="BJ99" s="75"/>
      <c r="BM99" s="75"/>
      <c r="BR99" s="75"/>
      <c r="BU99" s="75"/>
    </row>
    <row r="100" spans="1:93" hidden="1">
      <c r="A100" s="51"/>
      <c r="B100" s="51" t="s">
        <v>8797</v>
      </c>
      <c r="C100" s="65">
        <v>1</v>
      </c>
      <c r="D100" s="78">
        <f>A126230382K_Latest</f>
        <v>415.11900000000003</v>
      </c>
      <c r="E100" s="78">
        <f>A126230814C_Latest</f>
        <v>408.08</v>
      </c>
      <c r="F100" s="78">
        <f>A126230454K_Latest</f>
        <v>154.44399999999999</v>
      </c>
      <c r="G100" s="78">
        <f>A126230958R_Latest</f>
        <v>80.7</v>
      </c>
      <c r="H100" s="78">
        <f>A126230526K_Latest</f>
        <v>62.670999999999999</v>
      </c>
      <c r="I100" s="78">
        <f>A126230670C_Latest</f>
        <v>59.82</v>
      </c>
      <c r="J100" s="78">
        <f>A126230310X_Latest</f>
        <v>57.484000000000002</v>
      </c>
      <c r="K100" s="78">
        <f>A126231030X_Latest</f>
        <v>50.445</v>
      </c>
      <c r="L100" s="78">
        <f>A126230742C_Latest</f>
        <v>7.0389999999999997</v>
      </c>
      <c r="M100" s="78">
        <f>A126235134R_Latest</f>
        <v>118.691</v>
      </c>
      <c r="N100" s="78">
        <f>A126235566V_Latest</f>
        <v>116.762</v>
      </c>
      <c r="O100" s="78">
        <f>A126235206R_Latest</f>
        <v>39.613999999999997</v>
      </c>
      <c r="P100" s="78">
        <f>A126235710A_Latest</f>
        <v>29.082999999999998</v>
      </c>
      <c r="Q100" s="78">
        <f>A126235278A_Latest</f>
        <v>14.877000000000001</v>
      </c>
      <c r="R100" s="78">
        <f>A126235422J_Latest</f>
        <v>20.949000000000002</v>
      </c>
      <c r="S100" s="78">
        <f>A126235062R_Latest</f>
        <v>14.167999999999999</v>
      </c>
      <c r="T100" s="78">
        <f>A126235782L_Latest</f>
        <v>12.239000000000001</v>
      </c>
      <c r="U100" s="78">
        <f>A126235494V_Latest</f>
        <v>1.929</v>
      </c>
      <c r="V100" s="78">
        <f>A126231966J_Latest</f>
        <v>115.188</v>
      </c>
      <c r="W100" s="78">
        <f>A126232398R_Latest</f>
        <v>113.236</v>
      </c>
      <c r="X100" s="78">
        <f>A126232038K_Latest</f>
        <v>45.244999999999997</v>
      </c>
      <c r="Y100" s="78">
        <f>A126232542W_Latest</f>
        <v>20.073</v>
      </c>
      <c r="Z100" s="78">
        <f>A126232110T_Latest</f>
        <v>18.062000000000001</v>
      </c>
      <c r="AA100" s="78">
        <f>A126232254C_Latest</f>
        <v>13.994999999999999</v>
      </c>
      <c r="AB100" s="78">
        <f>A126231894J_Latest</f>
        <v>17.812999999999999</v>
      </c>
      <c r="AC100" s="78">
        <f>A126232614W_Latest</f>
        <v>15.861000000000001</v>
      </c>
      <c r="AD100" s="78">
        <f>A126232326C_Latest</f>
        <v>1.952</v>
      </c>
      <c r="AE100" s="78">
        <f>A126235926L_Latest</f>
        <v>83.831999999999994</v>
      </c>
      <c r="AF100" s="78">
        <f>A126236358V_Latest</f>
        <v>82.631</v>
      </c>
      <c r="AG100" s="78">
        <f>A126235998X_Latest</f>
        <v>35.338999999999999</v>
      </c>
      <c r="AH100" s="78">
        <f>A126236502A_Latest</f>
        <v>12.036</v>
      </c>
      <c r="AI100" s="78">
        <f>A126236070J_Latest</f>
        <v>15.38</v>
      </c>
      <c r="AJ100" s="78">
        <f>A126236214J_Latest</f>
        <v>10.25</v>
      </c>
      <c r="AK100" s="78">
        <f>A126235854L_Latest</f>
        <v>10.827</v>
      </c>
      <c r="AL100" s="78">
        <f>A126236574L_Latest</f>
        <v>9.6259999999999994</v>
      </c>
      <c r="AM100" s="78">
        <f>A126236286V_Latest</f>
        <v>1.2010000000000001</v>
      </c>
      <c r="AN100" s="78">
        <f>A126236718L_Latest</f>
        <v>28.74</v>
      </c>
      <c r="AO100" s="78">
        <f>A126237150A_Latest</f>
        <v>27.99</v>
      </c>
      <c r="AP100" s="78">
        <f>A126236790F_Latest</f>
        <v>9.4260000000000002</v>
      </c>
      <c r="AQ100" s="78">
        <f>A126237294L_Latest</f>
        <v>6.5389999999999997</v>
      </c>
      <c r="AR100" s="78">
        <f>A126236862F_Latest</f>
        <v>4.3920000000000003</v>
      </c>
      <c r="AS100" s="78">
        <f>A126237006J_Latest</f>
        <v>4.2699999999999996</v>
      </c>
      <c r="AT100" s="78">
        <f>A126236646L_Latest</f>
        <v>4.1139999999999999</v>
      </c>
      <c r="AU100" s="78">
        <f>A126237366L_Latest</f>
        <v>3.3639999999999999</v>
      </c>
      <c r="AV100" s="78">
        <f>A126237078V_Latest</f>
        <v>0.75</v>
      </c>
      <c r="AW100" s="78">
        <f>A126232758J_Latest</f>
        <v>49.558</v>
      </c>
      <c r="AX100" s="78">
        <f>A126233190W_Latest</f>
        <v>48.503999999999998</v>
      </c>
      <c r="AY100" s="78">
        <f>A126232830R_Latest</f>
        <v>18.343</v>
      </c>
      <c r="AZ100" s="78">
        <f>A126233334W_Latest</f>
        <v>8.1769999999999996</v>
      </c>
      <c r="BA100" s="78">
        <f>A126232902R_Latest</f>
        <v>7.6719999999999997</v>
      </c>
      <c r="BB100" s="78">
        <f>A126233046C_Latest</f>
        <v>7.5609999999999999</v>
      </c>
      <c r="BC100" s="78">
        <f>A126232686J_Latest</f>
        <v>7.806</v>
      </c>
      <c r="BD100" s="78">
        <f>A126233406W_Latest</f>
        <v>6.7510000000000003</v>
      </c>
      <c r="BE100" s="78">
        <f>A126233118C_Latest</f>
        <v>1.054</v>
      </c>
      <c r="BF100" s="78">
        <f>A126233550R_Latest</f>
        <v>8.9220000000000006</v>
      </c>
      <c r="BG100" s="78">
        <f>A126233982V_Latest</f>
        <v>8.9220000000000006</v>
      </c>
      <c r="BH100" s="78">
        <f>A126233622R_Latest</f>
        <v>3.3029999999999999</v>
      </c>
      <c r="BI100" s="78">
        <f>A126234126W_Latest</f>
        <v>1.857</v>
      </c>
      <c r="BJ100" s="78">
        <f>A126233694A_Latest</f>
        <v>1.302</v>
      </c>
      <c r="BK100" s="78">
        <f>A126233838A_Latest</f>
        <v>1.4490000000000001</v>
      </c>
      <c r="BL100" s="78">
        <f>A126233478J_Latest</f>
        <v>1.0109999999999999</v>
      </c>
      <c r="BM100" s="78">
        <f>A126234198J_Latest</f>
        <v>1.0109999999999999</v>
      </c>
      <c r="BN100" s="78">
        <f>A126233910J_Latest</f>
        <v>0</v>
      </c>
      <c r="BO100" s="78">
        <f>A126234342R_Latest</f>
        <v>3.5139999999999998</v>
      </c>
      <c r="BP100" s="78">
        <f>A126234774V_Latest</f>
        <v>3.3610000000000002</v>
      </c>
      <c r="BQ100" s="78">
        <f>A126234414R_Latest</f>
        <v>0.98299999999999998</v>
      </c>
      <c r="BR100" s="78">
        <f>A126234918V_Latest</f>
        <v>0.996</v>
      </c>
      <c r="BS100" s="78">
        <f>A126234486A_Latest</f>
        <v>0.56200000000000006</v>
      </c>
      <c r="BT100" s="78">
        <f>A126234630J_Latest</f>
        <v>0.44700000000000001</v>
      </c>
      <c r="BU100" s="78">
        <f>A126234270R_Latest</f>
        <v>0.52500000000000002</v>
      </c>
      <c r="BV100" s="78">
        <f>A126234990L_Latest</f>
        <v>0.372</v>
      </c>
      <c r="BW100" s="78">
        <f>A126234702J_Latest</f>
        <v>0.153</v>
      </c>
      <c r="BX100" s="78">
        <f>A126231174K_Latest</f>
        <v>6.6749999999999998</v>
      </c>
      <c r="BY100" s="78">
        <f>A126231606C_Latest</f>
        <v>6.6749999999999998</v>
      </c>
      <c r="BZ100" s="78">
        <f>A126231246K_Latest</f>
        <v>2.1909999999999998</v>
      </c>
      <c r="CA100" s="78">
        <f>A126231750W_Latest</f>
        <v>1.94</v>
      </c>
      <c r="CB100" s="78">
        <f>A126231318K_Latest</f>
        <v>0.42599999999999999</v>
      </c>
      <c r="CC100" s="78">
        <f>A126231462C_Latest</f>
        <v>0.89800000000000002</v>
      </c>
      <c r="CD100" s="78">
        <f>A126231102X_Latest</f>
        <v>1.22</v>
      </c>
      <c r="CE100" s="78">
        <f>A126231822W_Latest</f>
        <v>1.22</v>
      </c>
      <c r="CF100" s="78">
        <f>A126231534C_Latest</f>
        <v>0</v>
      </c>
      <c r="CG100" s="78"/>
      <c r="CH100" s="78"/>
      <c r="CI100" s="78"/>
      <c r="CJ100" s="78"/>
      <c r="CK100" s="78"/>
      <c r="CL100" s="78"/>
      <c r="CM100" s="78"/>
      <c r="CN100" s="78"/>
      <c r="CO100" s="78"/>
    </row>
    <row r="101" spans="1:93" hidden="1">
      <c r="A101" s="51"/>
      <c r="B101" s="55" t="s">
        <v>8798</v>
      </c>
      <c r="C101" s="65">
        <v>2</v>
      </c>
      <c r="D101" s="78">
        <f>A126230350T_Latest</f>
        <v>58.069000000000003</v>
      </c>
      <c r="E101" s="78">
        <f>A126230782W_Latest</f>
        <v>57.502000000000002</v>
      </c>
      <c r="F101" s="78">
        <f>A126230422T_Latest</f>
        <v>25.059000000000001</v>
      </c>
      <c r="G101" s="78">
        <f>A126230926W_Latest</f>
        <v>9.8979999999999997</v>
      </c>
      <c r="H101" s="78">
        <f>A126230494C_Latest</f>
        <v>7.3010000000000002</v>
      </c>
      <c r="I101" s="78">
        <f>A126230638C_Latest</f>
        <v>10.394</v>
      </c>
      <c r="J101" s="78">
        <f>A126230278K_Latest</f>
        <v>5.4169999999999998</v>
      </c>
      <c r="K101" s="78">
        <f>A126230998J_Latest</f>
        <v>4.8499999999999996</v>
      </c>
      <c r="L101" s="78">
        <f>A126230710K_Latest</f>
        <v>0.56699999999999995</v>
      </c>
      <c r="M101" s="78">
        <f>A126235102W_Latest</f>
        <v>19.757999999999999</v>
      </c>
      <c r="N101" s="78">
        <f>A126235534A_Latest</f>
        <v>19.190999999999999</v>
      </c>
      <c r="O101" s="78">
        <f>A126235174J_Latest</f>
        <v>6.8019999999999996</v>
      </c>
      <c r="P101" s="78">
        <f>A126235678L_Latest</f>
        <v>2.8479999999999999</v>
      </c>
      <c r="Q101" s="78">
        <f>A126235246J_Latest</f>
        <v>2.8519999999999999</v>
      </c>
      <c r="R101" s="78">
        <f>A126235390A_Latest</f>
        <v>4.3639999999999999</v>
      </c>
      <c r="S101" s="78">
        <f>A126235030W_Latest</f>
        <v>2.8919999999999999</v>
      </c>
      <c r="T101" s="78">
        <f>A126235750V_Latest</f>
        <v>2.3250000000000002</v>
      </c>
      <c r="U101" s="78">
        <f>A126235462A_Latest</f>
        <v>0.56699999999999995</v>
      </c>
      <c r="V101" s="78">
        <f>A126231934R_Latest</f>
        <v>14.279</v>
      </c>
      <c r="W101" s="78">
        <f>A126232366W_Latest</f>
        <v>14.279</v>
      </c>
      <c r="X101" s="78">
        <f>A126232006T_Latest</f>
        <v>9.4190000000000005</v>
      </c>
      <c r="Y101" s="78">
        <f>A126232510C_Latest</f>
        <v>0.66</v>
      </c>
      <c r="Z101" s="78">
        <f>A126232078C_Latest</f>
        <v>1.4670000000000001</v>
      </c>
      <c r="AA101" s="78">
        <f>A126232222K_Latest</f>
        <v>2.7330000000000001</v>
      </c>
      <c r="AB101" s="78">
        <f>A126231862R_Latest</f>
        <v>0</v>
      </c>
      <c r="AC101" s="78">
        <f>A126232582R_Latest</f>
        <v>0</v>
      </c>
      <c r="AD101" s="78">
        <f>A126232294W_Latest</f>
        <v>0</v>
      </c>
      <c r="AE101" s="78">
        <f>A126235894F_Latest</f>
        <v>11.146000000000001</v>
      </c>
      <c r="AF101" s="78">
        <f>A126236326A_Latest</f>
        <v>11.146000000000001</v>
      </c>
      <c r="AG101" s="78">
        <f>A126235966F_Latest</f>
        <v>4.2190000000000003</v>
      </c>
      <c r="AH101" s="78">
        <f>A126236470V_Latest</f>
        <v>2.7480000000000002</v>
      </c>
      <c r="AI101" s="78">
        <f>A126236038J_Latest</f>
        <v>1.44</v>
      </c>
      <c r="AJ101" s="78">
        <f>A126236182A_Latest</f>
        <v>1.6339999999999999</v>
      </c>
      <c r="AK101" s="78">
        <f>A126235822V_Latest</f>
        <v>1.105</v>
      </c>
      <c r="AL101" s="78">
        <f>A126236542V_Latest</f>
        <v>1.105</v>
      </c>
      <c r="AM101" s="78">
        <f>A126236254A_Latest</f>
        <v>0</v>
      </c>
      <c r="AN101" s="78">
        <f>A126236686F_Latest</f>
        <v>5.97</v>
      </c>
      <c r="AO101" s="78">
        <f>A126237118A_Latest</f>
        <v>5.97</v>
      </c>
      <c r="AP101" s="78">
        <f>A126236758F_Latest</f>
        <v>2.839</v>
      </c>
      <c r="AQ101" s="78">
        <f>A126237262V_Latest</f>
        <v>1.694</v>
      </c>
      <c r="AR101" s="78">
        <f>A126236830L_Latest</f>
        <v>0.625</v>
      </c>
      <c r="AS101" s="78">
        <f>A126236974X_Latest</f>
        <v>0.54300000000000004</v>
      </c>
      <c r="AT101" s="78">
        <f>A126236614V_Latest</f>
        <v>0.26800000000000002</v>
      </c>
      <c r="AU101" s="78">
        <f>A126237334V_Latest</f>
        <v>0.26800000000000002</v>
      </c>
      <c r="AV101" s="78">
        <f>A126237046A_Latest</f>
        <v>0</v>
      </c>
      <c r="AW101" s="78">
        <f>A126232726R_Latest</f>
        <v>4.7880000000000003</v>
      </c>
      <c r="AX101" s="78">
        <f>A126233158W_Latest</f>
        <v>4.7880000000000003</v>
      </c>
      <c r="AY101" s="78">
        <f>A126232798A_Latest</f>
        <v>1.5960000000000001</v>
      </c>
      <c r="AZ101" s="78">
        <f>A126233302C_Latest</f>
        <v>1.39</v>
      </c>
      <c r="BA101" s="78">
        <f>A126232870J_Latest</f>
        <v>0.35599999999999998</v>
      </c>
      <c r="BB101" s="78">
        <f>A126233014K_Latest</f>
        <v>1.1200000000000001</v>
      </c>
      <c r="BC101" s="78">
        <f>A126232654R_Latest</f>
        <v>0.32600000000000001</v>
      </c>
      <c r="BD101" s="78">
        <f>A126233374R_Latest</f>
        <v>0.32600000000000001</v>
      </c>
      <c r="BE101" s="78">
        <f>A126233086W_Latest</f>
        <v>0</v>
      </c>
      <c r="BF101" s="78">
        <f>A126233518R_Latest</f>
        <v>1.099</v>
      </c>
      <c r="BG101" s="78">
        <f>A126233950A_Latest</f>
        <v>1.099</v>
      </c>
      <c r="BH101" s="78">
        <f>A126233590J_Latest</f>
        <v>0</v>
      </c>
      <c r="BI101" s="78">
        <f>A126234094R_Latest</f>
        <v>0.27100000000000002</v>
      </c>
      <c r="BJ101" s="78">
        <f>A126233662J_Latest</f>
        <v>0.52400000000000002</v>
      </c>
      <c r="BK101" s="78">
        <f>A126233806J_Latest</f>
        <v>0</v>
      </c>
      <c r="BL101" s="78">
        <f>A126233446R_Latest</f>
        <v>0.30299999999999999</v>
      </c>
      <c r="BM101" s="78">
        <f>A126234166R_Latest</f>
        <v>0.30299999999999999</v>
      </c>
      <c r="BN101" s="78">
        <f>A126233878V_Latest</f>
        <v>0</v>
      </c>
      <c r="BO101" s="78">
        <f>A126234310W_Latest</f>
        <v>0.32300000000000001</v>
      </c>
      <c r="BP101" s="78">
        <f>A126234742A_Latest</f>
        <v>0.32300000000000001</v>
      </c>
      <c r="BQ101" s="78">
        <f>A126234382J_Latest</f>
        <v>0</v>
      </c>
      <c r="BR101" s="78">
        <f>A126234886L_Latest</f>
        <v>0.28699999999999998</v>
      </c>
      <c r="BS101" s="78">
        <f>A126234454J_Latest</f>
        <v>3.5999999999999997E-2</v>
      </c>
      <c r="BT101" s="78">
        <f>A126234598V_Latest</f>
        <v>0</v>
      </c>
      <c r="BU101" s="78">
        <f>A126234238R_Latest</f>
        <v>0</v>
      </c>
      <c r="BV101" s="78">
        <f>A126234958L_Latest</f>
        <v>0</v>
      </c>
      <c r="BW101" s="78">
        <f>A126234670A_Latest</f>
        <v>0</v>
      </c>
      <c r="BX101" s="78">
        <f>A126231142T_Latest</f>
        <v>0.70699999999999996</v>
      </c>
      <c r="BY101" s="78">
        <f>A126231574W_Latest</f>
        <v>0.70699999999999996</v>
      </c>
      <c r="BZ101" s="78">
        <f>A126231214T_Latest</f>
        <v>0.185</v>
      </c>
      <c r="CA101" s="78">
        <f>A126231718W_Latest</f>
        <v>0</v>
      </c>
      <c r="CB101" s="78">
        <f>A126231286C_Latest</f>
        <v>0</v>
      </c>
      <c r="CC101" s="78">
        <f>A126231430K_Latest</f>
        <v>0</v>
      </c>
      <c r="CD101" s="78">
        <f>A126231070T_Latest</f>
        <v>0.52200000000000002</v>
      </c>
      <c r="CE101" s="78">
        <f>A126231790R_Latest</f>
        <v>0.52200000000000002</v>
      </c>
      <c r="CF101" s="78">
        <f>A126231502K_Latest</f>
        <v>0</v>
      </c>
      <c r="CG101" s="78"/>
      <c r="CH101" s="78"/>
      <c r="CI101" s="78"/>
      <c r="CJ101" s="78"/>
      <c r="CK101" s="78"/>
      <c r="CL101" s="78"/>
      <c r="CM101" s="78"/>
      <c r="CN101" s="78"/>
      <c r="CO101" s="78"/>
    </row>
    <row r="102" spans="1:93" hidden="1">
      <c r="A102" s="51"/>
      <c r="B102" s="55" t="s">
        <v>8799</v>
      </c>
      <c r="C102" s="65">
        <v>3</v>
      </c>
      <c r="D102" s="78">
        <f>A126230386V_Latest</f>
        <v>29.309000000000001</v>
      </c>
      <c r="E102" s="78">
        <f>A126230818L_Latest</f>
        <v>29.309000000000001</v>
      </c>
      <c r="F102" s="78">
        <f>A126230458V_Latest</f>
        <v>10.784000000000001</v>
      </c>
      <c r="G102" s="78">
        <f>A126230962F_Latest</f>
        <v>5.4909999999999997</v>
      </c>
      <c r="H102" s="78">
        <f>A126230530A_Latest</f>
        <v>4.8250000000000002</v>
      </c>
      <c r="I102" s="78">
        <f>A126230674L_Latest</f>
        <v>5.0839999999999996</v>
      </c>
      <c r="J102" s="78">
        <f>A126230314J_Latest</f>
        <v>3.125</v>
      </c>
      <c r="K102" s="78">
        <f>A126231034J_Latest</f>
        <v>3.125</v>
      </c>
      <c r="L102" s="78">
        <f>A126230746L_Latest</f>
        <v>0</v>
      </c>
      <c r="M102" s="78">
        <f>A126235138X_Latest</f>
        <v>9.7059999999999995</v>
      </c>
      <c r="N102" s="78">
        <f>A126235570K_Latest</f>
        <v>9.7059999999999995</v>
      </c>
      <c r="O102" s="78">
        <f>A126235210F_Latest</f>
        <v>1.992</v>
      </c>
      <c r="P102" s="78">
        <f>A126235714K_Latest</f>
        <v>3.1680000000000001</v>
      </c>
      <c r="Q102" s="78">
        <f>A126235282T_Latest</f>
        <v>1.9510000000000001</v>
      </c>
      <c r="R102" s="78">
        <f>A126235426T_Latest</f>
        <v>2.0990000000000002</v>
      </c>
      <c r="S102" s="78">
        <f>A126235066X_Latest</f>
        <v>0.496</v>
      </c>
      <c r="T102" s="78">
        <f>A126235786W_Latest</f>
        <v>0.496</v>
      </c>
      <c r="U102" s="78">
        <f>A126235498C_Latest</f>
        <v>0</v>
      </c>
      <c r="V102" s="78">
        <f>A126231970X_Latest</f>
        <v>6.5220000000000002</v>
      </c>
      <c r="W102" s="78">
        <f>A126232402V_Latest</f>
        <v>6.5220000000000002</v>
      </c>
      <c r="X102" s="78">
        <f>A126232042A_Latest</f>
        <v>3.5790000000000002</v>
      </c>
      <c r="Y102" s="78">
        <f>A126232546F_Latest</f>
        <v>0.80400000000000005</v>
      </c>
      <c r="Z102" s="78">
        <f>A126232114A_Latest</f>
        <v>0.54300000000000004</v>
      </c>
      <c r="AA102" s="78">
        <f>A126232258L_Latest</f>
        <v>1.113</v>
      </c>
      <c r="AB102" s="78">
        <f>A126231898T_Latest</f>
        <v>0.48199999999999998</v>
      </c>
      <c r="AC102" s="78">
        <f>A126232618F_Latest</f>
        <v>0.48199999999999998</v>
      </c>
      <c r="AD102" s="78">
        <f>A126232330V_Latest</f>
        <v>0</v>
      </c>
      <c r="AE102" s="78">
        <f>A126235930C_Latest</f>
        <v>5.9320000000000004</v>
      </c>
      <c r="AF102" s="78">
        <f>A126236362K_Latest</f>
        <v>5.9320000000000004</v>
      </c>
      <c r="AG102" s="78">
        <f>A126236002F_Latest</f>
        <v>3.444</v>
      </c>
      <c r="AH102" s="78">
        <f>A126236506K_Latest</f>
        <v>0</v>
      </c>
      <c r="AI102" s="78">
        <f>A126236074T_Latest</f>
        <v>0.98599999999999999</v>
      </c>
      <c r="AJ102" s="78">
        <f>A126236218T_Latest</f>
        <v>0</v>
      </c>
      <c r="AK102" s="78">
        <f>A126235858W_Latest</f>
        <v>1.502</v>
      </c>
      <c r="AL102" s="78">
        <f>A126236578W_Latest</f>
        <v>1.502</v>
      </c>
      <c r="AM102" s="78">
        <f>A126236290K_Latest</f>
        <v>0</v>
      </c>
      <c r="AN102" s="78">
        <f>A126236722C_Latest</f>
        <v>1.5329999999999999</v>
      </c>
      <c r="AO102" s="78">
        <f>A126237154K_Latest</f>
        <v>1.5329999999999999</v>
      </c>
      <c r="AP102" s="78">
        <f>A126236794R_Latest</f>
        <v>0.23100000000000001</v>
      </c>
      <c r="AQ102" s="78">
        <f>A126237298W_Latest</f>
        <v>0.436</v>
      </c>
      <c r="AR102" s="78">
        <f>A126236866R_Latest</f>
        <v>0.57199999999999995</v>
      </c>
      <c r="AS102" s="78">
        <f>A126237010X_Latest</f>
        <v>0</v>
      </c>
      <c r="AT102" s="78">
        <f>A126236650C_Latest</f>
        <v>0.29499999999999998</v>
      </c>
      <c r="AU102" s="78">
        <f>A126237370C_Latest</f>
        <v>0.29499999999999998</v>
      </c>
      <c r="AV102" s="78">
        <f>A126237082K_Latest</f>
        <v>0</v>
      </c>
      <c r="AW102" s="78">
        <f>A126232762X_Latest</f>
        <v>3.528</v>
      </c>
      <c r="AX102" s="78">
        <f>A126233194F_Latest</f>
        <v>3.528</v>
      </c>
      <c r="AY102" s="78">
        <f>A126232834X_Latest</f>
        <v>0.379</v>
      </c>
      <c r="AZ102" s="78">
        <f>A126233338F_Latest</f>
        <v>0.32200000000000001</v>
      </c>
      <c r="BA102" s="78">
        <f>A126232906X_Latest</f>
        <v>0.77200000000000002</v>
      </c>
      <c r="BB102" s="78">
        <f>A126233050V_Latest</f>
        <v>1.704</v>
      </c>
      <c r="BC102" s="78">
        <f>A126232690X_Latest</f>
        <v>0.35099999999999998</v>
      </c>
      <c r="BD102" s="78">
        <f>A126233410L_Latest</f>
        <v>0.35099999999999998</v>
      </c>
      <c r="BE102" s="78">
        <f>A126233122V_Latest</f>
        <v>0</v>
      </c>
      <c r="BF102" s="78">
        <f>A126233554X_Latest</f>
        <v>0.93300000000000005</v>
      </c>
      <c r="BG102" s="78">
        <f>A126233986C_Latest</f>
        <v>0.93300000000000005</v>
      </c>
      <c r="BH102" s="78">
        <f>A126233626X_Latest</f>
        <v>0.63100000000000001</v>
      </c>
      <c r="BI102" s="78">
        <f>A126234130L_Latest</f>
        <v>0.13600000000000001</v>
      </c>
      <c r="BJ102" s="78">
        <f>A126233698K_Latest</f>
        <v>0</v>
      </c>
      <c r="BK102" s="78">
        <f>A126233842T_Latest</f>
        <v>0.16700000000000001</v>
      </c>
      <c r="BL102" s="78">
        <f>A126233482X_Latest</f>
        <v>0</v>
      </c>
      <c r="BM102" s="78">
        <f>A126234202L_Latest</f>
        <v>0</v>
      </c>
      <c r="BN102" s="78">
        <f>A126233914T_Latest</f>
        <v>0</v>
      </c>
      <c r="BO102" s="78">
        <f>A126234346X_Latest</f>
        <v>0.13200000000000001</v>
      </c>
      <c r="BP102" s="78">
        <f>A126234778C_Latest</f>
        <v>0.13200000000000001</v>
      </c>
      <c r="BQ102" s="78">
        <f>A126234418X_Latest</f>
        <v>0</v>
      </c>
      <c r="BR102" s="78">
        <f>A126234922K_Latest</f>
        <v>0.13200000000000001</v>
      </c>
      <c r="BS102" s="78">
        <f>A126234490T_Latest</f>
        <v>0</v>
      </c>
      <c r="BT102" s="78">
        <f>A126234634T_Latest</f>
        <v>0</v>
      </c>
      <c r="BU102" s="78">
        <f>A126234274X_Latest</f>
        <v>0</v>
      </c>
      <c r="BV102" s="78">
        <f>A126234994W_Latest</f>
        <v>0</v>
      </c>
      <c r="BW102" s="78">
        <f>A126234706T_Latest</f>
        <v>0</v>
      </c>
      <c r="BX102" s="78">
        <f>A126231178V_Latest</f>
        <v>1.022</v>
      </c>
      <c r="BY102" s="78">
        <f>A126231610V_Latest</f>
        <v>1.022</v>
      </c>
      <c r="BZ102" s="78">
        <f>A126231250A_Latest</f>
        <v>0.52900000000000003</v>
      </c>
      <c r="CA102" s="78">
        <f>A126231754F_Latest</f>
        <v>0.49299999999999999</v>
      </c>
      <c r="CB102" s="78">
        <f>A126231322A_Latest</f>
        <v>0</v>
      </c>
      <c r="CC102" s="78">
        <f>A126231466L_Latest</f>
        <v>0</v>
      </c>
      <c r="CD102" s="78">
        <f>A126231106J_Latest</f>
        <v>0</v>
      </c>
      <c r="CE102" s="78">
        <f>A126231826F_Latest</f>
        <v>0</v>
      </c>
      <c r="CF102" s="78">
        <f>A126231538L_Latest</f>
        <v>0</v>
      </c>
      <c r="CG102" s="78"/>
      <c r="CH102" s="78"/>
      <c r="CI102" s="78"/>
      <c r="CJ102" s="78"/>
      <c r="CK102" s="78"/>
      <c r="CL102" s="78"/>
      <c r="CM102" s="78"/>
      <c r="CN102" s="78"/>
      <c r="CO102" s="78"/>
    </row>
    <row r="103" spans="1:93" hidden="1">
      <c r="A103" s="51"/>
      <c r="B103" s="55" t="s">
        <v>8800</v>
      </c>
      <c r="C103" s="65">
        <v>4</v>
      </c>
      <c r="D103" s="78">
        <f>A126230390K_Latest</f>
        <v>23.594000000000001</v>
      </c>
      <c r="E103" s="78">
        <f>A126230822C_Latest</f>
        <v>20.562000000000001</v>
      </c>
      <c r="F103" s="78">
        <f>A126230462K_Latest</f>
        <v>5.5279999999999996</v>
      </c>
      <c r="G103" s="78">
        <f>A126230966R_Latest</f>
        <v>1.423</v>
      </c>
      <c r="H103" s="78">
        <f>A126230534K_Latest</f>
        <v>0.51800000000000002</v>
      </c>
      <c r="I103" s="78">
        <f>A126230678W_Latest</f>
        <v>4.33</v>
      </c>
      <c r="J103" s="78">
        <f>A126230318T_Latest</f>
        <v>11.794</v>
      </c>
      <c r="K103" s="78">
        <f>A126231038T_Latest</f>
        <v>8.7620000000000005</v>
      </c>
      <c r="L103" s="78">
        <f>A126230750C_Latest</f>
        <v>3.032</v>
      </c>
      <c r="M103" s="78">
        <f>A126235142R_Latest</f>
        <v>5.1609999999999996</v>
      </c>
      <c r="N103" s="78">
        <f>A126235574V_Latest</f>
        <v>4.5919999999999996</v>
      </c>
      <c r="O103" s="78">
        <f>A126235214R_Latest</f>
        <v>0.80600000000000005</v>
      </c>
      <c r="P103" s="78">
        <f>A126235718V_Latest</f>
        <v>0.63</v>
      </c>
      <c r="Q103" s="78">
        <f>A126235286A_Latest</f>
        <v>0</v>
      </c>
      <c r="R103" s="78">
        <f>A126235430J_Latest</f>
        <v>1.22</v>
      </c>
      <c r="S103" s="78">
        <f>A126235070R_Latest</f>
        <v>2.5049999999999999</v>
      </c>
      <c r="T103" s="78">
        <f>A126235790L_Latest</f>
        <v>1.9359999999999999</v>
      </c>
      <c r="U103" s="78">
        <f>A126235502J_Latest</f>
        <v>0.56899999999999995</v>
      </c>
      <c r="V103" s="78">
        <f>A126231974J_Latest</f>
        <v>8.0280000000000005</v>
      </c>
      <c r="W103" s="78">
        <f>A126232406C_Latest</f>
        <v>7.3639999999999999</v>
      </c>
      <c r="X103" s="78">
        <f>A126232046K_Latest</f>
        <v>2.4180000000000001</v>
      </c>
      <c r="Y103" s="78">
        <f>A126232550W_Latest</f>
        <v>0</v>
      </c>
      <c r="Z103" s="78">
        <f>A126232118K_Latest</f>
        <v>0.51800000000000002</v>
      </c>
      <c r="AA103" s="78">
        <f>A126232262C_Latest</f>
        <v>1.3839999999999999</v>
      </c>
      <c r="AB103" s="78">
        <f>A126231902W_Latest</f>
        <v>3.7080000000000002</v>
      </c>
      <c r="AC103" s="78">
        <f>A126232622W_Latest</f>
        <v>3.044</v>
      </c>
      <c r="AD103" s="78">
        <f>A126232334C_Latest</f>
        <v>0.66400000000000003</v>
      </c>
      <c r="AE103" s="78">
        <f>A126235934L_Latest</f>
        <v>5.5529999999999999</v>
      </c>
      <c r="AF103" s="78">
        <f>A126236366V_Latest</f>
        <v>4.6840000000000002</v>
      </c>
      <c r="AG103" s="78">
        <f>A126236006R_Latest</f>
        <v>0.88800000000000001</v>
      </c>
      <c r="AH103" s="78">
        <f>A126236510A_Latest</f>
        <v>0.79300000000000004</v>
      </c>
      <c r="AI103" s="78">
        <f>A126236078A_Latest</f>
        <v>0</v>
      </c>
      <c r="AJ103" s="78">
        <f>A126236222J_Latest</f>
        <v>0.499</v>
      </c>
      <c r="AK103" s="78">
        <f>A126235862L_Latest</f>
        <v>3.3730000000000002</v>
      </c>
      <c r="AL103" s="78">
        <f>A126236582L_Latest</f>
        <v>2.504</v>
      </c>
      <c r="AM103" s="78">
        <f>A126236294V_Latest</f>
        <v>0.86899999999999999</v>
      </c>
      <c r="AN103" s="78">
        <f>A126236726L_Latest</f>
        <v>1.5089999999999999</v>
      </c>
      <c r="AO103" s="78">
        <f>A126237158V_Latest</f>
        <v>1.276</v>
      </c>
      <c r="AP103" s="78">
        <f>A126236798X_Latest</f>
        <v>0</v>
      </c>
      <c r="AQ103" s="78">
        <f>A126237302A_Latest</f>
        <v>0</v>
      </c>
      <c r="AR103" s="78">
        <f>A126236870F_Latest</f>
        <v>0</v>
      </c>
      <c r="AS103" s="78">
        <f>A126237014J_Latest</f>
        <v>0.72599999999999998</v>
      </c>
      <c r="AT103" s="78">
        <f>A126236654L_Latest</f>
        <v>0.78300000000000003</v>
      </c>
      <c r="AU103" s="78">
        <f>A126237374L_Latest</f>
        <v>0.55000000000000004</v>
      </c>
      <c r="AV103" s="78">
        <f>A126237086V_Latest</f>
        <v>0.23300000000000001</v>
      </c>
      <c r="AW103" s="78">
        <f>A126232766J_Latest</f>
        <v>2.2010000000000001</v>
      </c>
      <c r="AX103" s="78">
        <f>A126233198R_Latest</f>
        <v>1.504</v>
      </c>
      <c r="AY103" s="78">
        <f>A126232838J_Latest</f>
        <v>1.1419999999999999</v>
      </c>
      <c r="AZ103" s="78">
        <f>A126233342W_Latest</f>
        <v>0</v>
      </c>
      <c r="BA103" s="78">
        <f>A126232910R_Latest</f>
        <v>0</v>
      </c>
      <c r="BB103" s="78">
        <f>A126233054C_Latest</f>
        <v>0</v>
      </c>
      <c r="BC103" s="78">
        <f>A126232694J_Latest</f>
        <v>1.06</v>
      </c>
      <c r="BD103" s="78">
        <f>A126233414W_Latest</f>
        <v>0.36199999999999999</v>
      </c>
      <c r="BE103" s="78">
        <f>A126233126C_Latest</f>
        <v>0.69699999999999995</v>
      </c>
      <c r="BF103" s="78">
        <f>A126233558J_Latest</f>
        <v>0.60599999999999998</v>
      </c>
      <c r="BG103" s="78">
        <f>A126233990V_Latest</f>
        <v>0.60599999999999998</v>
      </c>
      <c r="BH103" s="78">
        <f>A126233630R_Latest</f>
        <v>0.14399999999999999</v>
      </c>
      <c r="BI103" s="78">
        <f>A126234134W_Latest</f>
        <v>0</v>
      </c>
      <c r="BJ103" s="78">
        <f>A126233702R_Latest</f>
        <v>0</v>
      </c>
      <c r="BK103" s="78">
        <f>A126233846A_Latest</f>
        <v>0.23799999999999999</v>
      </c>
      <c r="BL103" s="78">
        <f>A126233486J_Latest</f>
        <v>0.224</v>
      </c>
      <c r="BM103" s="78">
        <f>A126234206W_Latest</f>
        <v>0.224</v>
      </c>
      <c r="BN103" s="78">
        <f>A126233918A_Latest</f>
        <v>0</v>
      </c>
      <c r="BO103" s="78">
        <f>A126234350R_Latest</f>
        <v>0.14199999999999999</v>
      </c>
      <c r="BP103" s="78">
        <f>A126234782V_Latest</f>
        <v>0.14199999999999999</v>
      </c>
      <c r="BQ103" s="78">
        <f>A126234422R_Latest</f>
        <v>0</v>
      </c>
      <c r="BR103" s="78">
        <f>A126234926V_Latest</f>
        <v>0</v>
      </c>
      <c r="BS103" s="78">
        <f>A126234494A_Latest</f>
        <v>0</v>
      </c>
      <c r="BT103" s="78">
        <f>A126234638A_Latest</f>
        <v>0</v>
      </c>
      <c r="BU103" s="78">
        <f>A126234278J_Latest</f>
        <v>0.14199999999999999</v>
      </c>
      <c r="BV103" s="78">
        <f>A126234998F_Latest</f>
        <v>0.14199999999999999</v>
      </c>
      <c r="BW103" s="78">
        <f>A126234710J_Latest</f>
        <v>0</v>
      </c>
      <c r="BX103" s="78">
        <f>A126231182K_Latest</f>
        <v>0.39300000000000002</v>
      </c>
      <c r="BY103" s="78">
        <f>A126231614C_Latest</f>
        <v>0.39300000000000002</v>
      </c>
      <c r="BZ103" s="78">
        <f>A126231254K_Latest</f>
        <v>0.13</v>
      </c>
      <c r="CA103" s="78">
        <f>A126231758R_Latest</f>
        <v>0</v>
      </c>
      <c r="CB103" s="78">
        <f>A126231326K_Latest</f>
        <v>0</v>
      </c>
      <c r="CC103" s="78">
        <f>A126231470C_Latest</f>
        <v>0.26300000000000001</v>
      </c>
      <c r="CD103" s="78">
        <f>A126231110X_Latest</f>
        <v>0</v>
      </c>
      <c r="CE103" s="78">
        <f>A126231830W_Latest</f>
        <v>0</v>
      </c>
      <c r="CF103" s="78">
        <f>A126231542C_Latest</f>
        <v>0</v>
      </c>
      <c r="CG103" s="78"/>
      <c r="CH103" s="78"/>
      <c r="CI103" s="78"/>
      <c r="CJ103" s="78"/>
      <c r="CK103" s="78"/>
      <c r="CL103" s="78"/>
      <c r="CM103" s="78"/>
      <c r="CN103" s="78"/>
      <c r="CO103" s="78"/>
    </row>
    <row r="104" spans="1:93" hidden="1">
      <c r="A104" s="51"/>
      <c r="B104" s="56" t="s">
        <v>8801</v>
      </c>
      <c r="C104" s="65">
        <v>5</v>
      </c>
      <c r="D104" s="78">
        <f>A126230354A_Latest</f>
        <v>5.0170000000000003</v>
      </c>
      <c r="E104" s="78">
        <f>A126230786F_Latest</f>
        <v>5.0170000000000003</v>
      </c>
      <c r="F104" s="78">
        <f>A126230426A_Latest</f>
        <v>5.0170000000000003</v>
      </c>
      <c r="G104" s="78">
        <f>A126230930L_Latest</f>
        <v>0</v>
      </c>
      <c r="H104" s="78">
        <f>A126230498L_Latest</f>
        <v>0</v>
      </c>
      <c r="I104" s="78">
        <f>A126230642V_Latest</f>
        <v>0</v>
      </c>
      <c r="J104" s="78">
        <f>A126230282A_Latest</f>
        <v>0</v>
      </c>
      <c r="K104" s="78">
        <f>A126231002R_Latest</f>
        <v>0</v>
      </c>
      <c r="L104" s="78">
        <f>A126230714V_Latest</f>
        <v>0</v>
      </c>
      <c r="M104" s="78">
        <f>A126235106F_Latest</f>
        <v>0.80600000000000005</v>
      </c>
      <c r="N104" s="78">
        <f>A126235538K_Latest</f>
        <v>0.80600000000000005</v>
      </c>
      <c r="O104" s="78">
        <f>A126235178T_Latest</f>
        <v>0.80600000000000005</v>
      </c>
      <c r="P104" s="78">
        <f>A126235682C_Latest</f>
        <v>0</v>
      </c>
      <c r="Q104" s="78">
        <f>A126235250X_Latest</f>
        <v>0</v>
      </c>
      <c r="R104" s="78">
        <f>A126235394K_Latest</f>
        <v>0</v>
      </c>
      <c r="S104" s="78">
        <f>A126235034F_Latest</f>
        <v>0</v>
      </c>
      <c r="T104" s="78">
        <f>A126235754C_Latest</f>
        <v>0</v>
      </c>
      <c r="U104" s="78">
        <f>A126235466K_Latest</f>
        <v>0</v>
      </c>
      <c r="V104" s="78">
        <f>A126231938X_Latest</f>
        <v>2.4180000000000001</v>
      </c>
      <c r="W104" s="78">
        <f>A126232370L_Latest</f>
        <v>2.4180000000000001</v>
      </c>
      <c r="X104" s="78">
        <f>A126232010J_Latest</f>
        <v>2.4180000000000001</v>
      </c>
      <c r="Y104" s="78">
        <f>A126232514L_Latest</f>
        <v>0</v>
      </c>
      <c r="Z104" s="78">
        <f>A126232082V_Latest</f>
        <v>0</v>
      </c>
      <c r="AA104" s="78">
        <f>A126232226V_Latest</f>
        <v>0</v>
      </c>
      <c r="AB104" s="78">
        <f>A126231866X_Latest</f>
        <v>0</v>
      </c>
      <c r="AC104" s="78">
        <f>A126232586X_Latest</f>
        <v>0</v>
      </c>
      <c r="AD104" s="78">
        <f>A126232298F_Latest</f>
        <v>0</v>
      </c>
      <c r="AE104" s="78">
        <f>A126235898R_Latest</f>
        <v>0.377</v>
      </c>
      <c r="AF104" s="78">
        <f>A126236330T_Latest</f>
        <v>0.377</v>
      </c>
      <c r="AG104" s="78">
        <f>A126235970W_Latest</f>
        <v>0.377</v>
      </c>
      <c r="AH104" s="78">
        <f>A126236474C_Latest</f>
        <v>0</v>
      </c>
      <c r="AI104" s="78">
        <f>A126236042X_Latest</f>
        <v>0</v>
      </c>
      <c r="AJ104" s="78">
        <f>A126236186K_Latest</f>
        <v>0</v>
      </c>
      <c r="AK104" s="78">
        <f>A126235826C_Latest</f>
        <v>0</v>
      </c>
      <c r="AL104" s="78">
        <f>A126236546C_Latest</f>
        <v>0</v>
      </c>
      <c r="AM104" s="78">
        <f>A126236258K_Latest</f>
        <v>0</v>
      </c>
      <c r="AN104" s="78">
        <f>A126236690W_Latest</f>
        <v>0</v>
      </c>
      <c r="AO104" s="78">
        <f>A126237122T_Latest</f>
        <v>0</v>
      </c>
      <c r="AP104" s="78">
        <f>A126236762W_Latest</f>
        <v>0</v>
      </c>
      <c r="AQ104" s="78">
        <f>A126237266C_Latest</f>
        <v>0</v>
      </c>
      <c r="AR104" s="78">
        <f>A126236834W_Latest</f>
        <v>0</v>
      </c>
      <c r="AS104" s="78">
        <f>A126236978J_Latest</f>
        <v>0</v>
      </c>
      <c r="AT104" s="78">
        <f>A126236618C_Latest</f>
        <v>0</v>
      </c>
      <c r="AU104" s="78">
        <f>A126237338C_Latest</f>
        <v>0</v>
      </c>
      <c r="AV104" s="78">
        <f>A126237050T_Latest</f>
        <v>0</v>
      </c>
      <c r="AW104" s="78">
        <f>A126232730F_Latest</f>
        <v>1.1419999999999999</v>
      </c>
      <c r="AX104" s="78">
        <f>A126233162L_Latest</f>
        <v>1.1419999999999999</v>
      </c>
      <c r="AY104" s="78">
        <f>A126232802F_Latest</f>
        <v>1.1419999999999999</v>
      </c>
      <c r="AZ104" s="78">
        <f>A126233306L_Latest</f>
        <v>0</v>
      </c>
      <c r="BA104" s="78">
        <f>A126232874T_Latest</f>
        <v>0</v>
      </c>
      <c r="BB104" s="78">
        <f>A126233018V_Latest</f>
        <v>0</v>
      </c>
      <c r="BC104" s="78">
        <f>A126232658X_Latest</f>
        <v>0</v>
      </c>
      <c r="BD104" s="78">
        <f>A126233378X_Latest</f>
        <v>0</v>
      </c>
      <c r="BE104" s="78">
        <f>A126233090L_Latest</f>
        <v>0</v>
      </c>
      <c r="BF104" s="78">
        <f>A126233522F_Latest</f>
        <v>0.14399999999999999</v>
      </c>
      <c r="BG104" s="78">
        <f>A126233954K_Latest</f>
        <v>0.14399999999999999</v>
      </c>
      <c r="BH104" s="78">
        <f>A126233594T_Latest</f>
        <v>0.14399999999999999</v>
      </c>
      <c r="BI104" s="78">
        <f>A126234098X_Latest</f>
        <v>0</v>
      </c>
      <c r="BJ104" s="78">
        <f>A126233666T_Latest</f>
        <v>0</v>
      </c>
      <c r="BK104" s="78">
        <f>A126233810X_Latest</f>
        <v>0</v>
      </c>
      <c r="BL104" s="78">
        <f>A126233450F_Latest</f>
        <v>0</v>
      </c>
      <c r="BM104" s="78">
        <f>A126234170F_Latest</f>
        <v>0</v>
      </c>
      <c r="BN104" s="78">
        <f>A126233882K_Latest</f>
        <v>0</v>
      </c>
      <c r="BO104" s="78">
        <f>A126234314F_Latest</f>
        <v>0</v>
      </c>
      <c r="BP104" s="78">
        <f>A126234746K_Latest</f>
        <v>0</v>
      </c>
      <c r="BQ104" s="78">
        <f>A126234386T_Latest</f>
        <v>0</v>
      </c>
      <c r="BR104" s="78">
        <f>A126234890C_Latest</f>
        <v>0</v>
      </c>
      <c r="BS104" s="78">
        <f>A126234458T_Latest</f>
        <v>0</v>
      </c>
      <c r="BT104" s="78">
        <f>A126234602X_Latest</f>
        <v>0</v>
      </c>
      <c r="BU104" s="78">
        <f>A126234242F_Latest</f>
        <v>0</v>
      </c>
      <c r="BV104" s="78">
        <f>A126234962C_Latest</f>
        <v>0</v>
      </c>
      <c r="BW104" s="78">
        <f>A126234674K_Latest</f>
        <v>0</v>
      </c>
      <c r="BX104" s="78">
        <f>A126231146A_Latest</f>
        <v>0.13</v>
      </c>
      <c r="BY104" s="78">
        <f>A126231578F_Latest</f>
        <v>0.13</v>
      </c>
      <c r="BZ104" s="78">
        <f>A126231218A_Latest</f>
        <v>0.13</v>
      </c>
      <c r="CA104" s="78">
        <f>A126231722L_Latest</f>
        <v>0</v>
      </c>
      <c r="CB104" s="78">
        <f>A126231290V_Latest</f>
        <v>0</v>
      </c>
      <c r="CC104" s="78">
        <f>A126231434V_Latest</f>
        <v>0</v>
      </c>
      <c r="CD104" s="78">
        <f>A126231074A_Latest</f>
        <v>0</v>
      </c>
      <c r="CE104" s="78">
        <f>A126231794X_Latest</f>
        <v>0</v>
      </c>
      <c r="CF104" s="78">
        <f>A126231506V_Latest</f>
        <v>0</v>
      </c>
      <c r="CG104" s="78"/>
      <c r="CH104" s="78"/>
      <c r="CI104" s="78"/>
      <c r="CJ104" s="78"/>
      <c r="CK104" s="78"/>
      <c r="CL104" s="78"/>
      <c r="CM104" s="78"/>
      <c r="CN104" s="78"/>
      <c r="CO104" s="78"/>
    </row>
    <row r="105" spans="1:93" hidden="1">
      <c r="A105" s="51"/>
      <c r="B105" s="56" t="s">
        <v>8802</v>
      </c>
      <c r="C105" s="65">
        <v>6</v>
      </c>
      <c r="D105" s="78">
        <f>A126230358K_Latest</f>
        <v>18.577000000000002</v>
      </c>
      <c r="E105" s="78">
        <f>A126230790W_Latest</f>
        <v>15.545</v>
      </c>
      <c r="F105" s="78">
        <f>A126230430T_Latest</f>
        <v>0.51100000000000001</v>
      </c>
      <c r="G105" s="78">
        <f>A126230934W_Latest</f>
        <v>1.423</v>
      </c>
      <c r="H105" s="78">
        <f>A126230502T_Latest</f>
        <v>0.51800000000000002</v>
      </c>
      <c r="I105" s="78">
        <f>A126230646C_Latest</f>
        <v>4.33</v>
      </c>
      <c r="J105" s="78">
        <f>A126230286K_Latest</f>
        <v>11.794</v>
      </c>
      <c r="K105" s="78">
        <f>A126231006X_Latest</f>
        <v>8.7620000000000005</v>
      </c>
      <c r="L105" s="78">
        <f>A126230718C_Latest</f>
        <v>3.032</v>
      </c>
      <c r="M105" s="78">
        <f>A126235110W_Latest</f>
        <v>4.3550000000000004</v>
      </c>
      <c r="N105" s="78">
        <f>A126235542A_Latest</f>
        <v>3.786</v>
      </c>
      <c r="O105" s="78">
        <f>A126235182J_Latest</f>
        <v>0</v>
      </c>
      <c r="P105" s="78">
        <f>A126235686L_Latest</f>
        <v>0.63</v>
      </c>
      <c r="Q105" s="78">
        <f>A126235254J_Latest</f>
        <v>0</v>
      </c>
      <c r="R105" s="78">
        <f>A126235398V_Latest</f>
        <v>1.22</v>
      </c>
      <c r="S105" s="78">
        <f>A126235038R_Latest</f>
        <v>2.5049999999999999</v>
      </c>
      <c r="T105" s="78">
        <f>A126235758L_Latest</f>
        <v>1.9359999999999999</v>
      </c>
      <c r="U105" s="78">
        <f>A126235470A_Latest</f>
        <v>0.56899999999999995</v>
      </c>
      <c r="V105" s="78">
        <f>A126231942R_Latest</f>
        <v>5.61</v>
      </c>
      <c r="W105" s="78">
        <f>A126232374W_Latest</f>
        <v>4.9459999999999997</v>
      </c>
      <c r="X105" s="78">
        <f>A126232014T_Latest</f>
        <v>0</v>
      </c>
      <c r="Y105" s="78">
        <f>A126232518W_Latest</f>
        <v>0</v>
      </c>
      <c r="Z105" s="78">
        <f>A126232086C_Latest</f>
        <v>0.51800000000000002</v>
      </c>
      <c r="AA105" s="78">
        <f>A126232230K_Latest</f>
        <v>1.3839999999999999</v>
      </c>
      <c r="AB105" s="78">
        <f>A126231870R_Latest</f>
        <v>3.7080000000000002</v>
      </c>
      <c r="AC105" s="78">
        <f>A126232590R_Latest</f>
        <v>3.044</v>
      </c>
      <c r="AD105" s="78">
        <f>A126232302K_Latest</f>
        <v>0.66400000000000003</v>
      </c>
      <c r="AE105" s="78">
        <f>A126235902V_Latest</f>
        <v>5.1760000000000002</v>
      </c>
      <c r="AF105" s="78">
        <f>A126236334A_Latest</f>
        <v>4.3079999999999998</v>
      </c>
      <c r="AG105" s="78">
        <f>A126235974F_Latest</f>
        <v>0.51100000000000001</v>
      </c>
      <c r="AH105" s="78">
        <f>A126236478L_Latest</f>
        <v>0.79300000000000004</v>
      </c>
      <c r="AI105" s="78">
        <f>A126236046J_Latest</f>
        <v>0</v>
      </c>
      <c r="AJ105" s="78">
        <f>A126236190A_Latest</f>
        <v>0.499</v>
      </c>
      <c r="AK105" s="78">
        <f>A126235830V_Latest</f>
        <v>3.3730000000000002</v>
      </c>
      <c r="AL105" s="78">
        <f>A126236550V_Latest</f>
        <v>2.504</v>
      </c>
      <c r="AM105" s="78">
        <f>A126236262A_Latest</f>
        <v>0.86899999999999999</v>
      </c>
      <c r="AN105" s="78">
        <f>A126236694F_Latest</f>
        <v>1.5089999999999999</v>
      </c>
      <c r="AO105" s="78">
        <f>A126237126A_Latest</f>
        <v>1.276</v>
      </c>
      <c r="AP105" s="78">
        <f>A126236766F_Latest</f>
        <v>0</v>
      </c>
      <c r="AQ105" s="78">
        <f>A126237270V_Latest</f>
        <v>0</v>
      </c>
      <c r="AR105" s="78">
        <f>A126236838F_Latest</f>
        <v>0</v>
      </c>
      <c r="AS105" s="78">
        <f>A126236982X_Latest</f>
        <v>0.72599999999999998</v>
      </c>
      <c r="AT105" s="78">
        <f>A126236622V_Latest</f>
        <v>0.78300000000000003</v>
      </c>
      <c r="AU105" s="78">
        <f>A126237342V_Latest</f>
        <v>0.55000000000000004</v>
      </c>
      <c r="AV105" s="78">
        <f>A126237054A_Latest</f>
        <v>0.23300000000000001</v>
      </c>
      <c r="AW105" s="78">
        <f>A126232734R_Latest</f>
        <v>1.06</v>
      </c>
      <c r="AX105" s="78">
        <f>A126233166W_Latest</f>
        <v>0.36199999999999999</v>
      </c>
      <c r="AY105" s="78">
        <f>A126232806R_Latest</f>
        <v>0</v>
      </c>
      <c r="AZ105" s="78">
        <f>A126233310C_Latest</f>
        <v>0</v>
      </c>
      <c r="BA105" s="78">
        <f>A126232878A_Latest</f>
        <v>0</v>
      </c>
      <c r="BB105" s="78">
        <f>A126233022K_Latest</f>
        <v>0</v>
      </c>
      <c r="BC105" s="78">
        <f>A126232662R_Latest</f>
        <v>1.06</v>
      </c>
      <c r="BD105" s="78">
        <f>A126233382R_Latest</f>
        <v>0.36199999999999999</v>
      </c>
      <c r="BE105" s="78">
        <f>A126233094W_Latest</f>
        <v>0.69699999999999995</v>
      </c>
      <c r="BF105" s="78">
        <f>A126233526R_Latest</f>
        <v>0.46200000000000002</v>
      </c>
      <c r="BG105" s="78">
        <f>A126233958V_Latest</f>
        <v>0.46200000000000002</v>
      </c>
      <c r="BH105" s="78">
        <f>A126233598A_Latest</f>
        <v>0</v>
      </c>
      <c r="BI105" s="78">
        <f>A126234102C_Latest</f>
        <v>0</v>
      </c>
      <c r="BJ105" s="78">
        <f>A126233670J_Latest</f>
        <v>0</v>
      </c>
      <c r="BK105" s="78">
        <f>A126233814J_Latest</f>
        <v>0.23799999999999999</v>
      </c>
      <c r="BL105" s="78">
        <f>A126233454R_Latest</f>
        <v>0.224</v>
      </c>
      <c r="BM105" s="78">
        <f>A126234174R_Latest</f>
        <v>0.224</v>
      </c>
      <c r="BN105" s="78">
        <f>A126233886V_Latest</f>
        <v>0</v>
      </c>
      <c r="BO105" s="78">
        <f>A126234318R_Latest</f>
        <v>0.14199999999999999</v>
      </c>
      <c r="BP105" s="78">
        <f>A126234750A_Latest</f>
        <v>0.14199999999999999</v>
      </c>
      <c r="BQ105" s="78">
        <f>A126234390J_Latest</f>
        <v>0</v>
      </c>
      <c r="BR105" s="78">
        <f>A126234894L_Latest</f>
        <v>0</v>
      </c>
      <c r="BS105" s="78">
        <f>A126234462J_Latest</f>
        <v>0</v>
      </c>
      <c r="BT105" s="78">
        <f>A126234606J_Latest</f>
        <v>0</v>
      </c>
      <c r="BU105" s="78">
        <f>A126234246R_Latest</f>
        <v>0.14199999999999999</v>
      </c>
      <c r="BV105" s="78">
        <f>A126234966L_Latest</f>
        <v>0.14199999999999999</v>
      </c>
      <c r="BW105" s="78">
        <f>A126234678V_Latest</f>
        <v>0</v>
      </c>
      <c r="BX105" s="78">
        <f>A126231150T_Latest</f>
        <v>0.26300000000000001</v>
      </c>
      <c r="BY105" s="78">
        <f>A126231582W_Latest</f>
        <v>0.26300000000000001</v>
      </c>
      <c r="BZ105" s="78">
        <f>A126231222T_Latest</f>
        <v>0</v>
      </c>
      <c r="CA105" s="78">
        <f>A126231726W_Latest</f>
        <v>0</v>
      </c>
      <c r="CB105" s="78">
        <f>A126231294C_Latest</f>
        <v>0</v>
      </c>
      <c r="CC105" s="78">
        <f>A126231438C_Latest</f>
        <v>0.26300000000000001</v>
      </c>
      <c r="CD105" s="78">
        <f>A126231078K_Latest</f>
        <v>0</v>
      </c>
      <c r="CE105" s="78">
        <f>A126231798J_Latest</f>
        <v>0</v>
      </c>
      <c r="CF105" s="78">
        <f>A126231510K_Latest</f>
        <v>0</v>
      </c>
      <c r="CG105" s="78"/>
      <c r="CH105" s="78"/>
      <c r="CI105" s="78"/>
      <c r="CJ105" s="78"/>
      <c r="CK105" s="78"/>
      <c r="CL105" s="78"/>
      <c r="CM105" s="78"/>
      <c r="CN105" s="78"/>
      <c r="CO105" s="78"/>
    </row>
    <row r="106" spans="1:93" s="81" customFormat="1" hidden="1">
      <c r="A106" s="51"/>
      <c r="B106" s="55" t="s">
        <v>8803</v>
      </c>
      <c r="C106" s="79">
        <v>7</v>
      </c>
      <c r="D106" s="78">
        <f>A126230374K_Latest</f>
        <v>44.027999999999999</v>
      </c>
      <c r="E106" s="78">
        <f>A126230806C_Latest</f>
        <v>44.027999999999999</v>
      </c>
      <c r="F106" s="78">
        <f>A126230446K_Latest</f>
        <v>26.966000000000001</v>
      </c>
      <c r="G106" s="78">
        <f>A126230950W_Latest</f>
        <v>11.429</v>
      </c>
      <c r="H106" s="78">
        <f>A126230518K_Latest</f>
        <v>2.8460000000000001</v>
      </c>
      <c r="I106" s="78">
        <f>A126230662C_Latest</f>
        <v>2.4430000000000001</v>
      </c>
      <c r="J106" s="78">
        <f>A126230302X_Latest</f>
        <v>0.34399999999999997</v>
      </c>
      <c r="K106" s="78">
        <f>A126231022X_Latest</f>
        <v>0.34399999999999997</v>
      </c>
      <c r="L106" s="78">
        <f>A126230734C_Latest</f>
        <v>0</v>
      </c>
      <c r="M106" s="78">
        <f>A126235126R_Latest</f>
        <v>11.691000000000001</v>
      </c>
      <c r="N106" s="78">
        <f>A126235558V_Latest</f>
        <v>11.691000000000001</v>
      </c>
      <c r="O106" s="78">
        <f>A126235198A_Latest</f>
        <v>6.0529999999999999</v>
      </c>
      <c r="P106" s="78">
        <f>A126235702A_Latest</f>
        <v>3.2509999999999999</v>
      </c>
      <c r="Q106" s="78">
        <f>A126235270J_Latest</f>
        <v>0.68100000000000005</v>
      </c>
      <c r="R106" s="78">
        <f>A126235414J_Latest</f>
        <v>1.361</v>
      </c>
      <c r="S106" s="78">
        <f>A126235054R_Latest</f>
        <v>0.34399999999999997</v>
      </c>
      <c r="T106" s="78">
        <f>A126235774L_Latest</f>
        <v>0.34399999999999997</v>
      </c>
      <c r="U106" s="78">
        <f>A126235486V_Latest</f>
        <v>0</v>
      </c>
      <c r="V106" s="78">
        <f>A126231958J_Latest</f>
        <v>13.933</v>
      </c>
      <c r="W106" s="78">
        <f>A126232390W_Latest</f>
        <v>13.933</v>
      </c>
      <c r="X106" s="78">
        <f>A126232030T_Latest</f>
        <v>8.4949999999999992</v>
      </c>
      <c r="Y106" s="78">
        <f>A126232534W_Latest</f>
        <v>2.8410000000000002</v>
      </c>
      <c r="Z106" s="78">
        <f>A126232102T_Latest</f>
        <v>1.7749999999999999</v>
      </c>
      <c r="AA106" s="78">
        <f>A126232246C_Latest</f>
        <v>0.82299999999999995</v>
      </c>
      <c r="AB106" s="78">
        <f>A126231886J_Latest</f>
        <v>0</v>
      </c>
      <c r="AC106" s="78">
        <f>A126232606W_Latest</f>
        <v>0</v>
      </c>
      <c r="AD106" s="78">
        <f>A126232318C_Latest</f>
        <v>0</v>
      </c>
      <c r="AE106" s="78">
        <f>A126235918L_Latest</f>
        <v>9.3529999999999998</v>
      </c>
      <c r="AF106" s="78">
        <f>A126236350A_Latest</f>
        <v>9.3529999999999998</v>
      </c>
      <c r="AG106" s="78">
        <f>A126235990F_Latest</f>
        <v>6.3550000000000004</v>
      </c>
      <c r="AH106" s="78">
        <f>A126236494L_Latest</f>
        <v>2.6080000000000001</v>
      </c>
      <c r="AI106" s="78">
        <f>A126236062J_Latest</f>
        <v>0.39</v>
      </c>
      <c r="AJ106" s="78">
        <f>A126236206J_Latest</f>
        <v>0</v>
      </c>
      <c r="AK106" s="78">
        <f>A126235846L_Latest</f>
        <v>0</v>
      </c>
      <c r="AL106" s="78">
        <f>A126236566L_Latest</f>
        <v>0</v>
      </c>
      <c r="AM106" s="78">
        <f>A126236278V_Latest</f>
        <v>0</v>
      </c>
      <c r="AN106" s="78">
        <f>A126236710V_Latest</f>
        <v>2.7879999999999998</v>
      </c>
      <c r="AO106" s="78">
        <f>A126237142A_Latest</f>
        <v>2.7879999999999998</v>
      </c>
      <c r="AP106" s="78">
        <f>A126236782F_Latest</f>
        <v>2.2679999999999998</v>
      </c>
      <c r="AQ106" s="78">
        <f>A126237286L_Latest</f>
        <v>0.26100000000000001</v>
      </c>
      <c r="AR106" s="78">
        <f>A126236854F_Latest</f>
        <v>0</v>
      </c>
      <c r="AS106" s="78">
        <f>A126236998T_Latest</f>
        <v>0.25900000000000001</v>
      </c>
      <c r="AT106" s="78">
        <f>A126236638L_Latest</f>
        <v>0</v>
      </c>
      <c r="AU106" s="78">
        <f>A126237358L_Latest</f>
        <v>0</v>
      </c>
      <c r="AV106" s="78">
        <f>A126237070A_Latest</f>
        <v>0</v>
      </c>
      <c r="AW106" s="78">
        <f>A126232750R_Latest</f>
        <v>4.3390000000000004</v>
      </c>
      <c r="AX106" s="78">
        <f>A126233182W_Latest</f>
        <v>4.3390000000000004</v>
      </c>
      <c r="AY106" s="78">
        <f>A126232822R_Latest</f>
        <v>2.278</v>
      </c>
      <c r="AZ106" s="78">
        <f>A126233326W_Latest</f>
        <v>2.0609999999999999</v>
      </c>
      <c r="BA106" s="78">
        <f>A126232894A_Latest</f>
        <v>0</v>
      </c>
      <c r="BB106" s="78">
        <f>A126233038C_Latest</f>
        <v>0</v>
      </c>
      <c r="BC106" s="78">
        <f>A126232678J_Latest</f>
        <v>0</v>
      </c>
      <c r="BD106" s="78">
        <f>A126233398J_Latest</f>
        <v>0</v>
      </c>
      <c r="BE106" s="78">
        <f>A126233110K_Latest</f>
        <v>0</v>
      </c>
      <c r="BF106" s="78">
        <f>A126233542R_Latest</f>
        <v>0.71799999999999997</v>
      </c>
      <c r="BG106" s="78">
        <f>A126233974V_Latest</f>
        <v>0.71799999999999997</v>
      </c>
      <c r="BH106" s="78">
        <f>A126233614R_Latest</f>
        <v>0.71799999999999997</v>
      </c>
      <c r="BI106" s="78">
        <f>A126234118W_Latest</f>
        <v>0</v>
      </c>
      <c r="BJ106" s="78">
        <f>A126233686A_Latest</f>
        <v>0</v>
      </c>
      <c r="BK106" s="78">
        <f>A126233830J_Latest</f>
        <v>0</v>
      </c>
      <c r="BL106" s="78">
        <f>A126233470R_Latest</f>
        <v>0</v>
      </c>
      <c r="BM106" s="78">
        <f>A126234190R_Latest</f>
        <v>0</v>
      </c>
      <c r="BN106" s="78">
        <f>A126233902J_Latest</f>
        <v>0</v>
      </c>
      <c r="BO106" s="78">
        <f>A126234334R_Latest</f>
        <v>0.32800000000000001</v>
      </c>
      <c r="BP106" s="78">
        <f>A126234766V_Latest</f>
        <v>0.32800000000000001</v>
      </c>
      <c r="BQ106" s="78">
        <f>A126234406R_Latest</f>
        <v>0.32800000000000001</v>
      </c>
      <c r="BR106" s="78">
        <f>A126234910A_Latest</f>
        <v>0</v>
      </c>
      <c r="BS106" s="78">
        <f>A126234478A_Latest</f>
        <v>0</v>
      </c>
      <c r="BT106" s="78">
        <f>A126234622J_Latest</f>
        <v>0</v>
      </c>
      <c r="BU106" s="78">
        <f>A126234262R_Latest</f>
        <v>0</v>
      </c>
      <c r="BV106" s="78">
        <f>A126234982L_Latest</f>
        <v>0</v>
      </c>
      <c r="BW106" s="78">
        <f>A126234694V_Latest</f>
        <v>0</v>
      </c>
      <c r="BX106" s="78">
        <f>A126231166K_Latest</f>
        <v>0.878</v>
      </c>
      <c r="BY106" s="78">
        <f>A126231598R_Latest</f>
        <v>0.878</v>
      </c>
      <c r="BZ106" s="78">
        <f>A126231238K_Latest</f>
        <v>0.47099999999999997</v>
      </c>
      <c r="CA106" s="78">
        <f>A126231742W_Latest</f>
        <v>0.40799999999999997</v>
      </c>
      <c r="CB106" s="78">
        <f>A126231310T_Latest</f>
        <v>0</v>
      </c>
      <c r="CC106" s="78">
        <f>A126231454C_Latest</f>
        <v>0</v>
      </c>
      <c r="CD106" s="78">
        <f>A126231094K_Latest</f>
        <v>0</v>
      </c>
      <c r="CE106" s="78">
        <f>A126231814W_Latest</f>
        <v>0</v>
      </c>
      <c r="CF106" s="78">
        <f>A126231526C_Latest</f>
        <v>0</v>
      </c>
      <c r="CG106" s="80"/>
      <c r="CH106" s="80"/>
      <c r="CI106" s="80"/>
      <c r="CJ106" s="80"/>
      <c r="CK106" s="80"/>
      <c r="CL106" s="80"/>
      <c r="CM106" s="80"/>
      <c r="CN106" s="80"/>
      <c r="CO106" s="80"/>
    </row>
    <row r="107" spans="1:93" s="81" customFormat="1" hidden="1">
      <c r="A107" s="51"/>
      <c r="B107" s="55" t="s">
        <v>8804</v>
      </c>
      <c r="C107" s="79">
        <v>8</v>
      </c>
      <c r="D107" s="78">
        <f>A126230342T_Latest</f>
        <v>12.207000000000001</v>
      </c>
      <c r="E107" s="78">
        <f>A126230774W_Latest</f>
        <v>11.85</v>
      </c>
      <c r="F107" s="78">
        <f>A126230414T_Latest</f>
        <v>5.5309999999999997</v>
      </c>
      <c r="G107" s="78">
        <f>A126230918W_Latest</f>
        <v>0.98199999999999998</v>
      </c>
      <c r="H107" s="78">
        <f>A126230486C_Latest</f>
        <v>1.3480000000000001</v>
      </c>
      <c r="I107" s="78">
        <f>A126230630K_Latest</f>
        <v>1.246</v>
      </c>
      <c r="J107" s="78">
        <f>A126230270T_Latest</f>
        <v>3.0990000000000002</v>
      </c>
      <c r="K107" s="78">
        <f>A126230990R_Latest</f>
        <v>2.7429999999999999</v>
      </c>
      <c r="L107" s="78">
        <f>A126230702K_Latest</f>
        <v>0.35699999999999998</v>
      </c>
      <c r="M107" s="78">
        <f>A126235094J_Latest</f>
        <v>4.1760000000000002</v>
      </c>
      <c r="N107" s="78">
        <f>A126235526A_Latest</f>
        <v>4.1760000000000002</v>
      </c>
      <c r="O107" s="78">
        <f>A126235166J_Latest</f>
        <v>1.4770000000000001</v>
      </c>
      <c r="P107" s="78">
        <f>A126235670V_Latest</f>
        <v>0</v>
      </c>
      <c r="Q107" s="78">
        <f>A126235238J_Latest</f>
        <v>0.70699999999999996</v>
      </c>
      <c r="R107" s="78">
        <f>A126235382A_Latest</f>
        <v>0.54900000000000004</v>
      </c>
      <c r="S107" s="78">
        <f>A126235022W_Latest</f>
        <v>1.4419999999999999</v>
      </c>
      <c r="T107" s="78">
        <f>A126235742V_Latest</f>
        <v>1.4419999999999999</v>
      </c>
      <c r="U107" s="78">
        <f>A126235454A_Latest</f>
        <v>0</v>
      </c>
      <c r="V107" s="78">
        <f>A126231926R_Latest</f>
        <v>2.17</v>
      </c>
      <c r="W107" s="78">
        <f>A126232358W_Latest</f>
        <v>2.17</v>
      </c>
      <c r="X107" s="78">
        <f>A126231998A_Latest</f>
        <v>0.98799999999999999</v>
      </c>
      <c r="Y107" s="78">
        <f>A126232502C_Latest</f>
        <v>0</v>
      </c>
      <c r="Z107" s="78">
        <f>A126232070K_Latest</f>
        <v>0</v>
      </c>
      <c r="AA107" s="78">
        <f>A126232214K_Latest</f>
        <v>0.56100000000000005</v>
      </c>
      <c r="AB107" s="78">
        <f>A126231854R_Latest</f>
        <v>0.621</v>
      </c>
      <c r="AC107" s="78">
        <f>A126232574R_Latest</f>
        <v>0.621</v>
      </c>
      <c r="AD107" s="78">
        <f>A126232286W_Latest</f>
        <v>0</v>
      </c>
      <c r="AE107" s="78">
        <f>A126235886F_Latest</f>
        <v>2.7160000000000002</v>
      </c>
      <c r="AF107" s="78">
        <f>A126236318A_Latest</f>
        <v>2.7160000000000002</v>
      </c>
      <c r="AG107" s="78">
        <f>A126235958F_Latest</f>
        <v>2.1669999999999998</v>
      </c>
      <c r="AH107" s="78">
        <f>A126236462V_Latest</f>
        <v>0</v>
      </c>
      <c r="AI107" s="78">
        <f>A126236030R_Latest</f>
        <v>0</v>
      </c>
      <c r="AJ107" s="78">
        <f>A126236174A_Latest</f>
        <v>0</v>
      </c>
      <c r="AK107" s="78">
        <f>A126235814V_Latest</f>
        <v>0.54900000000000004</v>
      </c>
      <c r="AL107" s="78">
        <f>A126236534V_Latest</f>
        <v>0.54900000000000004</v>
      </c>
      <c r="AM107" s="78">
        <f>A126236246A_Latest</f>
        <v>0</v>
      </c>
      <c r="AN107" s="78">
        <f>A126236678F_Latest</f>
        <v>1.0089999999999999</v>
      </c>
      <c r="AO107" s="78">
        <f>A126237110J_Latest</f>
        <v>1.0089999999999999</v>
      </c>
      <c r="AP107" s="78">
        <f>A126236750L_Latest</f>
        <v>0.67200000000000004</v>
      </c>
      <c r="AQ107" s="78">
        <f>A126237254V_Latest</f>
        <v>0.33700000000000002</v>
      </c>
      <c r="AR107" s="78">
        <f>A126236822L_Latest</f>
        <v>0</v>
      </c>
      <c r="AS107" s="78">
        <f>A126236966X_Latest</f>
        <v>0</v>
      </c>
      <c r="AT107" s="78">
        <f>A126236606V_Latest</f>
        <v>0</v>
      </c>
      <c r="AU107" s="78">
        <f>A126237326V_Latest</f>
        <v>0</v>
      </c>
      <c r="AV107" s="78">
        <f>A126237038A_Latest</f>
        <v>0</v>
      </c>
      <c r="AW107" s="78">
        <f>A126232718R_Latest</f>
        <v>1.5529999999999999</v>
      </c>
      <c r="AX107" s="78">
        <f>A126233150C_Latest</f>
        <v>1.196</v>
      </c>
      <c r="AY107" s="78">
        <f>A126232790J_Latest</f>
        <v>0.112</v>
      </c>
      <c r="AZ107" s="78">
        <f>A126233294R_Latest</f>
        <v>0.64600000000000002</v>
      </c>
      <c r="BA107" s="78">
        <f>A126232862J_Latest</f>
        <v>0.439</v>
      </c>
      <c r="BB107" s="78">
        <f>A126233006K_Latest</f>
        <v>0</v>
      </c>
      <c r="BC107" s="78">
        <f>A126232646R_Latest</f>
        <v>0.35699999999999998</v>
      </c>
      <c r="BD107" s="78">
        <f>A126233366R_Latest</f>
        <v>0</v>
      </c>
      <c r="BE107" s="78">
        <f>A126233078W_Latest</f>
        <v>0.35699999999999998</v>
      </c>
      <c r="BF107" s="78">
        <f>A126233510W_Latest</f>
        <v>0.252</v>
      </c>
      <c r="BG107" s="78">
        <f>A126233942A_Latest</f>
        <v>0.252</v>
      </c>
      <c r="BH107" s="78">
        <f>A126233582J_Latest</f>
        <v>0.115</v>
      </c>
      <c r="BI107" s="78">
        <f>A126234086R_Latest</f>
        <v>0</v>
      </c>
      <c r="BJ107" s="78">
        <f>A126233654J_Latest</f>
        <v>0</v>
      </c>
      <c r="BK107" s="78">
        <f>A126233798V_Latest</f>
        <v>0.13600000000000001</v>
      </c>
      <c r="BL107" s="78">
        <f>A126233438R_Latest</f>
        <v>0</v>
      </c>
      <c r="BM107" s="78">
        <f>A126234158R_Latest</f>
        <v>0</v>
      </c>
      <c r="BN107" s="78">
        <f>A126233870A_Latest</f>
        <v>0</v>
      </c>
      <c r="BO107" s="78">
        <f>A126234302W_Latest</f>
        <v>0.33200000000000002</v>
      </c>
      <c r="BP107" s="78">
        <f>A126234734A_Latest</f>
        <v>0.33200000000000002</v>
      </c>
      <c r="BQ107" s="78">
        <f>A126234374J_Latest</f>
        <v>0</v>
      </c>
      <c r="BR107" s="78">
        <f>A126234878L_Latest</f>
        <v>0</v>
      </c>
      <c r="BS107" s="78">
        <f>A126234446J_Latest</f>
        <v>0.20200000000000001</v>
      </c>
      <c r="BT107" s="78">
        <f>A126234590A_Latest</f>
        <v>0</v>
      </c>
      <c r="BU107" s="78">
        <f>A126234230W_Latest</f>
        <v>0.13</v>
      </c>
      <c r="BV107" s="78">
        <f>A126234950V_Latest</f>
        <v>0.13</v>
      </c>
      <c r="BW107" s="78">
        <f>A126234662A_Latest</f>
        <v>0</v>
      </c>
      <c r="BX107" s="78">
        <f>A126231134T_Latest</f>
        <v>0</v>
      </c>
      <c r="BY107" s="78">
        <f>A126231566W_Latest</f>
        <v>0</v>
      </c>
      <c r="BZ107" s="78">
        <f>A126231206T_Latest</f>
        <v>0</v>
      </c>
      <c r="CA107" s="78">
        <f>A126231710C_Latest</f>
        <v>0</v>
      </c>
      <c r="CB107" s="78">
        <f>A126231278C_Latest</f>
        <v>0</v>
      </c>
      <c r="CC107" s="78">
        <f>A126231422K_Latest</f>
        <v>0</v>
      </c>
      <c r="CD107" s="78">
        <f>A126231062T_Latest</f>
        <v>0</v>
      </c>
      <c r="CE107" s="78">
        <f>A126231782R_Latest</f>
        <v>0</v>
      </c>
      <c r="CF107" s="78">
        <f>A126231494W_Latest</f>
        <v>0</v>
      </c>
      <c r="CG107" s="80"/>
      <c r="CH107" s="80"/>
      <c r="CI107" s="80"/>
      <c r="CJ107" s="80"/>
      <c r="CK107" s="80"/>
      <c r="CL107" s="80"/>
      <c r="CM107" s="80"/>
      <c r="CN107" s="80"/>
      <c r="CO107" s="80"/>
    </row>
    <row r="108" spans="1:93" hidden="1">
      <c r="A108" s="51"/>
      <c r="B108" s="55" t="s">
        <v>8805</v>
      </c>
      <c r="C108" s="65">
        <v>9</v>
      </c>
      <c r="D108" s="78">
        <f>A126230394V_Latest</f>
        <v>21.3</v>
      </c>
      <c r="E108" s="78">
        <f>A126230826L_Latest</f>
        <v>20.626000000000001</v>
      </c>
      <c r="F108" s="78">
        <f>A126230466V_Latest</f>
        <v>3.3919999999999999</v>
      </c>
      <c r="G108" s="78">
        <f>A126230970F_Latest</f>
        <v>3.6360000000000001</v>
      </c>
      <c r="H108" s="78">
        <f>A126230538V_Latest</f>
        <v>3.528</v>
      </c>
      <c r="I108" s="78">
        <f>A126230682L_Latest</f>
        <v>6.1970000000000001</v>
      </c>
      <c r="J108" s="78">
        <f>A126230322J_Latest</f>
        <v>4.5449999999999999</v>
      </c>
      <c r="K108" s="78">
        <f>A126231042J_Latest</f>
        <v>3.8719999999999999</v>
      </c>
      <c r="L108" s="78">
        <f>A126230754L_Latest</f>
        <v>0.67300000000000004</v>
      </c>
      <c r="M108" s="78">
        <f>A126235146X_Latest</f>
        <v>6.92</v>
      </c>
      <c r="N108" s="78">
        <f>A126235578C_Latest</f>
        <v>6.92</v>
      </c>
      <c r="O108" s="78">
        <f>A126235218X_Latest</f>
        <v>0.76400000000000001</v>
      </c>
      <c r="P108" s="78">
        <f>A126235722K_Latest</f>
        <v>1.8380000000000001</v>
      </c>
      <c r="Q108" s="78">
        <f>A126235290T_Latest</f>
        <v>1.052</v>
      </c>
      <c r="R108" s="78">
        <f>A126235434T_Latest</f>
        <v>2.8330000000000002</v>
      </c>
      <c r="S108" s="78">
        <f>A126235074X_Latest</f>
        <v>0.433</v>
      </c>
      <c r="T108" s="78">
        <f>A126235794W_Latest</f>
        <v>0.433</v>
      </c>
      <c r="U108" s="78">
        <f>A126235506T_Latest</f>
        <v>0</v>
      </c>
      <c r="V108" s="78">
        <f>A126231978T_Latest</f>
        <v>4.7720000000000002</v>
      </c>
      <c r="W108" s="78">
        <f>A126232410V_Latest</f>
        <v>4.2510000000000003</v>
      </c>
      <c r="X108" s="78">
        <f>A126232050A_Latest</f>
        <v>1.2290000000000001</v>
      </c>
      <c r="Y108" s="78">
        <f>A126232554F_Latest</f>
        <v>1.0569999999999999</v>
      </c>
      <c r="Z108" s="78">
        <f>A126232122A_Latest</f>
        <v>0.82299999999999995</v>
      </c>
      <c r="AA108" s="78">
        <f>A126232266L_Latest</f>
        <v>0.56100000000000005</v>
      </c>
      <c r="AB108" s="78">
        <f>A126231906F_Latest</f>
        <v>1.101</v>
      </c>
      <c r="AC108" s="78">
        <f>A126232626F_Latest</f>
        <v>0.58099999999999996</v>
      </c>
      <c r="AD108" s="78">
        <f>A126232338L_Latest</f>
        <v>0.52</v>
      </c>
      <c r="AE108" s="78">
        <f>A126235938W_Latest</f>
        <v>4.55</v>
      </c>
      <c r="AF108" s="78">
        <f>A126236370K_Latest</f>
        <v>4.55</v>
      </c>
      <c r="AG108" s="78">
        <f>A126236010F_Latest</f>
        <v>0</v>
      </c>
      <c r="AH108" s="78">
        <f>A126236514K_Latest</f>
        <v>0.56999999999999995</v>
      </c>
      <c r="AI108" s="78">
        <f>A126236082T_Latest</f>
        <v>0.69799999999999995</v>
      </c>
      <c r="AJ108" s="78">
        <f>A126236226T_Latest</f>
        <v>1.536</v>
      </c>
      <c r="AK108" s="78">
        <f>A126235866W_Latest</f>
        <v>1.7450000000000001</v>
      </c>
      <c r="AL108" s="78">
        <f>A126236586W_Latest</f>
        <v>1.7450000000000001</v>
      </c>
      <c r="AM108" s="78">
        <f>A126236298C_Latest</f>
        <v>0</v>
      </c>
      <c r="AN108" s="78">
        <f>A126236730C_Latest</f>
        <v>1.4830000000000001</v>
      </c>
      <c r="AO108" s="78">
        <f>A126237162K_Latest</f>
        <v>1.4830000000000001</v>
      </c>
      <c r="AP108" s="78">
        <f>A126236802C_Latest</f>
        <v>0.26300000000000001</v>
      </c>
      <c r="AQ108" s="78">
        <f>A126237306K_Latest</f>
        <v>0</v>
      </c>
      <c r="AR108" s="78">
        <f>A126236874R_Latest</f>
        <v>0.51100000000000001</v>
      </c>
      <c r="AS108" s="78">
        <f>A126237018T_Latest</f>
        <v>0.3</v>
      </c>
      <c r="AT108" s="78">
        <f>A126236658W_Latest</f>
        <v>0.40899999999999997</v>
      </c>
      <c r="AU108" s="78">
        <f>A126237378W_Latest</f>
        <v>0.40899999999999997</v>
      </c>
      <c r="AV108" s="78">
        <f>A126237090K_Latest</f>
        <v>0</v>
      </c>
      <c r="AW108" s="78">
        <f>A126232770X_Latest</f>
        <v>2.4350000000000001</v>
      </c>
      <c r="AX108" s="78">
        <f>A126233202V_Latest</f>
        <v>2.4350000000000001</v>
      </c>
      <c r="AY108" s="78">
        <f>A126232842X_Latest</f>
        <v>1.03</v>
      </c>
      <c r="AZ108" s="78">
        <f>A126233346F_Latest</f>
        <v>0</v>
      </c>
      <c r="BA108" s="78">
        <f>A126232914X_Latest</f>
        <v>0</v>
      </c>
      <c r="BB108" s="78">
        <f>A126233058L_Latest</f>
        <v>0.70099999999999996</v>
      </c>
      <c r="BC108" s="78">
        <f>A126232698T_Latest</f>
        <v>0.70399999999999996</v>
      </c>
      <c r="BD108" s="78">
        <f>A126233418F_Latest</f>
        <v>0.70399999999999996</v>
      </c>
      <c r="BE108" s="78">
        <f>A126233130V_Latest</f>
        <v>0</v>
      </c>
      <c r="BF108" s="78">
        <f>A126233562X_Latest</f>
        <v>0.57599999999999996</v>
      </c>
      <c r="BG108" s="78">
        <f>A126233994C_Latest</f>
        <v>0.57599999999999996</v>
      </c>
      <c r="BH108" s="78">
        <f>A126233634X_Latest</f>
        <v>0.106</v>
      </c>
      <c r="BI108" s="78">
        <f>A126234138F_Latest</f>
        <v>0.17199999999999999</v>
      </c>
      <c r="BJ108" s="78">
        <f>A126233706X_Latest</f>
        <v>0.16400000000000001</v>
      </c>
      <c r="BK108" s="78">
        <f>A126233850T_Latest</f>
        <v>0.13500000000000001</v>
      </c>
      <c r="BL108" s="78">
        <f>A126233490X_Latest</f>
        <v>0</v>
      </c>
      <c r="BM108" s="78">
        <f>A126234210L_Latest</f>
        <v>0</v>
      </c>
      <c r="BN108" s="78">
        <f>A126233922T_Latest</f>
        <v>0</v>
      </c>
      <c r="BO108" s="78">
        <f>A126234354X_Latest</f>
        <v>0.32100000000000001</v>
      </c>
      <c r="BP108" s="78">
        <f>A126234786C_Latest</f>
        <v>0.16800000000000001</v>
      </c>
      <c r="BQ108" s="78">
        <f>A126234426X_Latest</f>
        <v>0</v>
      </c>
      <c r="BR108" s="78">
        <f>A126234930K_Latest</f>
        <v>0</v>
      </c>
      <c r="BS108" s="78">
        <f>A126234498K_Latest</f>
        <v>3.5999999999999997E-2</v>
      </c>
      <c r="BT108" s="78">
        <f>A126234642T_Latest</f>
        <v>0.13200000000000001</v>
      </c>
      <c r="BU108" s="78">
        <f>A126234282X_Latest</f>
        <v>0.153</v>
      </c>
      <c r="BV108" s="78">
        <f>A126235002L_Latest</f>
        <v>0</v>
      </c>
      <c r="BW108" s="78">
        <f>A126234714T_Latest</f>
        <v>0.153</v>
      </c>
      <c r="BX108" s="78">
        <f>A126231186V_Latest</f>
        <v>0.24299999999999999</v>
      </c>
      <c r="BY108" s="78">
        <f>A126231618L_Latest</f>
        <v>0.24299999999999999</v>
      </c>
      <c r="BZ108" s="78">
        <f>A126231258V_Latest</f>
        <v>0</v>
      </c>
      <c r="CA108" s="78">
        <f>A126231762F_Latest</f>
        <v>0</v>
      </c>
      <c r="CB108" s="78">
        <f>A126231330A_Latest</f>
        <v>0.24299999999999999</v>
      </c>
      <c r="CC108" s="78">
        <f>A126231474L_Latest</f>
        <v>0</v>
      </c>
      <c r="CD108" s="78">
        <f>A126231114J_Latest</f>
        <v>0</v>
      </c>
      <c r="CE108" s="78">
        <f>A126231834F_Latest</f>
        <v>0</v>
      </c>
      <c r="CF108" s="78">
        <f>A126231546L_Latest</f>
        <v>0</v>
      </c>
      <c r="CG108" s="78"/>
      <c r="CH108" s="78"/>
      <c r="CI108" s="78"/>
      <c r="CJ108" s="78"/>
      <c r="CK108" s="78"/>
      <c r="CL108" s="78"/>
      <c r="CM108" s="78"/>
      <c r="CN108" s="78"/>
      <c r="CO108" s="78"/>
    </row>
    <row r="109" spans="1:93" hidden="1">
      <c r="A109" s="51"/>
      <c r="B109" s="55" t="s">
        <v>8806</v>
      </c>
      <c r="C109" s="65">
        <v>10</v>
      </c>
      <c r="D109" s="78">
        <f>A126230378V_Latest</f>
        <v>33.436</v>
      </c>
      <c r="E109" s="78">
        <f>A126230810V_Latest</f>
        <v>33.436</v>
      </c>
      <c r="F109" s="78">
        <f>A126230450A_Latest</f>
        <v>17.059000000000001</v>
      </c>
      <c r="G109" s="78">
        <f>A126230954F_Latest</f>
        <v>8.0169999999999995</v>
      </c>
      <c r="H109" s="78">
        <f>A126230522A_Latest</f>
        <v>4.4619999999999997</v>
      </c>
      <c r="I109" s="78">
        <f>A126230666L_Latest</f>
        <v>1.7749999999999999</v>
      </c>
      <c r="J109" s="78">
        <f>A126230306J_Latest</f>
        <v>2.1219999999999999</v>
      </c>
      <c r="K109" s="78">
        <f>A126231026J_Latest</f>
        <v>2.1219999999999999</v>
      </c>
      <c r="L109" s="78">
        <f>A126230738L_Latest</f>
        <v>0</v>
      </c>
      <c r="M109" s="78">
        <f>A126235130F_Latest</f>
        <v>7.7629999999999999</v>
      </c>
      <c r="N109" s="78">
        <f>A126235562K_Latest</f>
        <v>7.7629999999999999</v>
      </c>
      <c r="O109" s="78">
        <f>A126235202F_Latest</f>
        <v>3.7549999999999999</v>
      </c>
      <c r="P109" s="78">
        <f>A126235706K_Latest</f>
        <v>2.931</v>
      </c>
      <c r="Q109" s="78">
        <f>A126235274T_Latest</f>
        <v>0</v>
      </c>
      <c r="R109" s="78">
        <f>A126235418T_Latest</f>
        <v>0.59399999999999997</v>
      </c>
      <c r="S109" s="78">
        <f>A126235058X_Latest</f>
        <v>0.48199999999999998</v>
      </c>
      <c r="T109" s="78">
        <f>A126235778W_Latest</f>
        <v>0.48199999999999998</v>
      </c>
      <c r="U109" s="78">
        <f>A126235490K_Latest</f>
        <v>0</v>
      </c>
      <c r="V109" s="78">
        <f>A126231962X_Latest</f>
        <v>8.3810000000000002</v>
      </c>
      <c r="W109" s="78">
        <f>A126232394F_Latest</f>
        <v>8.3810000000000002</v>
      </c>
      <c r="X109" s="78">
        <f>A126232034A_Latest</f>
        <v>4.0220000000000002</v>
      </c>
      <c r="Y109" s="78">
        <f>A126232538F_Latest</f>
        <v>1.244</v>
      </c>
      <c r="Z109" s="78">
        <f>A126232106A_Latest</f>
        <v>1.718</v>
      </c>
      <c r="AA109" s="78">
        <f>A126232250V_Latest</f>
        <v>0.42599999999999999</v>
      </c>
      <c r="AB109" s="78">
        <f>A126231890X_Latest</f>
        <v>0.97099999999999997</v>
      </c>
      <c r="AC109" s="78">
        <f>A126232610L_Latest</f>
        <v>0.97099999999999997</v>
      </c>
      <c r="AD109" s="78">
        <f>A126232322V_Latest</f>
        <v>0</v>
      </c>
      <c r="AE109" s="78">
        <f>A126235922C_Latest</f>
        <v>9.5169999999999995</v>
      </c>
      <c r="AF109" s="78">
        <f>A126236354K_Latest</f>
        <v>9.5169999999999995</v>
      </c>
      <c r="AG109" s="78">
        <f>A126235994R_Latest</f>
        <v>5.22</v>
      </c>
      <c r="AH109" s="78">
        <f>A126236498W_Latest</f>
        <v>2.0470000000000002</v>
      </c>
      <c r="AI109" s="78">
        <f>A126236066T_Latest</f>
        <v>1.6319999999999999</v>
      </c>
      <c r="AJ109" s="78">
        <f>A126236210X_Latest</f>
        <v>0.61799999999999999</v>
      </c>
      <c r="AK109" s="78">
        <f>A126235850C_Latest</f>
        <v>0</v>
      </c>
      <c r="AL109" s="78">
        <f>A126236570C_Latest</f>
        <v>0</v>
      </c>
      <c r="AM109" s="78">
        <f>A126236282K_Latest</f>
        <v>0</v>
      </c>
      <c r="AN109" s="78">
        <f>A126236714C_Latest</f>
        <v>1.839</v>
      </c>
      <c r="AO109" s="78">
        <f>A126237146K_Latest</f>
        <v>1.839</v>
      </c>
      <c r="AP109" s="78">
        <f>A126236786R_Latest</f>
        <v>0.80100000000000005</v>
      </c>
      <c r="AQ109" s="78">
        <f>A126237290C_Latest</f>
        <v>0.36799999999999999</v>
      </c>
      <c r="AR109" s="78">
        <f>A126236858R_Latest</f>
        <v>0</v>
      </c>
      <c r="AS109" s="78">
        <f>A126237002X_Latest</f>
        <v>0</v>
      </c>
      <c r="AT109" s="78">
        <f>A126236642C_Latest</f>
        <v>0.66900000000000004</v>
      </c>
      <c r="AU109" s="78">
        <f>A126237362C_Latest</f>
        <v>0.66900000000000004</v>
      </c>
      <c r="AV109" s="78">
        <f>A126237074K_Latest</f>
        <v>0</v>
      </c>
      <c r="AW109" s="78">
        <f>A126232754X_Latest</f>
        <v>4.2080000000000002</v>
      </c>
      <c r="AX109" s="78">
        <f>A126233186F_Latest</f>
        <v>4.2080000000000002</v>
      </c>
      <c r="AY109" s="78">
        <f>A126232826X_Latest</f>
        <v>2.6320000000000001</v>
      </c>
      <c r="AZ109" s="78">
        <f>A126233330L_Latest</f>
        <v>0.52300000000000002</v>
      </c>
      <c r="BA109" s="78">
        <f>A126232898K_Latest</f>
        <v>1.0529999999999999</v>
      </c>
      <c r="BB109" s="78">
        <f>A126233042V_Latest</f>
        <v>0</v>
      </c>
      <c r="BC109" s="78">
        <f>A126232682X_Latest</f>
        <v>0</v>
      </c>
      <c r="BD109" s="78">
        <f>A126233402L_Latest</f>
        <v>0</v>
      </c>
      <c r="BE109" s="78">
        <f>A126233114V_Latest</f>
        <v>0</v>
      </c>
      <c r="BF109" s="78">
        <f>A126233546X_Latest</f>
        <v>1.385</v>
      </c>
      <c r="BG109" s="78">
        <f>A126233978C_Latest</f>
        <v>1.385</v>
      </c>
      <c r="BH109" s="78">
        <f>A126233618X_Latest</f>
        <v>0.53600000000000003</v>
      </c>
      <c r="BI109" s="78">
        <f>A126234122L_Latest</f>
        <v>0.71199999999999997</v>
      </c>
      <c r="BJ109" s="78">
        <f>A126233690T_Latest</f>
        <v>0</v>
      </c>
      <c r="BK109" s="78">
        <f>A126233834T_Latest</f>
        <v>0.13700000000000001</v>
      </c>
      <c r="BL109" s="78">
        <f>A126233474X_Latest</f>
        <v>0</v>
      </c>
      <c r="BM109" s="78">
        <f>A126234194X_Latest</f>
        <v>0</v>
      </c>
      <c r="BN109" s="78">
        <f>A126233906T_Latest</f>
        <v>0</v>
      </c>
      <c r="BO109" s="78">
        <f>A126234338X_Latest</f>
        <v>0.249</v>
      </c>
      <c r="BP109" s="78">
        <f>A126234770K_Latest</f>
        <v>0.249</v>
      </c>
      <c r="BQ109" s="78">
        <f>A126234410F_Latest</f>
        <v>0</v>
      </c>
      <c r="BR109" s="78">
        <f>A126234914K_Latest</f>
        <v>0.19</v>
      </c>
      <c r="BS109" s="78">
        <f>A126234482T_Latest</f>
        <v>5.8999999999999997E-2</v>
      </c>
      <c r="BT109" s="78">
        <f>A126234626T_Latest</f>
        <v>0</v>
      </c>
      <c r="BU109" s="78">
        <f>A126234266X_Latest</f>
        <v>0</v>
      </c>
      <c r="BV109" s="78">
        <f>A126234986W_Latest</f>
        <v>0</v>
      </c>
      <c r="BW109" s="78">
        <f>A126234698C_Latest</f>
        <v>0</v>
      </c>
      <c r="BX109" s="78">
        <f>A126231170A_Latest</f>
        <v>9.2999999999999999E-2</v>
      </c>
      <c r="BY109" s="78">
        <f>A126231602V_Latest</f>
        <v>9.2999999999999999E-2</v>
      </c>
      <c r="BZ109" s="78">
        <f>A126231242A_Latest</f>
        <v>9.2999999999999999E-2</v>
      </c>
      <c r="CA109" s="78">
        <f>A126231746F_Latest</f>
        <v>0</v>
      </c>
      <c r="CB109" s="78">
        <f>A126231314A_Latest</f>
        <v>0</v>
      </c>
      <c r="CC109" s="78">
        <f>A126231458L_Latest</f>
        <v>0</v>
      </c>
      <c r="CD109" s="78">
        <f>A126231098V_Latest</f>
        <v>0</v>
      </c>
      <c r="CE109" s="78">
        <f>A126231818F_Latest</f>
        <v>0</v>
      </c>
      <c r="CF109" s="78">
        <f>A126231530V_Latest</f>
        <v>0</v>
      </c>
      <c r="CG109" s="78"/>
      <c r="CH109" s="78"/>
      <c r="CI109" s="78"/>
      <c r="CJ109" s="78"/>
      <c r="CK109" s="78"/>
      <c r="CL109" s="78"/>
      <c r="CM109" s="78"/>
      <c r="CN109" s="78"/>
      <c r="CO109" s="78"/>
    </row>
    <row r="110" spans="1:93" s="81" customFormat="1" hidden="1">
      <c r="A110" s="51"/>
      <c r="B110" s="55" t="s">
        <v>8807</v>
      </c>
      <c r="C110" s="79">
        <v>11</v>
      </c>
      <c r="D110" s="78">
        <f>A126230398C_Latest</f>
        <v>60.283999999999999</v>
      </c>
      <c r="E110" s="78">
        <f>A126230830C_Latest</f>
        <v>59.555999999999997</v>
      </c>
      <c r="F110" s="78">
        <f>A126230470K_Latest</f>
        <v>19.931000000000001</v>
      </c>
      <c r="G110" s="78">
        <f>A126230974R_Latest</f>
        <v>9.0869999999999997</v>
      </c>
      <c r="H110" s="78">
        <f>A126230542K_Latest</f>
        <v>10.194000000000001</v>
      </c>
      <c r="I110" s="78">
        <f>A126230686W_Latest</f>
        <v>8.2629999999999999</v>
      </c>
      <c r="J110" s="78">
        <f>A126230326T_Latest</f>
        <v>12.808999999999999</v>
      </c>
      <c r="K110" s="78">
        <f>A126231046T_Latest</f>
        <v>12.082000000000001</v>
      </c>
      <c r="L110" s="78">
        <f>A126230758W_Latest</f>
        <v>0.72799999999999998</v>
      </c>
      <c r="M110" s="78">
        <f>A126235150R_Latest</f>
        <v>18.292999999999999</v>
      </c>
      <c r="N110" s="78">
        <f>A126235582V_Latest</f>
        <v>18.292999999999999</v>
      </c>
      <c r="O110" s="78">
        <f>A126235222R_Latest</f>
        <v>6.8449999999999998</v>
      </c>
      <c r="P110" s="78">
        <f>A126235726V_Latest</f>
        <v>2.371</v>
      </c>
      <c r="Q110" s="78">
        <f>A126235294A_Latest</f>
        <v>3.23</v>
      </c>
      <c r="R110" s="78">
        <f>A126235438A_Latest</f>
        <v>3.161</v>
      </c>
      <c r="S110" s="78">
        <f>A126235078J_Latest</f>
        <v>2.6859999999999999</v>
      </c>
      <c r="T110" s="78">
        <f>A126235798F_Latest</f>
        <v>2.6859999999999999</v>
      </c>
      <c r="U110" s="78">
        <f>A126235510J_Latest</f>
        <v>0</v>
      </c>
      <c r="V110" s="78">
        <f>A126231982J_Latest</f>
        <v>15.525</v>
      </c>
      <c r="W110" s="78">
        <f>A126232414C_Latest</f>
        <v>15.129</v>
      </c>
      <c r="X110" s="78">
        <f>A126232054K_Latest</f>
        <v>5.133</v>
      </c>
      <c r="Y110" s="78">
        <f>A126232558R_Latest</f>
        <v>3.0990000000000002</v>
      </c>
      <c r="Z110" s="78">
        <f>A126232126K_Latest</f>
        <v>1.2</v>
      </c>
      <c r="AA110" s="78">
        <f>A126232270C_Latest</f>
        <v>1.3180000000000001</v>
      </c>
      <c r="AB110" s="78">
        <f>A126231910W_Latest</f>
        <v>4.774</v>
      </c>
      <c r="AC110" s="78">
        <f>A126232630W_Latest</f>
        <v>4.3780000000000001</v>
      </c>
      <c r="AD110" s="78">
        <f>A126232342C_Latest</f>
        <v>0.39600000000000002</v>
      </c>
      <c r="AE110" s="78">
        <f>A126235942L_Latest</f>
        <v>13.707000000000001</v>
      </c>
      <c r="AF110" s="78">
        <f>A126236374V_Latest</f>
        <v>13.375</v>
      </c>
      <c r="AG110" s="78">
        <f>A126236014R_Latest</f>
        <v>5.4130000000000003</v>
      </c>
      <c r="AH110" s="78">
        <f>A126236518V_Latest</f>
        <v>1.302</v>
      </c>
      <c r="AI110" s="78">
        <f>A126236086A_Latest</f>
        <v>3.1720000000000002</v>
      </c>
      <c r="AJ110" s="78">
        <f>A126236230J_Latest</f>
        <v>2.052</v>
      </c>
      <c r="AK110" s="78">
        <f>A126235870L_Latest</f>
        <v>1.7669999999999999</v>
      </c>
      <c r="AL110" s="78">
        <f>A126236590L_Latest</f>
        <v>1.4350000000000001</v>
      </c>
      <c r="AM110" s="78">
        <f>A126236302J_Latest</f>
        <v>0.33200000000000002</v>
      </c>
      <c r="AN110" s="78">
        <f>A126236734L_Latest</f>
        <v>2.6509999999999998</v>
      </c>
      <c r="AO110" s="78">
        <f>A126237166V_Latest</f>
        <v>2.6509999999999998</v>
      </c>
      <c r="AP110" s="78">
        <f>A126236806L_Latest</f>
        <v>0.42599999999999999</v>
      </c>
      <c r="AQ110" s="78">
        <f>A126237310A_Latest</f>
        <v>0.376</v>
      </c>
      <c r="AR110" s="78">
        <f>A126236878X_Latest</f>
        <v>0.90800000000000003</v>
      </c>
      <c r="AS110" s="78">
        <f>A126237022J_Latest</f>
        <v>0.94099999999999995</v>
      </c>
      <c r="AT110" s="78">
        <f>A126236662L_Latest</f>
        <v>0</v>
      </c>
      <c r="AU110" s="78">
        <f>A126237382L_Latest</f>
        <v>0</v>
      </c>
      <c r="AV110" s="78">
        <f>A126237094V_Latest</f>
        <v>0</v>
      </c>
      <c r="AW110" s="78">
        <f>A126232774J_Latest</f>
        <v>6.657</v>
      </c>
      <c r="AX110" s="78">
        <f>A126233206C_Latest</f>
        <v>6.657</v>
      </c>
      <c r="AY110" s="78">
        <f>A126232846J_Latest</f>
        <v>1.3140000000000001</v>
      </c>
      <c r="AZ110" s="78">
        <f>A126233350W_Latest</f>
        <v>1.208</v>
      </c>
      <c r="BA110" s="78">
        <f>A126232918J_Latest</f>
        <v>1.353</v>
      </c>
      <c r="BB110" s="78">
        <f>A126233062C_Latest</f>
        <v>0</v>
      </c>
      <c r="BC110" s="78">
        <f>A126232702W_Latest</f>
        <v>2.7829999999999999</v>
      </c>
      <c r="BD110" s="78">
        <f>A126233422W_Latest</f>
        <v>2.7829999999999999</v>
      </c>
      <c r="BE110" s="78">
        <f>A126233134C_Latest</f>
        <v>0</v>
      </c>
      <c r="BF110" s="78">
        <f>A126233566J_Latest</f>
        <v>1.2350000000000001</v>
      </c>
      <c r="BG110" s="78">
        <f>A126233998L_Latest</f>
        <v>1.2350000000000001</v>
      </c>
      <c r="BH110" s="78">
        <f>A126233638J_Latest</f>
        <v>0.24299999999999999</v>
      </c>
      <c r="BI110" s="78">
        <f>A126234142W_Latest</f>
        <v>0.30199999999999999</v>
      </c>
      <c r="BJ110" s="78">
        <f>A126233710R_Latest</f>
        <v>0.14799999999999999</v>
      </c>
      <c r="BK110" s="78">
        <f>A126233854A_Latest</f>
        <v>0.27700000000000002</v>
      </c>
      <c r="BL110" s="78">
        <f>A126233494J_Latest</f>
        <v>0.26300000000000001</v>
      </c>
      <c r="BM110" s="78">
        <f>A126234214W_Latest</f>
        <v>0.26300000000000001</v>
      </c>
      <c r="BN110" s="78">
        <f>A126233926A_Latest</f>
        <v>0</v>
      </c>
      <c r="BO110" s="78">
        <f>A126234358J_Latest</f>
        <v>0.47799999999999998</v>
      </c>
      <c r="BP110" s="78">
        <f>A126234790V_Latest</f>
        <v>0.47799999999999998</v>
      </c>
      <c r="BQ110" s="78">
        <f>A126234430R_Latest</f>
        <v>0.128</v>
      </c>
      <c r="BR110" s="78">
        <f>A126234934V_Latest</f>
        <v>0</v>
      </c>
      <c r="BS110" s="78">
        <f>A126234502R_Latest</f>
        <v>0</v>
      </c>
      <c r="BT110" s="78">
        <f>A126234646A_Latest</f>
        <v>0.25</v>
      </c>
      <c r="BU110" s="78">
        <f>A126234286J_Latest</f>
        <v>0.1</v>
      </c>
      <c r="BV110" s="78">
        <f>A126235006W_Latest</f>
        <v>0.1</v>
      </c>
      <c r="BW110" s="78">
        <f>A126234718A_Latest</f>
        <v>0</v>
      </c>
      <c r="BX110" s="78">
        <f>A126231190K_Latest</f>
        <v>1.7390000000000001</v>
      </c>
      <c r="BY110" s="78">
        <f>A126231622C_Latest</f>
        <v>1.7390000000000001</v>
      </c>
      <c r="BZ110" s="78">
        <f>A126231262K_Latest</f>
        <v>0.42899999999999999</v>
      </c>
      <c r="CA110" s="78">
        <f>A126231766R_Latest</f>
        <v>0.42899999999999999</v>
      </c>
      <c r="CB110" s="78">
        <f>A126231334K_Latest</f>
        <v>0.182</v>
      </c>
      <c r="CC110" s="78">
        <f>A126231478W_Latest</f>
        <v>0.26200000000000001</v>
      </c>
      <c r="CD110" s="78">
        <f>A126231118T_Latest</f>
        <v>0.436</v>
      </c>
      <c r="CE110" s="78">
        <f>A126231838R_Latest</f>
        <v>0.436</v>
      </c>
      <c r="CF110" s="78">
        <f>A126231550C_Latest</f>
        <v>0</v>
      </c>
      <c r="CG110" s="80"/>
      <c r="CH110" s="80"/>
      <c r="CI110" s="80"/>
      <c r="CJ110" s="80"/>
      <c r="CK110" s="80"/>
      <c r="CL110" s="80"/>
      <c r="CM110" s="80"/>
      <c r="CN110" s="80"/>
      <c r="CO110" s="80"/>
    </row>
    <row r="111" spans="1:93" hidden="1">
      <c r="A111" s="51"/>
      <c r="B111" s="55" t="s">
        <v>8808</v>
      </c>
      <c r="C111" s="65">
        <v>12</v>
      </c>
      <c r="D111" s="78">
        <f>A126230346A_Latest</f>
        <v>10.93</v>
      </c>
      <c r="E111" s="78">
        <f>A126230778F_Latest</f>
        <v>10.585000000000001</v>
      </c>
      <c r="F111" s="78">
        <f>A126230418A_Latest</f>
        <v>1.119</v>
      </c>
      <c r="G111" s="78">
        <f>A126230922L_Latest</f>
        <v>3.2570000000000001</v>
      </c>
      <c r="H111" s="78">
        <f>A126230490V_Latest</f>
        <v>2.1429999999999998</v>
      </c>
      <c r="I111" s="78">
        <f>A126230634V_Latest</f>
        <v>1.913</v>
      </c>
      <c r="J111" s="78">
        <f>A126230274A_Latest</f>
        <v>2.4990000000000001</v>
      </c>
      <c r="K111" s="78">
        <f>A126230994X_Latest</f>
        <v>2.1539999999999999</v>
      </c>
      <c r="L111" s="78">
        <f>A126230706V_Latest</f>
        <v>0.34499999999999997</v>
      </c>
      <c r="M111" s="78">
        <f>A126235098T_Latest</f>
        <v>4.3819999999999997</v>
      </c>
      <c r="N111" s="78">
        <f>A126235530T_Latest</f>
        <v>4.0369999999999999</v>
      </c>
      <c r="O111" s="78">
        <f>A126235170X_Latest</f>
        <v>0.60599999999999998</v>
      </c>
      <c r="P111" s="78">
        <f>A126235674C_Latest</f>
        <v>2.0270000000000001</v>
      </c>
      <c r="Q111" s="78">
        <f>A126235242X_Latest</f>
        <v>0.90800000000000003</v>
      </c>
      <c r="R111" s="78">
        <f>A126235386K_Latest</f>
        <v>0</v>
      </c>
      <c r="S111" s="78">
        <f>A126235026F_Latest</f>
        <v>0.84099999999999997</v>
      </c>
      <c r="T111" s="78">
        <f>A126235746C_Latest</f>
        <v>0.496</v>
      </c>
      <c r="U111" s="78">
        <f>A126235458K_Latest</f>
        <v>0.34499999999999997</v>
      </c>
      <c r="V111" s="78">
        <f>A126231930F_Latest</f>
        <v>3.6960000000000002</v>
      </c>
      <c r="W111" s="78">
        <f>A126232362L_Latest</f>
        <v>3.6960000000000002</v>
      </c>
      <c r="X111" s="78">
        <f>A126232002J_Latest</f>
        <v>0.51300000000000001</v>
      </c>
      <c r="Y111" s="78">
        <f>A126232506L_Latest</f>
        <v>1.23</v>
      </c>
      <c r="Z111" s="78">
        <f>A126232074V_Latest</f>
        <v>0.29399999999999998</v>
      </c>
      <c r="AA111" s="78">
        <f>A126232218V_Latest</f>
        <v>0</v>
      </c>
      <c r="AB111" s="78">
        <f>A126231858X_Latest</f>
        <v>1.6579999999999999</v>
      </c>
      <c r="AC111" s="78">
        <f>A126232578X_Latest</f>
        <v>1.6579999999999999</v>
      </c>
      <c r="AD111" s="78">
        <f>A126232290L_Latest</f>
        <v>0</v>
      </c>
      <c r="AE111" s="78">
        <f>A126235890W_Latest</f>
        <v>1.425</v>
      </c>
      <c r="AF111" s="78">
        <f>A126236322T_Latest</f>
        <v>1.425</v>
      </c>
      <c r="AG111" s="78">
        <f>A126235962W_Latest</f>
        <v>0</v>
      </c>
      <c r="AH111" s="78">
        <f>A126236466C_Latest</f>
        <v>0</v>
      </c>
      <c r="AI111" s="78">
        <f>A126236034X_Latest</f>
        <v>0.94099999999999995</v>
      </c>
      <c r="AJ111" s="78">
        <f>A126236178K_Latest</f>
        <v>0.48399999999999999</v>
      </c>
      <c r="AK111" s="78">
        <f>A126235818C_Latest</f>
        <v>0</v>
      </c>
      <c r="AL111" s="78">
        <f>A126236538C_Latest</f>
        <v>0</v>
      </c>
      <c r="AM111" s="78">
        <f>A126236250T_Latest</f>
        <v>0</v>
      </c>
      <c r="AN111" s="78">
        <f>A126236682W_Latest</f>
        <v>0.314</v>
      </c>
      <c r="AO111" s="78">
        <f>A126237114T_Latest</f>
        <v>0.314</v>
      </c>
      <c r="AP111" s="78">
        <f>A126236754W_Latest</f>
        <v>0</v>
      </c>
      <c r="AQ111" s="78">
        <f>A126237258C_Latest</f>
        <v>0</v>
      </c>
      <c r="AR111" s="78">
        <f>A126236826W_Latest</f>
        <v>0</v>
      </c>
      <c r="AS111" s="78">
        <f>A126236970R_Latest</f>
        <v>0.314</v>
      </c>
      <c r="AT111" s="78">
        <f>A126236610K_Latest</f>
        <v>0</v>
      </c>
      <c r="AU111" s="78">
        <f>A126237330K_Latest</f>
        <v>0</v>
      </c>
      <c r="AV111" s="78">
        <f>A126237042T_Latest</f>
        <v>0</v>
      </c>
      <c r="AW111" s="78">
        <f>A126232722F_Latest</f>
        <v>1.0489999999999999</v>
      </c>
      <c r="AX111" s="78">
        <f>A126233154L_Latest</f>
        <v>1.0489999999999999</v>
      </c>
      <c r="AY111" s="78">
        <f>A126232794T_Latest</f>
        <v>0</v>
      </c>
      <c r="AZ111" s="78">
        <f>A126233298X_Latest</f>
        <v>0</v>
      </c>
      <c r="BA111" s="78">
        <f>A126232866T_Latest</f>
        <v>0</v>
      </c>
      <c r="BB111" s="78">
        <f>A126233010A_Latest</f>
        <v>1.0489999999999999</v>
      </c>
      <c r="BC111" s="78">
        <f>A126232650F_Latest</f>
        <v>0</v>
      </c>
      <c r="BD111" s="78">
        <f>A126233370F_Latest</f>
        <v>0</v>
      </c>
      <c r="BE111" s="78">
        <f>A126233082L_Latest</f>
        <v>0</v>
      </c>
      <c r="BF111" s="78">
        <f>A126233514F_Latest</f>
        <v>0</v>
      </c>
      <c r="BG111" s="78">
        <f>A126233946K_Latest</f>
        <v>0</v>
      </c>
      <c r="BH111" s="78">
        <f>A126233586T_Latest</f>
        <v>0</v>
      </c>
      <c r="BI111" s="78">
        <f>A126234090F_Latest</f>
        <v>0</v>
      </c>
      <c r="BJ111" s="78">
        <f>A126233658T_Latest</f>
        <v>0</v>
      </c>
      <c r="BK111" s="78">
        <f>A126233802X_Latest</f>
        <v>0</v>
      </c>
      <c r="BL111" s="78">
        <f>A126233442F_Latest</f>
        <v>0</v>
      </c>
      <c r="BM111" s="78">
        <f>A126234162F_Latest</f>
        <v>0</v>
      </c>
      <c r="BN111" s="78">
        <f>A126233874K_Latest</f>
        <v>0</v>
      </c>
      <c r="BO111" s="78">
        <f>A126234306F_Latest</f>
        <v>6.5000000000000002E-2</v>
      </c>
      <c r="BP111" s="78">
        <f>A126234738K_Latest</f>
        <v>6.5000000000000002E-2</v>
      </c>
      <c r="BQ111" s="78">
        <f>A126234378T_Latest</f>
        <v>0</v>
      </c>
      <c r="BR111" s="78">
        <f>A126234882C_Latest</f>
        <v>0</v>
      </c>
      <c r="BS111" s="78">
        <f>A126234450X_Latest</f>
        <v>0</v>
      </c>
      <c r="BT111" s="78">
        <f>A126234594K_Latest</f>
        <v>6.5000000000000002E-2</v>
      </c>
      <c r="BU111" s="78">
        <f>A126234234F_Latest</f>
        <v>0</v>
      </c>
      <c r="BV111" s="78">
        <f>A126234954C_Latest</f>
        <v>0</v>
      </c>
      <c r="BW111" s="78">
        <f>A126234666K_Latest</f>
        <v>0</v>
      </c>
      <c r="BX111" s="78">
        <f>A126231138A_Latest</f>
        <v>0</v>
      </c>
      <c r="BY111" s="78">
        <f>A126231570L_Latest</f>
        <v>0</v>
      </c>
      <c r="BZ111" s="78">
        <f>A126231210J_Latest</f>
        <v>0</v>
      </c>
      <c r="CA111" s="78">
        <f>A126231714L_Latest</f>
        <v>0</v>
      </c>
      <c r="CB111" s="78">
        <f>A126231282V_Latest</f>
        <v>0</v>
      </c>
      <c r="CC111" s="78">
        <f>A126231426V_Latest</f>
        <v>0</v>
      </c>
      <c r="CD111" s="78">
        <f>A126231066A_Latest</f>
        <v>0</v>
      </c>
      <c r="CE111" s="78">
        <f>A126231786X_Latest</f>
        <v>0</v>
      </c>
      <c r="CF111" s="78">
        <f>A126231498F_Latest</f>
        <v>0</v>
      </c>
      <c r="CG111" s="78"/>
      <c r="CH111" s="78"/>
      <c r="CI111" s="78"/>
      <c r="CJ111" s="78"/>
      <c r="CK111" s="78"/>
      <c r="CL111" s="78"/>
      <c r="CM111" s="78"/>
      <c r="CN111" s="78"/>
      <c r="CO111" s="78"/>
    </row>
    <row r="112" spans="1:93" hidden="1">
      <c r="A112" s="51"/>
      <c r="B112" s="55" t="s">
        <v>8809</v>
      </c>
      <c r="C112" s="65">
        <v>13</v>
      </c>
      <c r="D112" s="78">
        <f>A126230330J_Latest</f>
        <v>23.245999999999999</v>
      </c>
      <c r="E112" s="78">
        <f>A126230762L_Latest</f>
        <v>23.245999999999999</v>
      </c>
      <c r="F112" s="78">
        <f>A126230402J_Latest</f>
        <v>11.308999999999999</v>
      </c>
      <c r="G112" s="78">
        <f>A126230906L_Latest</f>
        <v>3.0960000000000001</v>
      </c>
      <c r="H112" s="78">
        <f>A126230474V_Latest</f>
        <v>6.226</v>
      </c>
      <c r="I112" s="78">
        <f>A126230618V_Latest</f>
        <v>2.4950000000000001</v>
      </c>
      <c r="J112" s="78">
        <f>A126230258A_Latest</f>
        <v>0.12</v>
      </c>
      <c r="K112" s="78">
        <f>A126230978X_Latest</f>
        <v>0.12</v>
      </c>
      <c r="L112" s="78">
        <f>A126230690L_Latest</f>
        <v>0</v>
      </c>
      <c r="M112" s="78">
        <f>A126235082X_Latest</f>
        <v>7.5750000000000002</v>
      </c>
      <c r="N112" s="78">
        <f>A126235514T_Latest</f>
        <v>7.5750000000000002</v>
      </c>
      <c r="O112" s="78">
        <f>A126235154X_Latest</f>
        <v>5.5179999999999998</v>
      </c>
      <c r="P112" s="78">
        <f>A126235658C_Latest</f>
        <v>0.63800000000000001</v>
      </c>
      <c r="Q112" s="78">
        <f>A126235226X_Latest</f>
        <v>0.95699999999999996</v>
      </c>
      <c r="R112" s="78">
        <f>A126235370T_Latest</f>
        <v>0.46300000000000002</v>
      </c>
      <c r="S112" s="78">
        <f>A126235010L_Latest</f>
        <v>0</v>
      </c>
      <c r="T112" s="78">
        <f>A126235730K_Latest</f>
        <v>0</v>
      </c>
      <c r="U112" s="78">
        <f>A126235442T_Latest</f>
        <v>0</v>
      </c>
      <c r="V112" s="78">
        <f>A126231914F_Latest</f>
        <v>7.694</v>
      </c>
      <c r="W112" s="78">
        <f>A126232346L_Latest</f>
        <v>7.694</v>
      </c>
      <c r="X112" s="78">
        <f>A126231986T_Latest</f>
        <v>3.1160000000000001</v>
      </c>
      <c r="Y112" s="78">
        <f>A126232490F_Latest</f>
        <v>1.734</v>
      </c>
      <c r="Z112" s="78">
        <f>A126232058V_Latest</f>
        <v>2.109</v>
      </c>
      <c r="AA112" s="78">
        <f>A126232202A_Latest</f>
        <v>0.73499999999999999</v>
      </c>
      <c r="AB112" s="78">
        <f>A126231842F_Latest</f>
        <v>0</v>
      </c>
      <c r="AC112" s="78">
        <f>A126232562F_Latest</f>
        <v>0</v>
      </c>
      <c r="AD112" s="78">
        <f>A126232274L_Latest</f>
        <v>0</v>
      </c>
      <c r="AE112" s="78">
        <f>A126235874W_Latest</f>
        <v>3.0920000000000001</v>
      </c>
      <c r="AF112" s="78">
        <f>A126236306T_Latest</f>
        <v>3.0920000000000001</v>
      </c>
      <c r="AG112" s="78">
        <f>A126235946W_Latest</f>
        <v>1.095</v>
      </c>
      <c r="AH112" s="78">
        <f>A126236450K_Latest</f>
        <v>0</v>
      </c>
      <c r="AI112" s="78">
        <f>A126236018X_Latest</f>
        <v>1.0489999999999999</v>
      </c>
      <c r="AJ112" s="78">
        <f>A126236162T_Latest</f>
        <v>0.94899999999999995</v>
      </c>
      <c r="AK112" s="78">
        <f>A126235802K_Latest</f>
        <v>0</v>
      </c>
      <c r="AL112" s="78">
        <f>A126236522K_Latest</f>
        <v>0</v>
      </c>
      <c r="AM112" s="78">
        <f>A126236234T_Latest</f>
        <v>0</v>
      </c>
      <c r="AN112" s="78">
        <f>A126236666W_Latest</f>
        <v>1.9059999999999999</v>
      </c>
      <c r="AO112" s="78">
        <f>A126237098C_Latest</f>
        <v>1.9059999999999999</v>
      </c>
      <c r="AP112" s="78">
        <f>A126236738W_Latest</f>
        <v>0.626</v>
      </c>
      <c r="AQ112" s="78">
        <f>A126237242K_Latest</f>
        <v>0.378</v>
      </c>
      <c r="AR112" s="78">
        <f>A126236810C_Latest</f>
        <v>0.90100000000000002</v>
      </c>
      <c r="AS112" s="78">
        <f>A126236954R_Latest</f>
        <v>0</v>
      </c>
      <c r="AT112" s="78">
        <f>A126236594W_Latest</f>
        <v>0</v>
      </c>
      <c r="AU112" s="78">
        <f>A126237314K_Latest</f>
        <v>0</v>
      </c>
      <c r="AV112" s="78">
        <f>A126237026T_Latest</f>
        <v>0</v>
      </c>
      <c r="AW112" s="78">
        <f>A126232706F_Latest</f>
        <v>2.617</v>
      </c>
      <c r="AX112" s="78">
        <f>A126233138L_Latest</f>
        <v>2.617</v>
      </c>
      <c r="AY112" s="78">
        <f>A126232778T_Latest</f>
        <v>0.82099999999999995</v>
      </c>
      <c r="AZ112" s="78">
        <f>A126233282F_Latest</f>
        <v>0.34599999999999997</v>
      </c>
      <c r="BA112" s="78">
        <f>A126232850X_Latest</f>
        <v>1.1000000000000001</v>
      </c>
      <c r="BB112" s="78">
        <f>A126232994K_Latest</f>
        <v>0.34899999999999998</v>
      </c>
      <c r="BC112" s="78">
        <f>A126232634F_Latest</f>
        <v>0</v>
      </c>
      <c r="BD112" s="78">
        <f>A126233354F_Latest</f>
        <v>0</v>
      </c>
      <c r="BE112" s="78">
        <f>A126233066L_Latest</f>
        <v>0</v>
      </c>
      <c r="BF112" s="78">
        <f>A126233498T_Latest</f>
        <v>0.36199999999999999</v>
      </c>
      <c r="BG112" s="78">
        <f>A126233930T_Latest</f>
        <v>0.36199999999999999</v>
      </c>
      <c r="BH112" s="78">
        <f>A126233570X_Latest</f>
        <v>0.13200000000000001</v>
      </c>
      <c r="BI112" s="78">
        <f>A126234074F_Latest</f>
        <v>0</v>
      </c>
      <c r="BJ112" s="78">
        <f>A126233642X_Latest</f>
        <v>0.11</v>
      </c>
      <c r="BK112" s="78">
        <f>A126233786K_Latest</f>
        <v>0</v>
      </c>
      <c r="BL112" s="78">
        <f>A126233426F_Latest</f>
        <v>0.12</v>
      </c>
      <c r="BM112" s="78">
        <f>A126234146F_Latest</f>
        <v>0.12</v>
      </c>
      <c r="BN112" s="78">
        <f>A126233858K_Latest</f>
        <v>0</v>
      </c>
      <c r="BO112" s="78">
        <f>A126234290X_Latest</f>
        <v>0</v>
      </c>
      <c r="BP112" s="78">
        <f>A126234722T_Latest</f>
        <v>0</v>
      </c>
      <c r="BQ112" s="78">
        <f>A126234362X_Latest</f>
        <v>0</v>
      </c>
      <c r="BR112" s="78">
        <f>A126234866C_Latest</f>
        <v>0</v>
      </c>
      <c r="BS112" s="78">
        <f>A126234434X_Latest</f>
        <v>0</v>
      </c>
      <c r="BT112" s="78">
        <f>A126234578K_Latest</f>
        <v>0</v>
      </c>
      <c r="BU112" s="78">
        <f>A126234218F_Latest</f>
        <v>0</v>
      </c>
      <c r="BV112" s="78">
        <f>A126234938C_Latest</f>
        <v>0</v>
      </c>
      <c r="BW112" s="78">
        <f>A126234650T_Latest</f>
        <v>0</v>
      </c>
      <c r="BX112" s="78">
        <f>A126231122J_Latest</f>
        <v>0</v>
      </c>
      <c r="BY112" s="78">
        <f>A126231554L_Latest</f>
        <v>0</v>
      </c>
      <c r="BZ112" s="78">
        <f>A126231194V_Latest</f>
        <v>0</v>
      </c>
      <c r="CA112" s="78">
        <f>A126231698X_Latest</f>
        <v>0</v>
      </c>
      <c r="CB112" s="78">
        <f>A126231266V_Latest</f>
        <v>0</v>
      </c>
      <c r="CC112" s="78">
        <f>A126231410A_Latest</f>
        <v>0</v>
      </c>
      <c r="CD112" s="78">
        <f>A126231050J_Latest</f>
        <v>0</v>
      </c>
      <c r="CE112" s="78">
        <f>A126231770F_Latest</f>
        <v>0</v>
      </c>
      <c r="CF112" s="78">
        <f>A126231482L_Latest</f>
        <v>0</v>
      </c>
      <c r="CG112" s="78"/>
      <c r="CH112" s="78"/>
      <c r="CI112" s="78"/>
      <c r="CJ112" s="78"/>
      <c r="CK112" s="78"/>
      <c r="CL112" s="78"/>
      <c r="CM112" s="78"/>
      <c r="CN112" s="78"/>
      <c r="CO112" s="78"/>
    </row>
    <row r="113" spans="1:93" hidden="1">
      <c r="A113" s="51"/>
      <c r="B113" s="57" t="s">
        <v>8810</v>
      </c>
      <c r="C113" s="65">
        <v>14</v>
      </c>
      <c r="D113" s="78">
        <f>A126230334T_Latest</f>
        <v>15.48</v>
      </c>
      <c r="E113" s="78">
        <f>A126230766W_Latest</f>
        <v>15.032999999999999</v>
      </c>
      <c r="F113" s="78">
        <f>A126230406T_Latest</f>
        <v>0.27500000000000002</v>
      </c>
      <c r="G113" s="78">
        <f>A126230910C_Latest</f>
        <v>5.7720000000000002</v>
      </c>
      <c r="H113" s="78">
        <f>A126230478C_Latest</f>
        <v>6.2210000000000001</v>
      </c>
      <c r="I113" s="78">
        <f>A126230622K_Latest</f>
        <v>1.766</v>
      </c>
      <c r="J113" s="78">
        <f>A126230262T_Latest</f>
        <v>1.446</v>
      </c>
      <c r="K113" s="78">
        <f>A126230982R_Latest</f>
        <v>0.998</v>
      </c>
      <c r="L113" s="78">
        <f>A126230694W_Latest</f>
        <v>0.44800000000000001</v>
      </c>
      <c r="M113" s="78">
        <f>A126235086J_Latest</f>
        <v>3.198</v>
      </c>
      <c r="N113" s="78">
        <f>A126235518A_Latest</f>
        <v>2.75</v>
      </c>
      <c r="O113" s="78">
        <f>A126235158J_Latest</f>
        <v>0</v>
      </c>
      <c r="P113" s="78">
        <f>A126235662V_Latest</f>
        <v>1.556</v>
      </c>
      <c r="Q113" s="78">
        <f>A126235230R_Latest</f>
        <v>1.1930000000000001</v>
      </c>
      <c r="R113" s="78">
        <f>A126235374A_Latest</f>
        <v>0</v>
      </c>
      <c r="S113" s="78">
        <f>A126235014W_Latest</f>
        <v>0.44800000000000001</v>
      </c>
      <c r="T113" s="78">
        <f>A126235734V_Latest</f>
        <v>0</v>
      </c>
      <c r="U113" s="78">
        <f>A126235446A_Latest</f>
        <v>0.44800000000000001</v>
      </c>
      <c r="V113" s="78">
        <f>A126231918R_Latest</f>
        <v>5.8479999999999999</v>
      </c>
      <c r="W113" s="78">
        <f>A126232350C_Latest</f>
        <v>5.8479999999999999</v>
      </c>
      <c r="X113" s="78">
        <f>A126231990J_Latest</f>
        <v>0</v>
      </c>
      <c r="Y113" s="78">
        <f>A126232494R_Latest</f>
        <v>2.141</v>
      </c>
      <c r="Z113" s="78">
        <f>A126232062K_Latest</f>
        <v>1.6950000000000001</v>
      </c>
      <c r="AA113" s="78">
        <f>A126232206K_Latest</f>
        <v>1.298</v>
      </c>
      <c r="AB113" s="78">
        <f>A126231846R_Latest</f>
        <v>0.71299999999999997</v>
      </c>
      <c r="AC113" s="78">
        <f>A126232566R_Latest</f>
        <v>0.71299999999999997</v>
      </c>
      <c r="AD113" s="78">
        <f>A126232278W_Latest</f>
        <v>0</v>
      </c>
      <c r="AE113" s="78">
        <f>A126235878F_Latest</f>
        <v>1.7210000000000001</v>
      </c>
      <c r="AF113" s="78">
        <f>A126236310J_Latest</f>
        <v>1.7210000000000001</v>
      </c>
      <c r="AG113" s="78">
        <f>A126235950L_Latest</f>
        <v>0</v>
      </c>
      <c r="AH113" s="78">
        <f>A126236454V_Latest</f>
        <v>0</v>
      </c>
      <c r="AI113" s="78">
        <f>A126236022R_Latest</f>
        <v>1.7210000000000001</v>
      </c>
      <c r="AJ113" s="78">
        <f>A126236166A_Latest</f>
        <v>0</v>
      </c>
      <c r="AK113" s="78">
        <f>A126235806V_Latest</f>
        <v>0</v>
      </c>
      <c r="AL113" s="78">
        <f>A126236526V_Latest</f>
        <v>0</v>
      </c>
      <c r="AM113" s="78">
        <f>A126236238A_Latest</f>
        <v>0</v>
      </c>
      <c r="AN113" s="78">
        <f>A126236670L_Latest</f>
        <v>1.966</v>
      </c>
      <c r="AO113" s="78">
        <f>A126237102J_Latest</f>
        <v>1.966</v>
      </c>
      <c r="AP113" s="78">
        <f>A126236742L_Latest</f>
        <v>0</v>
      </c>
      <c r="AQ113" s="78">
        <f>A126237246V_Latest</f>
        <v>1.1060000000000001</v>
      </c>
      <c r="AR113" s="78">
        <f>A126236814L_Latest</f>
        <v>0.23599999999999999</v>
      </c>
      <c r="AS113" s="78">
        <f>A126236958X_Latest</f>
        <v>0.34</v>
      </c>
      <c r="AT113" s="78">
        <f>A126236598F_Latest</f>
        <v>0.28499999999999998</v>
      </c>
      <c r="AU113" s="78">
        <f>A126237318V_Latest</f>
        <v>0.28499999999999998</v>
      </c>
      <c r="AV113" s="78">
        <f>A126237030J_Latest</f>
        <v>0</v>
      </c>
      <c r="AW113" s="78">
        <f>A126232710W_Latest</f>
        <v>2.2789999999999999</v>
      </c>
      <c r="AX113" s="78">
        <f>A126233142C_Latest</f>
        <v>2.2789999999999999</v>
      </c>
      <c r="AY113" s="78">
        <f>A126232782J_Latest</f>
        <v>0.27500000000000002</v>
      </c>
      <c r="AZ113" s="78">
        <f>A126233286R_Latest</f>
        <v>0.84599999999999997</v>
      </c>
      <c r="BA113" s="78">
        <f>A126232854J_Latest</f>
        <v>1.1579999999999999</v>
      </c>
      <c r="BB113" s="78">
        <f>A126232998V_Latest</f>
        <v>0</v>
      </c>
      <c r="BC113" s="78">
        <f>A126232638R_Latest</f>
        <v>0</v>
      </c>
      <c r="BD113" s="78">
        <f>A126233358R_Latest</f>
        <v>0</v>
      </c>
      <c r="BE113" s="78">
        <f>A126233070C_Latest</f>
        <v>0</v>
      </c>
      <c r="BF113" s="78">
        <f>A126233502W_Latest</f>
        <v>0.38500000000000001</v>
      </c>
      <c r="BG113" s="78">
        <f>A126233934A_Latest</f>
        <v>0.38500000000000001</v>
      </c>
      <c r="BH113" s="78">
        <f>A126233574J_Latest</f>
        <v>0</v>
      </c>
      <c r="BI113" s="78">
        <f>A126234078R_Latest</f>
        <v>0.123</v>
      </c>
      <c r="BJ113" s="78">
        <f>A126233646J_Latest</f>
        <v>0.13400000000000001</v>
      </c>
      <c r="BK113" s="78">
        <f>A126233790A_Latest</f>
        <v>0.127</v>
      </c>
      <c r="BL113" s="78">
        <f>A126233430W_Latest</f>
        <v>0</v>
      </c>
      <c r="BM113" s="78">
        <f>A126234150W_Latest</f>
        <v>0</v>
      </c>
      <c r="BN113" s="78">
        <f>A126233862A_Latest</f>
        <v>0</v>
      </c>
      <c r="BO113" s="78">
        <f>A126234294J_Latest</f>
        <v>8.5000000000000006E-2</v>
      </c>
      <c r="BP113" s="78">
        <f>A126234726A_Latest</f>
        <v>8.5000000000000006E-2</v>
      </c>
      <c r="BQ113" s="78">
        <f>A126234366J_Latest</f>
        <v>0</v>
      </c>
      <c r="BR113" s="78">
        <f>A126234870V_Latest</f>
        <v>0</v>
      </c>
      <c r="BS113" s="78">
        <f>A126234438J_Latest</f>
        <v>8.5000000000000006E-2</v>
      </c>
      <c r="BT113" s="78">
        <f>A126234582A_Latest</f>
        <v>0</v>
      </c>
      <c r="BU113" s="78">
        <f>A126234222W_Latest</f>
        <v>0</v>
      </c>
      <c r="BV113" s="78">
        <f>A126234942V_Latest</f>
        <v>0</v>
      </c>
      <c r="BW113" s="78">
        <f>A126234654A_Latest</f>
        <v>0</v>
      </c>
      <c r="BX113" s="78">
        <f>A126231126T_Latest</f>
        <v>0</v>
      </c>
      <c r="BY113" s="78">
        <f>A126231558W_Latest</f>
        <v>0</v>
      </c>
      <c r="BZ113" s="78">
        <f>A126231198C_Latest</f>
        <v>0</v>
      </c>
      <c r="CA113" s="78">
        <f>A126231702C_Latest</f>
        <v>0</v>
      </c>
      <c r="CB113" s="78">
        <f>A126231270K_Latest</f>
        <v>0</v>
      </c>
      <c r="CC113" s="78">
        <f>A126231414K_Latest</f>
        <v>0</v>
      </c>
      <c r="CD113" s="78">
        <f>A126231054T_Latest</f>
        <v>0</v>
      </c>
      <c r="CE113" s="78">
        <f>A126231774R_Latest</f>
        <v>0</v>
      </c>
      <c r="CF113" s="78">
        <f>A126231486W_Latest</f>
        <v>0</v>
      </c>
      <c r="CG113" s="78"/>
      <c r="CH113" s="78"/>
      <c r="CI113" s="78"/>
      <c r="CJ113" s="78"/>
      <c r="CK113" s="78"/>
      <c r="CL113" s="78"/>
      <c r="CM113" s="78"/>
      <c r="CN113" s="78"/>
      <c r="CO113" s="78"/>
    </row>
    <row r="114" spans="1:93" hidden="1">
      <c r="A114" s="51"/>
      <c r="B114" s="55" t="s">
        <v>8811</v>
      </c>
      <c r="C114" s="65">
        <v>15</v>
      </c>
      <c r="D114" s="78">
        <f>A126230362A_Latest</f>
        <v>13.157999999999999</v>
      </c>
      <c r="E114" s="78">
        <f>A126230794F_Latest</f>
        <v>13.157999999999999</v>
      </c>
      <c r="F114" s="78">
        <f>A126230434A_Latest</f>
        <v>7.7370000000000001</v>
      </c>
      <c r="G114" s="78">
        <f>A126230938F_Latest</f>
        <v>2.581</v>
      </c>
      <c r="H114" s="78">
        <f>A126230506A_Latest</f>
        <v>0.48</v>
      </c>
      <c r="I114" s="78">
        <f>A126230650V_Latest</f>
        <v>1.0669999999999999</v>
      </c>
      <c r="J114" s="78">
        <f>A126230290A_Latest</f>
        <v>1.2929999999999999</v>
      </c>
      <c r="K114" s="78">
        <f>A126231010R_Latest</f>
        <v>1.2929999999999999</v>
      </c>
      <c r="L114" s="78">
        <f>A126230722V_Latest</f>
        <v>0</v>
      </c>
      <c r="M114" s="78">
        <f>A126235114F_Latest</f>
        <v>4.8179999999999996</v>
      </c>
      <c r="N114" s="78">
        <f>A126235546K_Latest</f>
        <v>4.8179999999999996</v>
      </c>
      <c r="O114" s="78">
        <f>A126235186T_Latest</f>
        <v>1.1919999999999999</v>
      </c>
      <c r="P114" s="78">
        <f>A126235690C_Latest</f>
        <v>2.581</v>
      </c>
      <c r="Q114" s="78">
        <f>A126235258T_Latest</f>
        <v>0</v>
      </c>
      <c r="R114" s="78">
        <f>A126235402X_Latest</f>
        <v>0.46300000000000002</v>
      </c>
      <c r="S114" s="78">
        <f>A126235042F_Latest</f>
        <v>0.58199999999999996</v>
      </c>
      <c r="T114" s="78">
        <f>A126235762C_Latest</f>
        <v>0.58199999999999996</v>
      </c>
      <c r="U114" s="78">
        <f>A126235474K_Latest</f>
        <v>0</v>
      </c>
      <c r="V114" s="78">
        <f>A126231946X_Latest</f>
        <v>1.506</v>
      </c>
      <c r="W114" s="78">
        <f>A126232378F_Latest</f>
        <v>1.506</v>
      </c>
      <c r="X114" s="78">
        <f>A126232018A_Latest</f>
        <v>1.026</v>
      </c>
      <c r="Y114" s="78">
        <f>A126232522L_Latest</f>
        <v>0</v>
      </c>
      <c r="Z114" s="78">
        <f>A126232090V_Latest</f>
        <v>0.48</v>
      </c>
      <c r="AA114" s="78">
        <f>A126232234V_Latest</f>
        <v>0</v>
      </c>
      <c r="AB114" s="78">
        <f>A126231874X_Latest</f>
        <v>0</v>
      </c>
      <c r="AC114" s="78">
        <f>A126232594X_Latest</f>
        <v>0</v>
      </c>
      <c r="AD114" s="78">
        <f>A126232306V_Latest</f>
        <v>0</v>
      </c>
      <c r="AE114" s="78">
        <f>A126235906C_Latest</f>
        <v>3.6320000000000001</v>
      </c>
      <c r="AF114" s="78">
        <f>A126236338K_Latest</f>
        <v>3.6320000000000001</v>
      </c>
      <c r="AG114" s="78">
        <f>A126235978R_Latest</f>
        <v>2.6880000000000002</v>
      </c>
      <c r="AH114" s="78">
        <f>A126236482C_Latest</f>
        <v>0</v>
      </c>
      <c r="AI114" s="78">
        <f>A126236050X_Latest</f>
        <v>0</v>
      </c>
      <c r="AJ114" s="78">
        <f>A126236194K_Latest</f>
        <v>0.60499999999999998</v>
      </c>
      <c r="AK114" s="78">
        <f>A126235834C_Latest</f>
        <v>0.33900000000000002</v>
      </c>
      <c r="AL114" s="78">
        <f>A126236554C_Latest</f>
        <v>0.33900000000000002</v>
      </c>
      <c r="AM114" s="78">
        <f>A126236266K_Latest</f>
        <v>0</v>
      </c>
      <c r="AN114" s="78">
        <f>A126236698R_Latest</f>
        <v>0</v>
      </c>
      <c r="AO114" s="78">
        <f>A126237130T_Latest</f>
        <v>0</v>
      </c>
      <c r="AP114" s="78">
        <f>A126236770W_Latest</f>
        <v>0</v>
      </c>
      <c r="AQ114" s="78">
        <f>A126237274C_Latest</f>
        <v>0</v>
      </c>
      <c r="AR114" s="78">
        <f>A126236842W_Latest</f>
        <v>0</v>
      </c>
      <c r="AS114" s="78">
        <f>A126236986J_Latest</f>
        <v>0</v>
      </c>
      <c r="AT114" s="78">
        <f>A126236626C_Latest</f>
        <v>0</v>
      </c>
      <c r="AU114" s="78">
        <f>A126237346C_Latest</f>
        <v>0</v>
      </c>
      <c r="AV114" s="78">
        <f>A126237058K_Latest</f>
        <v>0</v>
      </c>
      <c r="AW114" s="78">
        <f>A126232738X_Latest</f>
        <v>2.907</v>
      </c>
      <c r="AX114" s="78">
        <f>A126233170L_Latest</f>
        <v>2.907</v>
      </c>
      <c r="AY114" s="78">
        <f>A126232810F_Latest</f>
        <v>2.5350000000000001</v>
      </c>
      <c r="AZ114" s="78">
        <f>A126233314L_Latest</f>
        <v>0</v>
      </c>
      <c r="BA114" s="78">
        <f>A126232882T_Latest</f>
        <v>0</v>
      </c>
      <c r="BB114" s="78">
        <f>A126233026V_Latest</f>
        <v>0</v>
      </c>
      <c r="BC114" s="78">
        <f>A126232666X_Latest</f>
        <v>0.372</v>
      </c>
      <c r="BD114" s="78">
        <f>A126233386X_Latest</f>
        <v>0.372</v>
      </c>
      <c r="BE114" s="78">
        <f>A126233098F_Latest</f>
        <v>0</v>
      </c>
      <c r="BF114" s="78">
        <f>A126233530F_Latest</f>
        <v>0</v>
      </c>
      <c r="BG114" s="78">
        <f>A126233962K_Latest</f>
        <v>0</v>
      </c>
      <c r="BH114" s="78">
        <f>A126233602F_Latest</f>
        <v>0</v>
      </c>
      <c r="BI114" s="78">
        <f>A126234106L_Latest</f>
        <v>0</v>
      </c>
      <c r="BJ114" s="78">
        <f>A126233674T_Latest</f>
        <v>0</v>
      </c>
      <c r="BK114" s="78">
        <f>A126233818T_Latest</f>
        <v>0</v>
      </c>
      <c r="BL114" s="78">
        <f>A126233458X_Latest</f>
        <v>0</v>
      </c>
      <c r="BM114" s="78">
        <f>A126234178X_Latest</f>
        <v>0</v>
      </c>
      <c r="BN114" s="78">
        <f>A126233890K_Latest</f>
        <v>0</v>
      </c>
      <c r="BO114" s="78">
        <f>A126234322F_Latest</f>
        <v>0.29499999999999998</v>
      </c>
      <c r="BP114" s="78">
        <f>A126234754K_Latest</f>
        <v>0.29499999999999998</v>
      </c>
      <c r="BQ114" s="78">
        <f>A126234394T_Latest</f>
        <v>0.29499999999999998</v>
      </c>
      <c r="BR114" s="78">
        <f>A126234898W_Latest</f>
        <v>0</v>
      </c>
      <c r="BS114" s="78">
        <f>A126234466T_Latest</f>
        <v>0</v>
      </c>
      <c r="BT114" s="78">
        <f>A126234610X_Latest</f>
        <v>0</v>
      </c>
      <c r="BU114" s="78">
        <f>A126234250F_Latest</f>
        <v>0</v>
      </c>
      <c r="BV114" s="78">
        <f>A126234970C_Latest</f>
        <v>0</v>
      </c>
      <c r="BW114" s="78">
        <f>A126234682K_Latest</f>
        <v>0</v>
      </c>
      <c r="BX114" s="78">
        <f>A126231154A_Latest</f>
        <v>0</v>
      </c>
      <c r="BY114" s="78">
        <f>A126231586F_Latest</f>
        <v>0</v>
      </c>
      <c r="BZ114" s="78">
        <f>A126231226A_Latest</f>
        <v>0</v>
      </c>
      <c r="CA114" s="78">
        <f>A126231730L_Latest</f>
        <v>0</v>
      </c>
      <c r="CB114" s="78">
        <f>A126231298L_Latest</f>
        <v>0</v>
      </c>
      <c r="CC114" s="78">
        <f>A126231442V_Latest</f>
        <v>0</v>
      </c>
      <c r="CD114" s="78">
        <f>A126231082A_Latest</f>
        <v>0</v>
      </c>
      <c r="CE114" s="78">
        <f>A126231802L_Latest</f>
        <v>0</v>
      </c>
      <c r="CF114" s="78">
        <f>A126231514V_Latest</f>
        <v>0</v>
      </c>
      <c r="CG114" s="78"/>
      <c r="CH114" s="78"/>
      <c r="CI114" s="78"/>
      <c r="CJ114" s="78"/>
      <c r="CK114" s="78"/>
      <c r="CL114" s="78"/>
      <c r="CM114" s="78"/>
      <c r="CN114" s="78"/>
      <c r="CO114" s="78"/>
    </row>
    <row r="115" spans="1:93" hidden="1">
      <c r="A115" s="51"/>
      <c r="B115" s="55" t="s">
        <v>8812</v>
      </c>
      <c r="C115" s="65">
        <v>16</v>
      </c>
      <c r="D115" s="78">
        <f>A126230338A_Latest</f>
        <v>70.078000000000003</v>
      </c>
      <c r="E115" s="78">
        <f>A126230770L_Latest</f>
        <v>69.188999999999993</v>
      </c>
      <c r="F115" s="78">
        <f>A126230410J_Latest</f>
        <v>19.754000000000001</v>
      </c>
      <c r="G115" s="78">
        <f>A126230914L_Latest</f>
        <v>16.03</v>
      </c>
      <c r="H115" s="78">
        <f>A126230482V_Latest</f>
        <v>12.579000000000001</v>
      </c>
      <c r="I115" s="78">
        <f>A126230626V_Latest</f>
        <v>12.846</v>
      </c>
      <c r="J115" s="78">
        <f>A126230266A_Latest</f>
        <v>8.8689999999999998</v>
      </c>
      <c r="K115" s="78">
        <f>A126230986X_Latest</f>
        <v>7.98</v>
      </c>
      <c r="L115" s="78">
        <f>A126230698F_Latest</f>
        <v>0.88900000000000001</v>
      </c>
      <c r="M115" s="78">
        <f>A126235090X_Latest</f>
        <v>15.250999999999999</v>
      </c>
      <c r="N115" s="78">
        <f>A126235522T_Latest</f>
        <v>15.250999999999999</v>
      </c>
      <c r="O115" s="78">
        <f>A126235162X_Latest</f>
        <v>3.8039999999999998</v>
      </c>
      <c r="P115" s="78">
        <f>A126235666C_Latest</f>
        <v>5.2439999999999998</v>
      </c>
      <c r="Q115" s="78">
        <f>A126235234X_Latest</f>
        <v>1.3440000000000001</v>
      </c>
      <c r="R115" s="78">
        <f>A126235378K_Latest</f>
        <v>3.8420000000000001</v>
      </c>
      <c r="S115" s="78">
        <f>A126235018F_Latest</f>
        <v>1.016</v>
      </c>
      <c r="T115" s="78">
        <f>A126235738C_Latest</f>
        <v>1.016</v>
      </c>
      <c r="U115" s="78">
        <f>A126235450T_Latest</f>
        <v>0</v>
      </c>
      <c r="V115" s="78">
        <f>A126231922F_Latest</f>
        <v>22.834</v>
      </c>
      <c r="W115" s="78">
        <f>A126232354L_Latest</f>
        <v>22.463000000000001</v>
      </c>
      <c r="X115" s="78">
        <f>A126231994T_Latest</f>
        <v>5.3079999999999998</v>
      </c>
      <c r="Y115" s="78">
        <f>A126232498X_Latest</f>
        <v>5.2619999999999996</v>
      </c>
      <c r="Z115" s="78">
        <f>A126232066V_Latest</f>
        <v>5.4379999999999997</v>
      </c>
      <c r="AA115" s="78">
        <f>A126232210A_Latest</f>
        <v>3.0430000000000001</v>
      </c>
      <c r="AB115" s="78">
        <f>A126231850F_Latest</f>
        <v>3.7839999999999998</v>
      </c>
      <c r="AC115" s="78">
        <f>A126232570F_Latest</f>
        <v>3.4119999999999999</v>
      </c>
      <c r="AD115" s="78">
        <f>A126232282L_Latest</f>
        <v>0.372</v>
      </c>
      <c r="AE115" s="78">
        <f>A126235882W_Latest</f>
        <v>11.489000000000001</v>
      </c>
      <c r="AF115" s="78">
        <f>A126236314T_Latest</f>
        <v>11.489000000000001</v>
      </c>
      <c r="AG115" s="78">
        <f>A126235954W_Latest</f>
        <v>3.85</v>
      </c>
      <c r="AH115" s="78">
        <f>A126236458C_Latest</f>
        <v>1.9670000000000001</v>
      </c>
      <c r="AI115" s="78">
        <f>A126236026X_Latest</f>
        <v>3.3519999999999999</v>
      </c>
      <c r="AJ115" s="78">
        <f>A126236170T_Latest</f>
        <v>1.8720000000000001</v>
      </c>
      <c r="AK115" s="78">
        <f>A126235810K_Latest</f>
        <v>0.44800000000000001</v>
      </c>
      <c r="AL115" s="78">
        <f>A126236530K_Latest</f>
        <v>0.44800000000000001</v>
      </c>
      <c r="AM115" s="78">
        <f>A126236242T_Latest</f>
        <v>0</v>
      </c>
      <c r="AN115" s="78">
        <f>A126236674W_Latest</f>
        <v>5.7720000000000002</v>
      </c>
      <c r="AO115" s="78">
        <f>A126237106T_Latest</f>
        <v>5.2549999999999999</v>
      </c>
      <c r="AP115" s="78">
        <f>A126236746W_Latest</f>
        <v>1.3</v>
      </c>
      <c r="AQ115" s="78">
        <f>A126237250K_Latest</f>
        <v>1.583</v>
      </c>
      <c r="AR115" s="78">
        <f>A126236818W_Latest</f>
        <v>0.63800000000000001</v>
      </c>
      <c r="AS115" s="78">
        <f>A126236962R_Latest</f>
        <v>0.84599999999999997</v>
      </c>
      <c r="AT115" s="78">
        <f>A126236602K_Latest</f>
        <v>1.4039999999999999</v>
      </c>
      <c r="AU115" s="78">
        <f>A126237322K_Latest</f>
        <v>0.88700000000000001</v>
      </c>
      <c r="AV115" s="78">
        <f>A126237034T_Latest</f>
        <v>0.51700000000000002</v>
      </c>
      <c r="AW115" s="78">
        <f>A126232714F_Latest</f>
        <v>10.997999999999999</v>
      </c>
      <c r="AX115" s="78">
        <f>A126233146L_Latest</f>
        <v>10.997999999999999</v>
      </c>
      <c r="AY115" s="78">
        <f>A126232786T_Latest</f>
        <v>4.2309999999999999</v>
      </c>
      <c r="AZ115" s="78">
        <f>A126233290F_Latest</f>
        <v>0.83599999999999997</v>
      </c>
      <c r="BA115" s="78">
        <f>A126232858T_Latest</f>
        <v>1.44</v>
      </c>
      <c r="BB115" s="78">
        <f>A126233002A_Latest</f>
        <v>2.637</v>
      </c>
      <c r="BC115" s="78">
        <f>A126232642F_Latest</f>
        <v>1.853</v>
      </c>
      <c r="BD115" s="78">
        <f>A126233362F_Latest</f>
        <v>1.853</v>
      </c>
      <c r="BE115" s="78">
        <f>A126233074L_Latest</f>
        <v>0</v>
      </c>
      <c r="BF115" s="78">
        <f>A126233506F_Latest</f>
        <v>1.371</v>
      </c>
      <c r="BG115" s="78">
        <f>A126233938K_Latest</f>
        <v>1.371</v>
      </c>
      <c r="BH115" s="78">
        <f>A126233578T_Latest</f>
        <v>0.67700000000000005</v>
      </c>
      <c r="BI115" s="78">
        <f>A126234082F_Latest</f>
        <v>0.14000000000000001</v>
      </c>
      <c r="BJ115" s="78">
        <f>A126233650X_Latest</f>
        <v>0.221</v>
      </c>
      <c r="BK115" s="78">
        <f>A126233794K_Latest</f>
        <v>0.23200000000000001</v>
      </c>
      <c r="BL115" s="78">
        <f>A126233434F_Latest</f>
        <v>0.10100000000000001</v>
      </c>
      <c r="BM115" s="78">
        <f>A126234154F_Latest</f>
        <v>0.10100000000000001</v>
      </c>
      <c r="BN115" s="78">
        <f>A126233866K_Latest</f>
        <v>0</v>
      </c>
      <c r="BO115" s="78">
        <f>A126234298T_Latest</f>
        <v>0.76300000000000001</v>
      </c>
      <c r="BP115" s="78">
        <f>A126234730T_Latest</f>
        <v>0.76300000000000001</v>
      </c>
      <c r="BQ115" s="78">
        <f>A126234370X_Latest</f>
        <v>0.23100000000000001</v>
      </c>
      <c r="BR115" s="78">
        <f>A126234874C_Latest</f>
        <v>0.38700000000000001</v>
      </c>
      <c r="BS115" s="78">
        <f>A126234442X_Latest</f>
        <v>0.14499999999999999</v>
      </c>
      <c r="BT115" s="78">
        <f>A126234586K_Latest</f>
        <v>0</v>
      </c>
      <c r="BU115" s="78">
        <f>A126234226F_Latest</f>
        <v>0</v>
      </c>
      <c r="BV115" s="78">
        <f>A126234946C_Latest</f>
        <v>0</v>
      </c>
      <c r="BW115" s="78">
        <f>A126234658K_Latest</f>
        <v>0</v>
      </c>
      <c r="BX115" s="78">
        <f>A126231130J_Latest</f>
        <v>1.6</v>
      </c>
      <c r="BY115" s="78">
        <f>A126231562L_Latest</f>
        <v>1.6</v>
      </c>
      <c r="BZ115" s="78">
        <f>A126231202J_Latest</f>
        <v>0.35399999999999998</v>
      </c>
      <c r="CA115" s="78">
        <f>A126231706L_Latest</f>
        <v>0.61</v>
      </c>
      <c r="CB115" s="78">
        <f>A126231274V_Latest</f>
        <v>0</v>
      </c>
      <c r="CC115" s="78">
        <f>A126231418V_Latest</f>
        <v>0.374</v>
      </c>
      <c r="CD115" s="78">
        <f>A126231058A_Latest</f>
        <v>0.26100000000000001</v>
      </c>
      <c r="CE115" s="78">
        <f>A126231778X_Latest</f>
        <v>0.26100000000000001</v>
      </c>
      <c r="CF115" s="78">
        <f>A126231490L_Latest</f>
        <v>0</v>
      </c>
      <c r="CG115" s="78"/>
      <c r="CH115" s="78"/>
      <c r="CI115" s="78"/>
      <c r="CJ115" s="78"/>
      <c r="CK115" s="78"/>
      <c r="CL115" s="78"/>
      <c r="CM115" s="78"/>
      <c r="CN115" s="78"/>
      <c r="CO115" s="78"/>
    </row>
    <row r="116" spans="1:93" hidden="1">
      <c r="A116" s="51"/>
      <c r="B116" s="51" t="s">
        <v>8813</v>
      </c>
      <c r="C116" s="65">
        <v>17</v>
      </c>
      <c r="D116" s="78">
        <f>A126230366K_Latest</f>
        <v>93.775000000000006</v>
      </c>
      <c r="E116" s="78">
        <f>A126230798R_Latest</f>
        <v>91.222999999999999</v>
      </c>
      <c r="F116" s="78">
        <f>A126230438K_Latest</f>
        <v>35.101999999999997</v>
      </c>
      <c r="G116" s="78">
        <f>A126230942W_Latest</f>
        <v>18.475999999999999</v>
      </c>
      <c r="H116" s="78">
        <f>A126230510T_Latest</f>
        <v>12.443</v>
      </c>
      <c r="I116" s="78">
        <f>A126230654C_Latest</f>
        <v>17.899999999999999</v>
      </c>
      <c r="J116" s="78">
        <f>A126230294K_Latest</f>
        <v>9.8539999999999992</v>
      </c>
      <c r="K116" s="78">
        <f>A126231014X_Latest</f>
        <v>7.3019999999999996</v>
      </c>
      <c r="L116" s="78">
        <f>A126230726C_Latest</f>
        <v>2.552</v>
      </c>
      <c r="M116" s="78">
        <f>A126235118R_Latest</f>
        <v>22.44</v>
      </c>
      <c r="N116" s="78">
        <f>A126235550A_Latest</f>
        <v>21.02</v>
      </c>
      <c r="O116" s="78">
        <f>A126235190J_Latest</f>
        <v>9.8889999999999993</v>
      </c>
      <c r="P116" s="78">
        <f>A126235694L_Latest</f>
        <v>3.2229999999999999</v>
      </c>
      <c r="Q116" s="78">
        <f>A126235262J_Latest</f>
        <v>2.2669999999999999</v>
      </c>
      <c r="R116" s="78">
        <f>A126235406J_Latest</f>
        <v>3.6970000000000001</v>
      </c>
      <c r="S116" s="78">
        <f>A126235046R_Latest</f>
        <v>3.3650000000000002</v>
      </c>
      <c r="T116" s="78">
        <f>A126235766L_Latest</f>
        <v>1.9450000000000001</v>
      </c>
      <c r="U116" s="78">
        <f>A126235478V_Latest</f>
        <v>1.42</v>
      </c>
      <c r="V116" s="78">
        <f>A126231950R_Latest</f>
        <v>24.431999999999999</v>
      </c>
      <c r="W116" s="78">
        <f>A126232382W_Latest</f>
        <v>23.422999999999998</v>
      </c>
      <c r="X116" s="78">
        <f>A126232022T_Latest</f>
        <v>8.1720000000000006</v>
      </c>
      <c r="Y116" s="78">
        <f>A126232526W_Latest</f>
        <v>5.3170000000000002</v>
      </c>
      <c r="Z116" s="78">
        <f>A126232094C_Latest</f>
        <v>3.8180000000000001</v>
      </c>
      <c r="AA116" s="78">
        <f>A126232238C_Latest</f>
        <v>4.5949999999999998</v>
      </c>
      <c r="AB116" s="78">
        <f>A126231878J_Latest</f>
        <v>2.5299999999999998</v>
      </c>
      <c r="AC116" s="78">
        <f>A126232598J_Latest</f>
        <v>1.5209999999999999</v>
      </c>
      <c r="AD116" s="78">
        <f>A126232310K_Latest</f>
        <v>1.0089999999999999</v>
      </c>
      <c r="AE116" s="78">
        <f>A126235910V_Latest</f>
        <v>21.997</v>
      </c>
      <c r="AF116" s="78">
        <f>A126236342A_Latest</f>
        <v>21.997</v>
      </c>
      <c r="AG116" s="78">
        <f>A126235982F_Latest</f>
        <v>8.0589999999999993</v>
      </c>
      <c r="AH116" s="78">
        <f>A126236486L_Latest</f>
        <v>5.4320000000000004</v>
      </c>
      <c r="AI116" s="78">
        <f>A126236054J_Latest</f>
        <v>2.69</v>
      </c>
      <c r="AJ116" s="78">
        <f>A126236198V_Latest</f>
        <v>4.7329999999999997</v>
      </c>
      <c r="AK116" s="78">
        <f>A126235838L_Latest</f>
        <v>1.0840000000000001</v>
      </c>
      <c r="AL116" s="78">
        <f>A126236558L_Latest</f>
        <v>1.0840000000000001</v>
      </c>
      <c r="AM116" s="78">
        <f>A126236270A_Latest</f>
        <v>0</v>
      </c>
      <c r="AN116" s="78">
        <f>A126236702V_Latest</f>
        <v>9.68</v>
      </c>
      <c r="AO116" s="78">
        <f>A126237134A_Latest</f>
        <v>9.5570000000000004</v>
      </c>
      <c r="AP116" s="78">
        <f>A126236774F_Latest</f>
        <v>4.1479999999999997</v>
      </c>
      <c r="AQ116" s="78">
        <f>A126237278L_Latest</f>
        <v>1.3009999999999999</v>
      </c>
      <c r="AR116" s="78">
        <f>A126236846F_Latest</f>
        <v>1.7989999999999999</v>
      </c>
      <c r="AS116" s="78">
        <f>A126236990X_Latest</f>
        <v>1.3169999999999999</v>
      </c>
      <c r="AT116" s="78">
        <f>A126236630V_Latest</f>
        <v>1.115</v>
      </c>
      <c r="AU116" s="78">
        <f>A126237350V_Latest</f>
        <v>0.99199999999999999</v>
      </c>
      <c r="AV116" s="78">
        <f>A126237062A_Latest</f>
        <v>0.123</v>
      </c>
      <c r="AW116" s="78">
        <f>A126232742R_Latest</f>
        <v>10.253</v>
      </c>
      <c r="AX116" s="78">
        <f>A126233174W_Latest</f>
        <v>10.253</v>
      </c>
      <c r="AY116" s="78">
        <f>A126232814R_Latest</f>
        <v>3.1190000000000002</v>
      </c>
      <c r="AZ116" s="78">
        <f>A126233318W_Latest</f>
        <v>1.615</v>
      </c>
      <c r="BA116" s="78">
        <f>A126232886A_Latest</f>
        <v>1.4570000000000001</v>
      </c>
      <c r="BB116" s="78">
        <f>A126233030K_Latest</f>
        <v>3.101</v>
      </c>
      <c r="BC116" s="78">
        <f>A126232670R_Latest</f>
        <v>0.96</v>
      </c>
      <c r="BD116" s="78">
        <f>A126233390R_Latest</f>
        <v>0.96</v>
      </c>
      <c r="BE116" s="78">
        <f>A126233102K_Latest</f>
        <v>0</v>
      </c>
      <c r="BF116" s="78">
        <f>A126233534R_Latest</f>
        <v>2.2589999999999999</v>
      </c>
      <c r="BG116" s="78">
        <f>A126233966V_Latest</f>
        <v>2.2589999999999999</v>
      </c>
      <c r="BH116" s="78">
        <f>A126233606R_Latest</f>
        <v>0.80600000000000005</v>
      </c>
      <c r="BI116" s="78">
        <f>A126234110C_Latest</f>
        <v>0.54200000000000004</v>
      </c>
      <c r="BJ116" s="78">
        <f>A126233678A_Latest</f>
        <v>0.121</v>
      </c>
      <c r="BK116" s="78">
        <f>A126233822J_Latest</f>
        <v>0.26400000000000001</v>
      </c>
      <c r="BL116" s="78">
        <f>A126233462R_Latest</f>
        <v>0.52700000000000002</v>
      </c>
      <c r="BM116" s="78">
        <f>A126234182R_Latest</f>
        <v>0.52700000000000002</v>
      </c>
      <c r="BN116" s="78">
        <f>A126233894V_Latest</f>
        <v>0</v>
      </c>
      <c r="BO116" s="78">
        <f>A126234326R_Latest</f>
        <v>1.3120000000000001</v>
      </c>
      <c r="BP116" s="78">
        <f>A126234758V_Latest</f>
        <v>1.3120000000000001</v>
      </c>
      <c r="BQ116" s="78">
        <f>A126234398A_Latest</f>
        <v>0.314</v>
      </c>
      <c r="BR116" s="78">
        <f>A126234902A_Latest</f>
        <v>0.41899999999999998</v>
      </c>
      <c r="BS116" s="78">
        <f>A126234470J_Latest</f>
        <v>0.29199999999999998</v>
      </c>
      <c r="BT116" s="78">
        <f>A126234614J_Latest</f>
        <v>0.192</v>
      </c>
      <c r="BU116" s="78">
        <f>A126234254R_Latest</f>
        <v>9.5000000000000001E-2</v>
      </c>
      <c r="BV116" s="78">
        <f>A126234974L_Latest</f>
        <v>9.5000000000000001E-2</v>
      </c>
      <c r="BW116" s="78">
        <f>A126234686V_Latest</f>
        <v>0</v>
      </c>
      <c r="BX116" s="78">
        <f>A126231158K_Latest</f>
        <v>1.403</v>
      </c>
      <c r="BY116" s="78">
        <f>A126231590W_Latest</f>
        <v>1.403</v>
      </c>
      <c r="BZ116" s="78">
        <f>A126231230T_Latest</f>
        <v>0.59499999999999997</v>
      </c>
      <c r="CA116" s="78">
        <f>A126231734W_Latest</f>
        <v>0.628</v>
      </c>
      <c r="CB116" s="78">
        <f>A126231302T_Latest</f>
        <v>0</v>
      </c>
      <c r="CC116" s="78">
        <f>A126231446C_Latest</f>
        <v>0</v>
      </c>
      <c r="CD116" s="78">
        <f>A126231086K_Latest</f>
        <v>0.17899999999999999</v>
      </c>
      <c r="CE116" s="78">
        <f>A126231806W_Latest</f>
        <v>0.17899999999999999</v>
      </c>
      <c r="CF116" s="78">
        <f>A126231518C_Latest</f>
        <v>0</v>
      </c>
      <c r="CG116" s="78"/>
      <c r="CH116" s="78"/>
      <c r="CI116" s="78"/>
      <c r="CJ116" s="78"/>
      <c r="CK116" s="78"/>
      <c r="CL116" s="78"/>
      <c r="CM116" s="78"/>
      <c r="CN116" s="78"/>
      <c r="CO116" s="78"/>
    </row>
    <row r="117" spans="1:93" hidden="1">
      <c r="A117" s="58" t="s">
        <v>8814</v>
      </c>
      <c r="B117" s="59"/>
      <c r="C117" s="65">
        <v>18</v>
      </c>
      <c r="D117" s="78">
        <f>A126230370A_Latest</f>
        <v>508.89400000000001</v>
      </c>
      <c r="E117" s="78">
        <f>A126230802V_Latest</f>
        <v>499.303</v>
      </c>
      <c r="F117" s="78">
        <f>A126230442A_Latest</f>
        <v>189.54599999999999</v>
      </c>
      <c r="G117" s="78">
        <f>A126230946F_Latest</f>
        <v>99.176000000000002</v>
      </c>
      <c r="H117" s="78">
        <f>A126230514A_Latest</f>
        <v>75.114999999999995</v>
      </c>
      <c r="I117" s="78">
        <f>A126230658L_Latest</f>
        <v>77.718999999999994</v>
      </c>
      <c r="J117" s="78">
        <f>A126230298V_Latest</f>
        <v>67.337999999999994</v>
      </c>
      <c r="K117" s="78">
        <f>A126231018J_Latest</f>
        <v>57.747</v>
      </c>
      <c r="L117" s="78">
        <f>A126230730V_Latest</f>
        <v>9.5909999999999993</v>
      </c>
      <c r="M117" s="78">
        <f>A126235122F_Latest</f>
        <v>141.131</v>
      </c>
      <c r="N117" s="78">
        <f>A126235554K_Latest</f>
        <v>137.78200000000001</v>
      </c>
      <c r="O117" s="78">
        <f>A126235194T_Latest</f>
        <v>49.503</v>
      </c>
      <c r="P117" s="78">
        <f>A126235698W_Latest</f>
        <v>32.305</v>
      </c>
      <c r="Q117" s="78">
        <f>A126235266T_Latest</f>
        <v>17.143999999999998</v>
      </c>
      <c r="R117" s="78">
        <f>A126235410X_Latest</f>
        <v>24.646000000000001</v>
      </c>
      <c r="S117" s="78">
        <f>A126235050F_Latest</f>
        <v>17.533000000000001</v>
      </c>
      <c r="T117" s="78">
        <f>A126235770C_Latest</f>
        <v>14.183999999999999</v>
      </c>
      <c r="U117" s="78">
        <f>A126235482K_Latest</f>
        <v>3.3490000000000002</v>
      </c>
      <c r="V117" s="78">
        <f>A126231954X_Latest</f>
        <v>139.62</v>
      </c>
      <c r="W117" s="78">
        <f>A126232386F_Latest</f>
        <v>136.65899999999999</v>
      </c>
      <c r="X117" s="78">
        <f>A126232026A_Latest</f>
        <v>53.417999999999999</v>
      </c>
      <c r="Y117" s="78">
        <f>A126232530L_Latest</f>
        <v>25.39</v>
      </c>
      <c r="Z117" s="78">
        <f>A126232098L_Latest</f>
        <v>21.88</v>
      </c>
      <c r="AA117" s="78">
        <f>A126232242V_Latest</f>
        <v>18.59</v>
      </c>
      <c r="AB117" s="78">
        <f>A126231882X_Latest</f>
        <v>20.343</v>
      </c>
      <c r="AC117" s="78">
        <f>A126232602L_Latest</f>
        <v>17.381</v>
      </c>
      <c r="AD117" s="78">
        <f>A126232314V_Latest</f>
        <v>2.9609999999999999</v>
      </c>
      <c r="AE117" s="78">
        <f>A126235914C_Latest</f>
        <v>105.82899999999999</v>
      </c>
      <c r="AF117" s="78">
        <f>A126236346K_Latest</f>
        <v>104.628</v>
      </c>
      <c r="AG117" s="78">
        <f>A126235986R_Latest</f>
        <v>43.398000000000003</v>
      </c>
      <c r="AH117" s="78">
        <f>A126236490C_Latest</f>
        <v>17.468</v>
      </c>
      <c r="AI117" s="78">
        <f>A126236058T_Latest</f>
        <v>18.07</v>
      </c>
      <c r="AJ117" s="78">
        <f>A126236202X_Latest</f>
        <v>14.983000000000001</v>
      </c>
      <c r="AK117" s="78">
        <f>A126235842C_Latest</f>
        <v>11.911</v>
      </c>
      <c r="AL117" s="78">
        <f>A126236562C_Latest</f>
        <v>10.71</v>
      </c>
      <c r="AM117" s="78">
        <f>A126236274K_Latest</f>
        <v>1.2010000000000001</v>
      </c>
      <c r="AN117" s="78">
        <f>A126236706C_Latest</f>
        <v>38.42</v>
      </c>
      <c r="AO117" s="78">
        <f>A126237138K_Latest</f>
        <v>37.546999999999997</v>
      </c>
      <c r="AP117" s="78">
        <f>A126236778R_Latest</f>
        <v>13.574</v>
      </c>
      <c r="AQ117" s="78">
        <f>A126237282C_Latest</f>
        <v>7.8390000000000004</v>
      </c>
      <c r="AR117" s="78">
        <f>A126236850W_Latest</f>
        <v>6.19</v>
      </c>
      <c r="AS117" s="78">
        <f>A126236994J_Latest</f>
        <v>5.5869999999999997</v>
      </c>
      <c r="AT117" s="78">
        <f>A126236634C_Latest</f>
        <v>5.2290000000000001</v>
      </c>
      <c r="AU117" s="78">
        <f>A126237354C_Latest</f>
        <v>4.3559999999999999</v>
      </c>
      <c r="AV117" s="78">
        <f>A126237066K_Latest</f>
        <v>0.873</v>
      </c>
      <c r="AW117" s="78">
        <f>A126232746X_Latest</f>
        <v>59.811</v>
      </c>
      <c r="AX117" s="78">
        <f>A126233178F_Latest</f>
        <v>58.756999999999998</v>
      </c>
      <c r="AY117" s="78">
        <f>A126232818X_Latest</f>
        <v>21.462</v>
      </c>
      <c r="AZ117" s="78">
        <f>A126233322L_Latest</f>
        <v>9.7919999999999998</v>
      </c>
      <c r="BA117" s="78">
        <f>A126232890T_Latest</f>
        <v>9.1289999999999996</v>
      </c>
      <c r="BB117" s="78">
        <f>A126233034V_Latest</f>
        <v>10.662000000000001</v>
      </c>
      <c r="BC117" s="78">
        <f>A126232674X_Latest</f>
        <v>8.766</v>
      </c>
      <c r="BD117" s="78">
        <f>A126233394X_Latest</f>
        <v>7.7119999999999997</v>
      </c>
      <c r="BE117" s="78">
        <f>A126233106V_Latest</f>
        <v>1.054</v>
      </c>
      <c r="BF117" s="78">
        <f>A126233538X_Latest</f>
        <v>11.18</v>
      </c>
      <c r="BG117" s="78">
        <f>A126233970K_Latest</f>
        <v>11.18</v>
      </c>
      <c r="BH117" s="78">
        <f>A126233610F_Latest</f>
        <v>4.109</v>
      </c>
      <c r="BI117" s="78">
        <f>A126234114L_Latest</f>
        <v>2.3980000000000001</v>
      </c>
      <c r="BJ117" s="78">
        <f>A126233682T_Latest</f>
        <v>1.4219999999999999</v>
      </c>
      <c r="BK117" s="78">
        <f>A126233826T_Latest</f>
        <v>1.7130000000000001</v>
      </c>
      <c r="BL117" s="78">
        <f>A126233466X_Latest</f>
        <v>1.538</v>
      </c>
      <c r="BM117" s="78">
        <f>A126234186X_Latest</f>
        <v>1.538</v>
      </c>
      <c r="BN117" s="78">
        <f>A126233898C_Latest</f>
        <v>0</v>
      </c>
      <c r="BO117" s="78">
        <f>A126234330F_Latest</f>
        <v>4.8259999999999996</v>
      </c>
      <c r="BP117" s="78">
        <f>A126234762K_Latest</f>
        <v>4.673</v>
      </c>
      <c r="BQ117" s="78">
        <f>A126234402F_Latest</f>
        <v>1.296</v>
      </c>
      <c r="BR117" s="78">
        <f>A126234906K_Latest</f>
        <v>1.415</v>
      </c>
      <c r="BS117" s="78">
        <f>A126234474T_Latest</f>
        <v>0.85399999999999998</v>
      </c>
      <c r="BT117" s="78">
        <f>A126234618T_Latest</f>
        <v>0.63900000000000001</v>
      </c>
      <c r="BU117" s="78">
        <f>A126234258X_Latest</f>
        <v>0.62</v>
      </c>
      <c r="BV117" s="78">
        <f>A126234978W_Latest</f>
        <v>0.46700000000000003</v>
      </c>
      <c r="BW117" s="78">
        <f>A126234690K_Latest</f>
        <v>0.153</v>
      </c>
      <c r="BX117" s="78">
        <f>A126231162A_Latest</f>
        <v>8.0779999999999994</v>
      </c>
      <c r="BY117" s="78">
        <f>A126231594F_Latest</f>
        <v>8.0779999999999994</v>
      </c>
      <c r="BZ117" s="78">
        <f>A126231234A_Latest</f>
        <v>2.7869999999999999</v>
      </c>
      <c r="CA117" s="78">
        <f>A126231738F_Latest</f>
        <v>2.5680000000000001</v>
      </c>
      <c r="CB117" s="78">
        <f>A126231306A_Latest</f>
        <v>0.42599999999999999</v>
      </c>
      <c r="CC117" s="78">
        <f>A126231450V_Latest</f>
        <v>0.89800000000000002</v>
      </c>
      <c r="CD117" s="78">
        <f>A126231090A_Latest</f>
        <v>1.399</v>
      </c>
      <c r="CE117" s="78">
        <f>A126231810L_Latest</f>
        <v>1.399</v>
      </c>
      <c r="CF117" s="78">
        <f>A126231522V_Latest</f>
        <v>0</v>
      </c>
      <c r="CG117" s="78"/>
      <c r="CH117" s="78"/>
      <c r="CI117" s="78"/>
      <c r="CJ117" s="78"/>
      <c r="CK117" s="78"/>
      <c r="CL117" s="78"/>
      <c r="CM117" s="78"/>
      <c r="CN117" s="78"/>
      <c r="CO117" s="78"/>
    </row>
    <row r="118" spans="1:93" hidden="1">
      <c r="A118" s="47" t="s">
        <v>8815</v>
      </c>
      <c r="B118" s="48"/>
      <c r="C118" s="65">
        <v>19</v>
      </c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</row>
    <row r="119" spans="1:93" hidden="1">
      <c r="A119" s="50" t="s">
        <v>8796</v>
      </c>
      <c r="B119" s="51"/>
      <c r="C119" s="65">
        <v>20</v>
      </c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</row>
    <row r="120" spans="1:93" hidden="1">
      <c r="A120" s="51"/>
      <c r="B120" s="51" t="s">
        <v>8797</v>
      </c>
      <c r="C120" s="65">
        <v>21</v>
      </c>
      <c r="D120" s="78">
        <f>A126244638L_Latest</f>
        <v>227.23099999999999</v>
      </c>
      <c r="E120" s="78">
        <f>A126245070A_Latest</f>
        <v>222.566</v>
      </c>
      <c r="F120" s="78">
        <f>A126244710V_Latest</f>
        <v>92.915000000000006</v>
      </c>
      <c r="G120" s="78">
        <f>A126245214A_Latest</f>
        <v>42.886000000000003</v>
      </c>
      <c r="H120" s="78">
        <f>A126244782F_Latest</f>
        <v>28.419</v>
      </c>
      <c r="I120" s="78">
        <f>A126244926F_Latest</f>
        <v>30.218</v>
      </c>
      <c r="J120" s="78">
        <f>A126244566L_Latest</f>
        <v>32.792999999999999</v>
      </c>
      <c r="K120" s="78">
        <f>A126245286L_Latest</f>
        <v>28.128</v>
      </c>
      <c r="L120" s="78">
        <f>A126244998T_Latest</f>
        <v>4.665</v>
      </c>
      <c r="M120" s="78">
        <f>A126249390K_Latest</f>
        <v>69.887</v>
      </c>
      <c r="N120" s="78">
        <f>A126249822C_Latest</f>
        <v>68.406000000000006</v>
      </c>
      <c r="O120" s="78">
        <f>A126249462K_Latest</f>
        <v>25.974</v>
      </c>
      <c r="P120" s="78">
        <f>A126249966R_Latest</f>
        <v>18.443999999999999</v>
      </c>
      <c r="Q120" s="78">
        <f>A126249534K_Latest</f>
        <v>8.3670000000000009</v>
      </c>
      <c r="R120" s="78">
        <f>A126249678W_Latest</f>
        <v>9.0470000000000006</v>
      </c>
      <c r="S120" s="78">
        <f>A126249318T_Latest</f>
        <v>8.0540000000000003</v>
      </c>
      <c r="T120" s="78">
        <f>A126250038W_Latest</f>
        <v>6.5730000000000004</v>
      </c>
      <c r="U120" s="78">
        <f>A126249750C_Latest</f>
        <v>1.4810000000000001</v>
      </c>
      <c r="V120" s="78">
        <f>A126246222V_Latest</f>
        <v>60.866</v>
      </c>
      <c r="W120" s="78">
        <f>A126246654X_Latest</f>
        <v>59.831000000000003</v>
      </c>
      <c r="X120" s="78">
        <f>A126246294F_Latest</f>
        <v>25.370999999999999</v>
      </c>
      <c r="Y120" s="78">
        <f>A126246798K_Latest</f>
        <v>10.205</v>
      </c>
      <c r="Z120" s="78">
        <f>A126246366F_Latest</f>
        <v>5.3049999999999997</v>
      </c>
      <c r="AA120" s="78">
        <f>A126246510L_Latest</f>
        <v>8.8659999999999997</v>
      </c>
      <c r="AB120" s="78">
        <f>A126246150V_Latest</f>
        <v>11.119</v>
      </c>
      <c r="AC120" s="78">
        <f>A126246870T_Latest</f>
        <v>10.084</v>
      </c>
      <c r="AD120" s="78">
        <f>A126246582X_Latest</f>
        <v>1.036</v>
      </c>
      <c r="AE120" s="78">
        <f>A126250182R_Latest</f>
        <v>44.244999999999997</v>
      </c>
      <c r="AF120" s="78">
        <f>A126250614J_Latest</f>
        <v>43.436</v>
      </c>
      <c r="AG120" s="78">
        <f>A126250254R_Latest</f>
        <v>21.585999999999999</v>
      </c>
      <c r="AH120" s="78">
        <f>A126250758V_Latest</f>
        <v>5.266</v>
      </c>
      <c r="AI120" s="78">
        <f>A126250326R_Latest</f>
        <v>7.68</v>
      </c>
      <c r="AJ120" s="78">
        <f>A126250470J_Latest</f>
        <v>3.9390000000000001</v>
      </c>
      <c r="AK120" s="78">
        <f>A126250110C_Latest</f>
        <v>5.774</v>
      </c>
      <c r="AL120" s="78">
        <f>A126250830A_Latest</f>
        <v>4.9649999999999999</v>
      </c>
      <c r="AM120" s="78">
        <f>A126250542J_Latest</f>
        <v>0.80900000000000005</v>
      </c>
      <c r="AN120" s="78">
        <f>A126250974L_Latest</f>
        <v>14.848000000000001</v>
      </c>
      <c r="AO120" s="78">
        <f>A126251406J_Latest</f>
        <v>14.098000000000001</v>
      </c>
      <c r="AP120" s="78">
        <f>A126251046R_Latest</f>
        <v>3.52</v>
      </c>
      <c r="AQ120" s="78">
        <f>A126251550A_Latest</f>
        <v>3.8730000000000002</v>
      </c>
      <c r="AR120" s="78">
        <f>A126251118R_Latest</f>
        <v>2.6219999999999999</v>
      </c>
      <c r="AS120" s="78">
        <f>A126251262J_Latest</f>
        <v>2.7879999999999998</v>
      </c>
      <c r="AT120" s="78">
        <f>A126250902A_Latest</f>
        <v>2.044</v>
      </c>
      <c r="AU120" s="78">
        <f>A126251622A_Latest</f>
        <v>1.294</v>
      </c>
      <c r="AV120" s="78">
        <f>A126251334J_Latest</f>
        <v>0.75</v>
      </c>
      <c r="AW120" s="78">
        <f>A126247014V_Latest</f>
        <v>26.667000000000002</v>
      </c>
      <c r="AX120" s="78">
        <f>A126247446X_Latest</f>
        <v>26.23</v>
      </c>
      <c r="AY120" s="78">
        <f>A126247086F_Latest</f>
        <v>13.06</v>
      </c>
      <c r="AZ120" s="78">
        <f>A126247590T_Latest</f>
        <v>2.419</v>
      </c>
      <c r="BA120" s="78">
        <f>A126247158F_Latest</f>
        <v>3.323</v>
      </c>
      <c r="BB120" s="78">
        <f>A126247302L_Latest</f>
        <v>3.8759999999999999</v>
      </c>
      <c r="BC120" s="78">
        <f>A126246942T_Latest</f>
        <v>3.988</v>
      </c>
      <c r="BD120" s="78">
        <f>A126247662T_Latest</f>
        <v>3.552</v>
      </c>
      <c r="BE120" s="78">
        <f>A126247374X_Latest</f>
        <v>0.436</v>
      </c>
      <c r="BF120" s="78">
        <f>A126247806T_Latest</f>
        <v>4.7729999999999997</v>
      </c>
      <c r="BG120" s="78">
        <f>A126248238X_Latest</f>
        <v>4.7729999999999997</v>
      </c>
      <c r="BH120" s="78">
        <f>A126247878C_Latest</f>
        <v>2.149</v>
      </c>
      <c r="BI120" s="78">
        <f>A126248382T_Latest</f>
        <v>0.89100000000000001</v>
      </c>
      <c r="BJ120" s="78">
        <f>A126247950K_Latest</f>
        <v>0.53100000000000003</v>
      </c>
      <c r="BK120" s="78">
        <f>A126248094X_Latest</f>
        <v>0.86</v>
      </c>
      <c r="BL120" s="78">
        <f>A126247734T_Latest</f>
        <v>0.34300000000000003</v>
      </c>
      <c r="BM120" s="78">
        <f>A126248454T_Latest</f>
        <v>0.34300000000000003</v>
      </c>
      <c r="BN120" s="78">
        <f>A126248166X_Latest</f>
        <v>0</v>
      </c>
      <c r="BO120" s="78">
        <f>A126248598C_Latest</f>
        <v>1.8680000000000001</v>
      </c>
      <c r="BP120" s="78">
        <f>A126249030F_Latest</f>
        <v>1.7150000000000001</v>
      </c>
      <c r="BQ120" s="78">
        <f>A126248670K_Latest</f>
        <v>0</v>
      </c>
      <c r="BR120" s="78">
        <f>A126249174T_Latest</f>
        <v>0.78</v>
      </c>
      <c r="BS120" s="78">
        <f>A126248742K_Latest</f>
        <v>0.34699999999999998</v>
      </c>
      <c r="BT120" s="78">
        <f>A126248886W_Latest</f>
        <v>0.316</v>
      </c>
      <c r="BU120" s="78">
        <f>A126248526T_Latest</f>
        <v>0.42499999999999999</v>
      </c>
      <c r="BV120" s="78">
        <f>A126249246T_Latest</f>
        <v>0.27200000000000002</v>
      </c>
      <c r="BW120" s="78">
        <f>A126248958W_Latest</f>
        <v>0.153</v>
      </c>
      <c r="BX120" s="78">
        <f>A126245430V_Latest</f>
        <v>4.0759999999999996</v>
      </c>
      <c r="BY120" s="78">
        <f>A126245862X_Latest</f>
        <v>4.0759999999999996</v>
      </c>
      <c r="BZ120" s="78">
        <f>A126245502V_Latest</f>
        <v>1.2549999999999999</v>
      </c>
      <c r="CA120" s="78">
        <f>A126246006A_Latest</f>
        <v>1.008</v>
      </c>
      <c r="CB120" s="78">
        <f>A126245574F_Latest</f>
        <v>0.24299999999999999</v>
      </c>
      <c r="CC120" s="78">
        <f>A126245718F_Latest</f>
        <v>0.52500000000000002</v>
      </c>
      <c r="CD120" s="78">
        <f>A126245358L_Latest</f>
        <v>1.0449999999999999</v>
      </c>
      <c r="CE120" s="78">
        <f>A126246078L_Latest</f>
        <v>1.0449999999999999</v>
      </c>
      <c r="CF120" s="78">
        <f>A126245790X_Latest</f>
        <v>0</v>
      </c>
      <c r="CG120" s="78"/>
      <c r="CH120" s="78"/>
      <c r="CI120" s="78"/>
      <c r="CJ120" s="78"/>
      <c r="CK120" s="78"/>
      <c r="CL120" s="78"/>
      <c r="CM120" s="78"/>
      <c r="CN120" s="78"/>
      <c r="CO120" s="78"/>
    </row>
    <row r="121" spans="1:93" hidden="1">
      <c r="A121" s="51"/>
      <c r="B121" s="55" t="s">
        <v>8798</v>
      </c>
      <c r="C121" s="65">
        <v>22</v>
      </c>
      <c r="D121" s="78">
        <f>A126244606V_Latest</f>
        <v>33.438000000000002</v>
      </c>
      <c r="E121" s="78">
        <f>A126245038A_Latest</f>
        <v>32.871000000000002</v>
      </c>
      <c r="F121" s="78">
        <f>A126244678F_Latest</f>
        <v>16.134</v>
      </c>
      <c r="G121" s="78">
        <f>A126245182V_Latest</f>
        <v>4.8099999999999996</v>
      </c>
      <c r="H121" s="78">
        <f>A126244750L_Latest</f>
        <v>3.9580000000000002</v>
      </c>
      <c r="I121" s="78">
        <f>A126244894X_Latest</f>
        <v>6.532</v>
      </c>
      <c r="J121" s="78">
        <f>A126244534V_Latest</f>
        <v>2.004</v>
      </c>
      <c r="K121" s="78">
        <f>A126245254V_Latest</f>
        <v>1.4370000000000001</v>
      </c>
      <c r="L121" s="78">
        <f>A126244966X_Latest</f>
        <v>0.56699999999999995</v>
      </c>
      <c r="M121" s="78">
        <f>A126249358K_Latest</f>
        <v>12.869</v>
      </c>
      <c r="N121" s="78">
        <f>A126249790W_Latest</f>
        <v>12.302</v>
      </c>
      <c r="O121" s="78">
        <f>A126249430T_Latest</f>
        <v>5.3369999999999997</v>
      </c>
      <c r="P121" s="78">
        <f>A126249934W_Latest</f>
        <v>1.8720000000000001</v>
      </c>
      <c r="Q121" s="78">
        <f>A126249502T_Latest</f>
        <v>1.825</v>
      </c>
      <c r="R121" s="78">
        <f>A126249646C_Latest</f>
        <v>2.3519999999999999</v>
      </c>
      <c r="S121" s="78">
        <f>A126249286K_Latest</f>
        <v>1.4810000000000001</v>
      </c>
      <c r="T121" s="78">
        <f>A126250006C_Latest</f>
        <v>0.91500000000000004</v>
      </c>
      <c r="U121" s="78">
        <f>A126249718C_Latest</f>
        <v>0.56699999999999995</v>
      </c>
      <c r="V121" s="78">
        <f>A126246190L_Latest</f>
        <v>8.5719999999999992</v>
      </c>
      <c r="W121" s="78">
        <f>A126246622F_Latest</f>
        <v>8.5719999999999992</v>
      </c>
      <c r="X121" s="78">
        <f>A126246262L_Latest</f>
        <v>5.82</v>
      </c>
      <c r="Y121" s="78">
        <f>A126246766T_Latest</f>
        <v>0</v>
      </c>
      <c r="Z121" s="78">
        <f>A126246334L_Latest</f>
        <v>0.6</v>
      </c>
      <c r="AA121" s="78">
        <f>A126246478X_Latest</f>
        <v>2.1520000000000001</v>
      </c>
      <c r="AB121" s="78">
        <f>A126246118V_Latest</f>
        <v>0</v>
      </c>
      <c r="AC121" s="78">
        <f>A126246838T_Latest</f>
        <v>0</v>
      </c>
      <c r="AD121" s="78">
        <f>A126246550F_Latest</f>
        <v>0</v>
      </c>
      <c r="AE121" s="78">
        <f>A126250150W_Latest</f>
        <v>5.9409999999999998</v>
      </c>
      <c r="AF121" s="78">
        <f>A126250582A_Latest</f>
        <v>5.9409999999999998</v>
      </c>
      <c r="AG121" s="78">
        <f>A126250222W_Latest</f>
        <v>2.8759999999999999</v>
      </c>
      <c r="AH121" s="78">
        <f>A126250726A_Latest</f>
        <v>1.552</v>
      </c>
      <c r="AI121" s="78">
        <f>A126250294J_Latest</f>
        <v>0.48599999999999999</v>
      </c>
      <c r="AJ121" s="78">
        <f>A126250438J_Latest</f>
        <v>1.028</v>
      </c>
      <c r="AK121" s="78">
        <f>A126250078R_Latest</f>
        <v>0</v>
      </c>
      <c r="AL121" s="78">
        <f>A126250798L_Latest</f>
        <v>0</v>
      </c>
      <c r="AM121" s="78">
        <f>A126250510R_Latest</f>
        <v>0</v>
      </c>
      <c r="AN121" s="78">
        <f>A126250942V_Latest</f>
        <v>2.8959999999999999</v>
      </c>
      <c r="AO121" s="78">
        <f>A126251374A_Latest</f>
        <v>2.8959999999999999</v>
      </c>
      <c r="AP121" s="78">
        <f>A126251014W_Latest</f>
        <v>1.2230000000000001</v>
      </c>
      <c r="AQ121" s="78">
        <f>A126251518A_Latest</f>
        <v>0.80500000000000005</v>
      </c>
      <c r="AR121" s="78">
        <f>A126251086J_Latest</f>
        <v>0.32400000000000001</v>
      </c>
      <c r="AS121" s="78">
        <f>A126251230R_Latest</f>
        <v>0.54300000000000004</v>
      </c>
      <c r="AT121" s="78">
        <f>A126250870V_Latest</f>
        <v>0</v>
      </c>
      <c r="AU121" s="78">
        <f>A126251590V_Latest</f>
        <v>0</v>
      </c>
      <c r="AV121" s="78">
        <f>A126251302R_Latest</f>
        <v>0</v>
      </c>
      <c r="AW121" s="78">
        <f>A126246982K_Latest</f>
        <v>2.1360000000000001</v>
      </c>
      <c r="AX121" s="78">
        <f>A126247414F_Latest</f>
        <v>2.1360000000000001</v>
      </c>
      <c r="AY121" s="78">
        <f>A126247054L_Latest</f>
        <v>0.878</v>
      </c>
      <c r="AZ121" s="78">
        <f>A126247558T_Latest</f>
        <v>0.44500000000000001</v>
      </c>
      <c r="BA121" s="78">
        <f>A126247126L_Latest</f>
        <v>0.35599999999999998</v>
      </c>
      <c r="BB121" s="78">
        <f>A126247270F_Latest</f>
        <v>0.45600000000000002</v>
      </c>
      <c r="BC121" s="78">
        <f>A126246910X_Latest</f>
        <v>0</v>
      </c>
      <c r="BD121" s="78">
        <f>A126247630X_Latest</f>
        <v>0</v>
      </c>
      <c r="BE121" s="78">
        <f>A126247342F_Latest</f>
        <v>0</v>
      </c>
      <c r="BF121" s="78">
        <f>A126247774K_Latest</f>
        <v>0.36699999999999999</v>
      </c>
      <c r="BG121" s="78">
        <f>A126248206F_Latest</f>
        <v>0.36699999999999999</v>
      </c>
      <c r="BH121" s="78">
        <f>A126247846K_Latest</f>
        <v>0</v>
      </c>
      <c r="BI121" s="78">
        <f>A126248350X_Latest</f>
        <v>0</v>
      </c>
      <c r="BJ121" s="78">
        <f>A126247918K_Latest</f>
        <v>0.36699999999999999</v>
      </c>
      <c r="BK121" s="78">
        <f>A126248062F_Latest</f>
        <v>0</v>
      </c>
      <c r="BL121" s="78">
        <f>A126247702X_Latest</f>
        <v>0</v>
      </c>
      <c r="BM121" s="78">
        <f>A126248422X_Latest</f>
        <v>0</v>
      </c>
      <c r="BN121" s="78">
        <f>A126248134F_Latest</f>
        <v>0</v>
      </c>
      <c r="BO121" s="78">
        <f>A126248566K_Latest</f>
        <v>0.13500000000000001</v>
      </c>
      <c r="BP121" s="78">
        <f>A126248998R_Latest</f>
        <v>0.13500000000000001</v>
      </c>
      <c r="BQ121" s="78">
        <f>A126248638K_Latest</f>
        <v>0</v>
      </c>
      <c r="BR121" s="78">
        <f>A126249142X_Latest</f>
        <v>0.13500000000000001</v>
      </c>
      <c r="BS121" s="78">
        <f>A126248710T_Latest</f>
        <v>0</v>
      </c>
      <c r="BT121" s="78">
        <f>A126248854C_Latest</f>
        <v>0</v>
      </c>
      <c r="BU121" s="78">
        <f>A126248494K_Latest</f>
        <v>0</v>
      </c>
      <c r="BV121" s="78">
        <f>A126249214X_Latest</f>
        <v>0</v>
      </c>
      <c r="BW121" s="78">
        <f>A126248926C_Latest</f>
        <v>0</v>
      </c>
      <c r="BX121" s="78">
        <f>A126245398F_Latest</f>
        <v>0.52200000000000002</v>
      </c>
      <c r="BY121" s="78">
        <f>A126245830F_Latest</f>
        <v>0.52200000000000002</v>
      </c>
      <c r="BZ121" s="78">
        <f>A126245470L_Latest</f>
        <v>0</v>
      </c>
      <c r="CA121" s="78">
        <f>A126245974T_Latest</f>
        <v>0</v>
      </c>
      <c r="CB121" s="78">
        <f>A126245542L_Latest</f>
        <v>0</v>
      </c>
      <c r="CC121" s="78">
        <f>A126245686X_Latest</f>
        <v>0</v>
      </c>
      <c r="CD121" s="78">
        <f>A126245326V_Latest</f>
        <v>0.52200000000000002</v>
      </c>
      <c r="CE121" s="78">
        <f>A126246046V_Latest</f>
        <v>0.52200000000000002</v>
      </c>
      <c r="CF121" s="78">
        <f>A126245758X_Latest</f>
        <v>0</v>
      </c>
      <c r="CG121" s="78"/>
      <c r="CH121" s="78"/>
      <c r="CI121" s="78"/>
      <c r="CJ121" s="78"/>
      <c r="CK121" s="78"/>
      <c r="CL121" s="78"/>
      <c r="CM121" s="78"/>
      <c r="CN121" s="78"/>
      <c r="CO121" s="78"/>
    </row>
    <row r="122" spans="1:93" hidden="1">
      <c r="A122" s="51"/>
      <c r="B122" s="55" t="s">
        <v>8799</v>
      </c>
      <c r="C122" s="65">
        <v>23</v>
      </c>
      <c r="D122" s="78">
        <f>A126244642C_Latest</f>
        <v>18.443999999999999</v>
      </c>
      <c r="E122" s="78">
        <f>A126245074K_Latest</f>
        <v>18.443999999999999</v>
      </c>
      <c r="F122" s="78">
        <f>A126244714C_Latest</f>
        <v>7.9189999999999996</v>
      </c>
      <c r="G122" s="78">
        <f>A126245218K_Latest</f>
        <v>4.0209999999999999</v>
      </c>
      <c r="H122" s="78">
        <f>A126244786R_Latest</f>
        <v>2.2330000000000001</v>
      </c>
      <c r="I122" s="78">
        <f>A126244930W_Latest</f>
        <v>3.4390000000000001</v>
      </c>
      <c r="J122" s="78">
        <f>A126244570C_Latest</f>
        <v>0.83199999999999996</v>
      </c>
      <c r="K122" s="78">
        <f>A126245290C_Latest</f>
        <v>0.83199999999999996</v>
      </c>
      <c r="L122" s="78">
        <f>A126245002X_Latest</f>
        <v>0</v>
      </c>
      <c r="M122" s="78">
        <f>A126249394V_Latest</f>
        <v>7.2939999999999996</v>
      </c>
      <c r="N122" s="78">
        <f>A126249826L_Latest</f>
        <v>7.2939999999999996</v>
      </c>
      <c r="O122" s="78">
        <f>A126249466V_Latest</f>
        <v>1.992</v>
      </c>
      <c r="P122" s="78">
        <f>A126249970F_Latest</f>
        <v>2.012</v>
      </c>
      <c r="Q122" s="78">
        <f>A126249538V_Latest</f>
        <v>1.44</v>
      </c>
      <c r="R122" s="78">
        <f>A126249682L_Latest</f>
        <v>1.3540000000000001</v>
      </c>
      <c r="S122" s="78">
        <f>A126249322J_Latest</f>
        <v>0.496</v>
      </c>
      <c r="T122" s="78">
        <f>A126250042L_Latest</f>
        <v>0.496</v>
      </c>
      <c r="U122" s="78">
        <f>A126249754L_Latest</f>
        <v>0</v>
      </c>
      <c r="V122" s="78">
        <f>A126246226C_Latest</f>
        <v>4.4329999999999998</v>
      </c>
      <c r="W122" s="78">
        <f>A126246658J_Latest</f>
        <v>4.4329999999999998</v>
      </c>
      <c r="X122" s="78">
        <f>A126246298R_Latest</f>
        <v>2.4689999999999999</v>
      </c>
      <c r="Y122" s="78">
        <f>A126246802R_Latest</f>
        <v>0.80400000000000005</v>
      </c>
      <c r="Z122" s="78">
        <f>A126246370W_Latest</f>
        <v>0.54300000000000004</v>
      </c>
      <c r="AA122" s="78">
        <f>A126246514W_Latest</f>
        <v>0.61599999999999999</v>
      </c>
      <c r="AB122" s="78">
        <f>A126246154C_Latest</f>
        <v>0</v>
      </c>
      <c r="AC122" s="78">
        <f>A126246874A_Latest</f>
        <v>0</v>
      </c>
      <c r="AD122" s="78">
        <f>A126246586J_Latest</f>
        <v>0</v>
      </c>
      <c r="AE122" s="78">
        <f>A126250186X_Latest</f>
        <v>2.6619999999999999</v>
      </c>
      <c r="AF122" s="78">
        <f>A126250618T_Latest</f>
        <v>2.6619999999999999</v>
      </c>
      <c r="AG122" s="78">
        <f>A126250258X_Latest</f>
        <v>2.3260000000000001</v>
      </c>
      <c r="AH122" s="78">
        <f>A126250762K_Latest</f>
        <v>0</v>
      </c>
      <c r="AI122" s="78">
        <f>A126250330F_Latest</f>
        <v>0</v>
      </c>
      <c r="AJ122" s="78">
        <f>A126250474T_Latest</f>
        <v>0</v>
      </c>
      <c r="AK122" s="78">
        <f>A126250114L_Latest</f>
        <v>0.33600000000000002</v>
      </c>
      <c r="AL122" s="78">
        <f>A126250834K_Latest</f>
        <v>0.33600000000000002</v>
      </c>
      <c r="AM122" s="78">
        <f>A126250546T_Latest</f>
        <v>0</v>
      </c>
      <c r="AN122" s="78">
        <f>A126250978W_Latest</f>
        <v>0.91600000000000004</v>
      </c>
      <c r="AO122" s="78">
        <f>A126251410X_Latest</f>
        <v>0.91600000000000004</v>
      </c>
      <c r="AP122" s="78">
        <f>A126251050F_Latest</f>
        <v>0.23100000000000001</v>
      </c>
      <c r="AQ122" s="78">
        <f>A126251554K_Latest</f>
        <v>0.436</v>
      </c>
      <c r="AR122" s="78">
        <f>A126251122F_Latest</f>
        <v>0.249</v>
      </c>
      <c r="AS122" s="78">
        <f>A126251266T_Latest</f>
        <v>0</v>
      </c>
      <c r="AT122" s="78">
        <f>A126250906K_Latest</f>
        <v>0</v>
      </c>
      <c r="AU122" s="78">
        <f>A126251626K_Latest</f>
        <v>0</v>
      </c>
      <c r="AV122" s="78">
        <f>A126251338T_Latest</f>
        <v>0</v>
      </c>
      <c r="AW122" s="78">
        <f>A126247018C_Latest</f>
        <v>1.623</v>
      </c>
      <c r="AX122" s="78">
        <f>A126247450R_Latest</f>
        <v>1.623</v>
      </c>
      <c r="AY122" s="78">
        <f>A126247090W_Latest</f>
        <v>0</v>
      </c>
      <c r="AZ122" s="78">
        <f>A126247594A_Latest</f>
        <v>0.32200000000000001</v>
      </c>
      <c r="BA122" s="78">
        <f>A126247162W_Latest</f>
        <v>0</v>
      </c>
      <c r="BB122" s="78">
        <f>A126247306W_Latest</f>
        <v>1.302</v>
      </c>
      <c r="BC122" s="78">
        <f>A126246946A_Latest</f>
        <v>0</v>
      </c>
      <c r="BD122" s="78">
        <f>A126247666A_Latest</f>
        <v>0</v>
      </c>
      <c r="BE122" s="78">
        <f>A126247378J_Latest</f>
        <v>0</v>
      </c>
      <c r="BF122" s="78">
        <f>A126247810J_Latest</f>
        <v>0.53900000000000003</v>
      </c>
      <c r="BG122" s="78">
        <f>A126248242R_Latest</f>
        <v>0.53900000000000003</v>
      </c>
      <c r="BH122" s="78">
        <f>A126247882V_Latest</f>
        <v>0.372</v>
      </c>
      <c r="BI122" s="78">
        <f>A126248386A_Latest</f>
        <v>0</v>
      </c>
      <c r="BJ122" s="78">
        <f>A126247954V_Latest</f>
        <v>0</v>
      </c>
      <c r="BK122" s="78">
        <f>A126248098J_Latest</f>
        <v>0.16700000000000001</v>
      </c>
      <c r="BL122" s="78">
        <f>A126247738A_Latest</f>
        <v>0</v>
      </c>
      <c r="BM122" s="78">
        <f>A126248458A_Latest</f>
        <v>0</v>
      </c>
      <c r="BN122" s="78">
        <f>A126248170R_Latest</f>
        <v>0</v>
      </c>
      <c r="BO122" s="78">
        <f>A126248602J_Latest</f>
        <v>0.13200000000000001</v>
      </c>
      <c r="BP122" s="78">
        <f>A126249034R_Latest</f>
        <v>0.13200000000000001</v>
      </c>
      <c r="BQ122" s="78">
        <f>A126248674V_Latest</f>
        <v>0</v>
      </c>
      <c r="BR122" s="78">
        <f>A126249178A_Latest</f>
        <v>0.13200000000000001</v>
      </c>
      <c r="BS122" s="78">
        <f>A126248746V_Latest</f>
        <v>0</v>
      </c>
      <c r="BT122" s="78">
        <f>A126248890L_Latest</f>
        <v>0</v>
      </c>
      <c r="BU122" s="78">
        <f>A126248530J_Latest</f>
        <v>0</v>
      </c>
      <c r="BV122" s="78">
        <f>A126249250J_Latest</f>
        <v>0</v>
      </c>
      <c r="BW122" s="78">
        <f>A126248962L_Latest</f>
        <v>0</v>
      </c>
      <c r="BX122" s="78">
        <f>A126245434C_Latest</f>
        <v>0.84499999999999997</v>
      </c>
      <c r="BY122" s="78">
        <f>A126245866J_Latest</f>
        <v>0.84499999999999997</v>
      </c>
      <c r="BZ122" s="78">
        <f>A126245506C_Latest</f>
        <v>0.52900000000000003</v>
      </c>
      <c r="CA122" s="78">
        <f>A126246010T_Latest</f>
        <v>0.316</v>
      </c>
      <c r="CB122" s="78">
        <f>A126245578R_Latest</f>
        <v>0</v>
      </c>
      <c r="CC122" s="78">
        <f>A126245722W_Latest</f>
        <v>0</v>
      </c>
      <c r="CD122" s="78">
        <f>A126245362C_Latest</f>
        <v>0</v>
      </c>
      <c r="CE122" s="78">
        <f>A126246082C_Latest</f>
        <v>0</v>
      </c>
      <c r="CF122" s="78">
        <f>A126245794J_Latest</f>
        <v>0</v>
      </c>
      <c r="CG122" s="78"/>
      <c r="CH122" s="78"/>
      <c r="CI122" s="78"/>
      <c r="CJ122" s="78"/>
      <c r="CK122" s="78"/>
      <c r="CL122" s="78"/>
      <c r="CM122" s="78"/>
      <c r="CN122" s="78"/>
      <c r="CO122" s="78"/>
    </row>
    <row r="123" spans="1:93" hidden="1">
      <c r="A123" s="51"/>
      <c r="B123" s="55" t="s">
        <v>8800</v>
      </c>
      <c r="C123" s="65">
        <v>24</v>
      </c>
      <c r="D123" s="78">
        <f>A126244646L_Latest</f>
        <v>15.449</v>
      </c>
      <c r="E123" s="78">
        <f>A126245078V_Latest</f>
        <v>13.07</v>
      </c>
      <c r="F123" s="78">
        <f>A126244718L_Latest</f>
        <v>3.6659999999999999</v>
      </c>
      <c r="G123" s="78">
        <f>A126245222A_Latest</f>
        <v>0.79300000000000004</v>
      </c>
      <c r="H123" s="78">
        <f>A126244790F_Latest</f>
        <v>0.51800000000000002</v>
      </c>
      <c r="I123" s="78">
        <f>A126244934F_Latest</f>
        <v>2.839</v>
      </c>
      <c r="J123" s="78">
        <f>A126244574L_Latest</f>
        <v>7.633</v>
      </c>
      <c r="K123" s="78">
        <f>A126245294L_Latest</f>
        <v>5.2539999999999996</v>
      </c>
      <c r="L123" s="78">
        <f>A126245006J_Latest</f>
        <v>2.379</v>
      </c>
      <c r="M123" s="78">
        <f>A126249398C_Latest</f>
        <v>2.2309999999999999</v>
      </c>
      <c r="N123" s="78">
        <f>A126249830C_Latest</f>
        <v>1.6619999999999999</v>
      </c>
      <c r="O123" s="78">
        <f>A126249470K_Latest</f>
        <v>0</v>
      </c>
      <c r="P123" s="78">
        <f>A126249974R_Latest</f>
        <v>0</v>
      </c>
      <c r="Q123" s="78">
        <f>A126249542K_Latest</f>
        <v>0</v>
      </c>
      <c r="R123" s="78">
        <f>A126249686W_Latest</f>
        <v>0.62</v>
      </c>
      <c r="S123" s="78">
        <f>A126249326T_Latest</f>
        <v>1.611</v>
      </c>
      <c r="T123" s="78">
        <f>A126250046W_Latest</f>
        <v>1.042</v>
      </c>
      <c r="U123" s="78">
        <f>A126249758W_Latest</f>
        <v>0.56899999999999995</v>
      </c>
      <c r="V123" s="78">
        <f>A126246230V_Latest</f>
        <v>7.4660000000000002</v>
      </c>
      <c r="W123" s="78">
        <f>A126246662X_Latest</f>
        <v>6.8019999999999996</v>
      </c>
      <c r="X123" s="78">
        <f>A126246302V_Latest</f>
        <v>2.4180000000000001</v>
      </c>
      <c r="Y123" s="78">
        <f>A126246806X_Latest</f>
        <v>0</v>
      </c>
      <c r="Z123" s="78">
        <f>A126246374F_Latest</f>
        <v>0.51800000000000002</v>
      </c>
      <c r="AA123" s="78">
        <f>A126246518F_Latest</f>
        <v>1.3839999999999999</v>
      </c>
      <c r="AB123" s="78">
        <f>A126246158L_Latest</f>
        <v>3.1459999999999999</v>
      </c>
      <c r="AC123" s="78">
        <f>A126246878K_Latest</f>
        <v>2.4820000000000002</v>
      </c>
      <c r="AD123" s="78">
        <f>A126246590X_Latest</f>
        <v>0.66400000000000003</v>
      </c>
      <c r="AE123" s="78">
        <f>A126250190R_Latest</f>
        <v>3.113</v>
      </c>
      <c r="AF123" s="78">
        <f>A126250622J_Latest</f>
        <v>2.6360000000000001</v>
      </c>
      <c r="AG123" s="78">
        <f>A126250262R_Latest</f>
        <v>0.377</v>
      </c>
      <c r="AH123" s="78">
        <f>A126250766V_Latest</f>
        <v>0.79300000000000004</v>
      </c>
      <c r="AI123" s="78">
        <f>A126250334R_Latest</f>
        <v>0</v>
      </c>
      <c r="AJ123" s="78">
        <f>A126250478A_Latest</f>
        <v>0</v>
      </c>
      <c r="AK123" s="78">
        <f>A126250118W_Latest</f>
        <v>1.9430000000000001</v>
      </c>
      <c r="AL123" s="78">
        <f>A126250838V_Latest</f>
        <v>1.466</v>
      </c>
      <c r="AM123" s="78">
        <f>A126250550J_Latest</f>
        <v>0.47699999999999998</v>
      </c>
      <c r="AN123" s="78">
        <f>A126250982L_Latest</f>
        <v>0.67800000000000005</v>
      </c>
      <c r="AO123" s="78">
        <f>A126251414J_Latest</f>
        <v>0.44500000000000001</v>
      </c>
      <c r="AP123" s="78">
        <f>A126251054R_Latest</f>
        <v>0</v>
      </c>
      <c r="AQ123" s="78">
        <f>A126251558V_Latest</f>
        <v>0</v>
      </c>
      <c r="AR123" s="78">
        <f>A126251126R_Latest</f>
        <v>0</v>
      </c>
      <c r="AS123" s="78">
        <f>A126251270J_Latest</f>
        <v>0.44500000000000001</v>
      </c>
      <c r="AT123" s="78">
        <f>A126250910A_Latest</f>
        <v>0.23300000000000001</v>
      </c>
      <c r="AU123" s="78">
        <f>A126251630A_Latest</f>
        <v>0</v>
      </c>
      <c r="AV123" s="78">
        <f>A126251342J_Latest</f>
        <v>0.23300000000000001</v>
      </c>
      <c r="AW123" s="78">
        <f>A126247022V_Latest</f>
        <v>1.163</v>
      </c>
      <c r="AX123" s="78">
        <f>A126247454X_Latest</f>
        <v>0.72699999999999998</v>
      </c>
      <c r="AY123" s="78">
        <f>A126247094F_Latest</f>
        <v>0.72699999999999998</v>
      </c>
      <c r="AZ123" s="78">
        <f>A126247598K_Latest</f>
        <v>0</v>
      </c>
      <c r="BA123" s="78">
        <f>A126247166F_Latest</f>
        <v>0</v>
      </c>
      <c r="BB123" s="78">
        <f>A126247310L_Latest</f>
        <v>0</v>
      </c>
      <c r="BC123" s="78">
        <f>A126246950T_Latest</f>
        <v>0.436</v>
      </c>
      <c r="BD123" s="78">
        <f>A126247670T_Latest</f>
        <v>0</v>
      </c>
      <c r="BE123" s="78">
        <f>A126247382X_Latest</f>
        <v>0.436</v>
      </c>
      <c r="BF123" s="78">
        <f>A126247814T_Latest</f>
        <v>0.39400000000000002</v>
      </c>
      <c r="BG123" s="78">
        <f>A126248246X_Latest</f>
        <v>0.39400000000000002</v>
      </c>
      <c r="BH123" s="78">
        <f>A126247886C_Latest</f>
        <v>0.14399999999999999</v>
      </c>
      <c r="BI123" s="78">
        <f>A126248390T_Latest</f>
        <v>0</v>
      </c>
      <c r="BJ123" s="78">
        <f>A126247958C_Latest</f>
        <v>0</v>
      </c>
      <c r="BK123" s="78">
        <f>A126248102L_Latest</f>
        <v>0.127</v>
      </c>
      <c r="BL123" s="78">
        <f>A126247742T_Latest</f>
        <v>0.122</v>
      </c>
      <c r="BM123" s="78">
        <f>A126248462T_Latest</f>
        <v>0.122</v>
      </c>
      <c r="BN123" s="78">
        <f>A126248174X_Latest</f>
        <v>0</v>
      </c>
      <c r="BO123" s="78">
        <f>A126248606T_Latest</f>
        <v>0.14199999999999999</v>
      </c>
      <c r="BP123" s="78">
        <f>A126249038X_Latest</f>
        <v>0.14199999999999999</v>
      </c>
      <c r="BQ123" s="78">
        <f>A126248678C_Latest</f>
        <v>0</v>
      </c>
      <c r="BR123" s="78">
        <f>A126249182T_Latest</f>
        <v>0</v>
      </c>
      <c r="BS123" s="78">
        <f>A126248750K_Latest</f>
        <v>0</v>
      </c>
      <c r="BT123" s="78">
        <f>A126248894W_Latest</f>
        <v>0</v>
      </c>
      <c r="BU123" s="78">
        <f>A126248534T_Latest</f>
        <v>0.14199999999999999</v>
      </c>
      <c r="BV123" s="78">
        <f>A126249254T_Latest</f>
        <v>0.14199999999999999</v>
      </c>
      <c r="BW123" s="78">
        <f>A126248966W_Latest</f>
        <v>0</v>
      </c>
      <c r="BX123" s="78">
        <f>A126245438L_Latest</f>
        <v>0.26300000000000001</v>
      </c>
      <c r="BY123" s="78">
        <f>A126245870X_Latest</f>
        <v>0.26300000000000001</v>
      </c>
      <c r="BZ123" s="78">
        <f>A126245510V_Latest</f>
        <v>0</v>
      </c>
      <c r="CA123" s="78">
        <f>A126246014A_Latest</f>
        <v>0</v>
      </c>
      <c r="CB123" s="78">
        <f>A126245582F_Latest</f>
        <v>0</v>
      </c>
      <c r="CC123" s="78">
        <f>A126245726F_Latest</f>
        <v>0.26300000000000001</v>
      </c>
      <c r="CD123" s="78">
        <f>A126245366L_Latest</f>
        <v>0</v>
      </c>
      <c r="CE123" s="78">
        <f>A126246086L_Latest</f>
        <v>0</v>
      </c>
      <c r="CF123" s="78">
        <f>A126245798T_Latest</f>
        <v>0</v>
      </c>
      <c r="CG123" s="78"/>
      <c r="CH123" s="78"/>
      <c r="CI123" s="78"/>
      <c r="CJ123" s="78"/>
      <c r="CK123" s="78"/>
      <c r="CL123" s="78"/>
      <c r="CM123" s="78"/>
      <c r="CN123" s="78"/>
      <c r="CO123" s="78"/>
    </row>
    <row r="124" spans="1:93" hidden="1">
      <c r="A124" s="51"/>
      <c r="B124" s="56" t="s">
        <v>8801</v>
      </c>
      <c r="C124" s="65">
        <v>25</v>
      </c>
      <c r="D124" s="78">
        <f>A126244610K_Latest</f>
        <v>3.6659999999999999</v>
      </c>
      <c r="E124" s="78">
        <f>A126245042T_Latest</f>
        <v>3.6659999999999999</v>
      </c>
      <c r="F124" s="78">
        <f>A126244682W_Latest</f>
        <v>3.6659999999999999</v>
      </c>
      <c r="G124" s="78">
        <f>A126245186C_Latest</f>
        <v>0</v>
      </c>
      <c r="H124" s="78">
        <f>A126244754W_Latest</f>
        <v>0</v>
      </c>
      <c r="I124" s="78">
        <f>A126244898J_Latest</f>
        <v>0</v>
      </c>
      <c r="J124" s="78">
        <f>A126244538C_Latest</f>
        <v>0</v>
      </c>
      <c r="K124" s="78">
        <f>A126245258C_Latest</f>
        <v>0</v>
      </c>
      <c r="L124" s="78">
        <f>A126244970R_Latest</f>
        <v>0</v>
      </c>
      <c r="M124" s="78">
        <f>A126249362A_Latest</f>
        <v>0</v>
      </c>
      <c r="N124" s="78">
        <f>A126249794F_Latest</f>
        <v>0</v>
      </c>
      <c r="O124" s="78">
        <f>A126249434A_Latest</f>
        <v>0</v>
      </c>
      <c r="P124" s="78">
        <f>A126249938F_Latest</f>
        <v>0</v>
      </c>
      <c r="Q124" s="78">
        <f>A126249506A_Latest</f>
        <v>0</v>
      </c>
      <c r="R124" s="78">
        <f>A126249650V_Latest</f>
        <v>0</v>
      </c>
      <c r="S124" s="78">
        <f>A126249290A_Latest</f>
        <v>0</v>
      </c>
      <c r="T124" s="78">
        <f>A126250010V_Latest</f>
        <v>0</v>
      </c>
      <c r="U124" s="78">
        <f>A126249722V_Latest</f>
        <v>0</v>
      </c>
      <c r="V124" s="78">
        <f>A126246194W_Latest</f>
        <v>2.4180000000000001</v>
      </c>
      <c r="W124" s="78">
        <f>A126246626R_Latest</f>
        <v>2.4180000000000001</v>
      </c>
      <c r="X124" s="78">
        <f>A126246266W_Latest</f>
        <v>2.4180000000000001</v>
      </c>
      <c r="Y124" s="78">
        <f>A126246770J_Latest</f>
        <v>0</v>
      </c>
      <c r="Z124" s="78">
        <f>A126246338W_Latest</f>
        <v>0</v>
      </c>
      <c r="AA124" s="78">
        <f>A126246482R_Latest</f>
        <v>0</v>
      </c>
      <c r="AB124" s="78">
        <f>A126246122K_Latest</f>
        <v>0</v>
      </c>
      <c r="AC124" s="78">
        <f>A126246842J_Latest</f>
        <v>0</v>
      </c>
      <c r="AD124" s="78">
        <f>A126246554R_Latest</f>
        <v>0</v>
      </c>
      <c r="AE124" s="78">
        <f>A126250154F_Latest</f>
        <v>0.377</v>
      </c>
      <c r="AF124" s="78">
        <f>A126250586K_Latest</f>
        <v>0.377</v>
      </c>
      <c r="AG124" s="78">
        <f>A126250226F_Latest</f>
        <v>0.377</v>
      </c>
      <c r="AH124" s="78">
        <f>A126250730T_Latest</f>
        <v>0</v>
      </c>
      <c r="AI124" s="78">
        <f>A126250298T_Latest</f>
        <v>0</v>
      </c>
      <c r="AJ124" s="78">
        <f>A126250442X_Latest</f>
        <v>0</v>
      </c>
      <c r="AK124" s="78">
        <f>A126250082F_Latest</f>
        <v>0</v>
      </c>
      <c r="AL124" s="78">
        <f>A126250802T_Latest</f>
        <v>0</v>
      </c>
      <c r="AM124" s="78">
        <f>A126250514X_Latest</f>
        <v>0</v>
      </c>
      <c r="AN124" s="78">
        <f>A126250946C_Latest</f>
        <v>0</v>
      </c>
      <c r="AO124" s="78">
        <f>A126251378K_Latest</f>
        <v>0</v>
      </c>
      <c r="AP124" s="78">
        <f>A126251018F_Latest</f>
        <v>0</v>
      </c>
      <c r="AQ124" s="78">
        <f>A126251522T_Latest</f>
        <v>0</v>
      </c>
      <c r="AR124" s="78">
        <f>A126251090X_Latest</f>
        <v>0</v>
      </c>
      <c r="AS124" s="78">
        <f>A126251234X_Latest</f>
        <v>0</v>
      </c>
      <c r="AT124" s="78">
        <f>A126250874C_Latest</f>
        <v>0</v>
      </c>
      <c r="AU124" s="78">
        <f>A126251594C_Latest</f>
        <v>0</v>
      </c>
      <c r="AV124" s="78">
        <f>A126251306X_Latest</f>
        <v>0</v>
      </c>
      <c r="AW124" s="78">
        <f>A126246986V_Latest</f>
        <v>0.72699999999999998</v>
      </c>
      <c r="AX124" s="78">
        <f>A126247418R_Latest</f>
        <v>0.72699999999999998</v>
      </c>
      <c r="AY124" s="78">
        <f>A126247058W_Latest</f>
        <v>0.72699999999999998</v>
      </c>
      <c r="AZ124" s="78">
        <f>A126247562J_Latest</f>
        <v>0</v>
      </c>
      <c r="BA124" s="78">
        <f>A126247130C_Latest</f>
        <v>0</v>
      </c>
      <c r="BB124" s="78">
        <f>A126247274R_Latest</f>
        <v>0</v>
      </c>
      <c r="BC124" s="78">
        <f>A126246914J_Latest</f>
        <v>0</v>
      </c>
      <c r="BD124" s="78">
        <f>A126247634J_Latest</f>
        <v>0</v>
      </c>
      <c r="BE124" s="78">
        <f>A126247346R_Latest</f>
        <v>0</v>
      </c>
      <c r="BF124" s="78">
        <f>A126247778V_Latest</f>
        <v>0.14399999999999999</v>
      </c>
      <c r="BG124" s="78">
        <f>A126248210W_Latest</f>
        <v>0.14399999999999999</v>
      </c>
      <c r="BH124" s="78">
        <f>A126247850A_Latest</f>
        <v>0.14399999999999999</v>
      </c>
      <c r="BI124" s="78">
        <f>A126248354J_Latest</f>
        <v>0</v>
      </c>
      <c r="BJ124" s="78">
        <f>A126247922A_Latest</f>
        <v>0</v>
      </c>
      <c r="BK124" s="78">
        <f>A126248066R_Latest</f>
        <v>0</v>
      </c>
      <c r="BL124" s="78">
        <f>A126247706J_Latest</f>
        <v>0</v>
      </c>
      <c r="BM124" s="78">
        <f>A126248426J_Latest</f>
        <v>0</v>
      </c>
      <c r="BN124" s="78">
        <f>A126248138R_Latest</f>
        <v>0</v>
      </c>
      <c r="BO124" s="78">
        <f>A126248570A_Latest</f>
        <v>0</v>
      </c>
      <c r="BP124" s="78">
        <f>A126249002W_Latest</f>
        <v>0</v>
      </c>
      <c r="BQ124" s="78">
        <f>A126248642A_Latest</f>
        <v>0</v>
      </c>
      <c r="BR124" s="78">
        <f>A126249146J_Latest</f>
        <v>0</v>
      </c>
      <c r="BS124" s="78">
        <f>A126248714A_Latest</f>
        <v>0</v>
      </c>
      <c r="BT124" s="78">
        <f>A126248858L_Latest</f>
        <v>0</v>
      </c>
      <c r="BU124" s="78">
        <f>A126248498V_Latest</f>
        <v>0</v>
      </c>
      <c r="BV124" s="78">
        <f>A126249218J_Latest</f>
        <v>0</v>
      </c>
      <c r="BW124" s="78">
        <f>A126248930V_Latest</f>
        <v>0</v>
      </c>
      <c r="BX124" s="78">
        <f>A126245402K_Latest</f>
        <v>0</v>
      </c>
      <c r="BY124" s="78">
        <f>A126245834R_Latest</f>
        <v>0</v>
      </c>
      <c r="BZ124" s="78">
        <f>A126245474W_Latest</f>
        <v>0</v>
      </c>
      <c r="CA124" s="78">
        <f>A126245978A_Latest</f>
        <v>0</v>
      </c>
      <c r="CB124" s="78">
        <f>A126245546W_Latest</f>
        <v>0</v>
      </c>
      <c r="CC124" s="78">
        <f>A126245690R_Latest</f>
        <v>0</v>
      </c>
      <c r="CD124" s="78">
        <f>A126245330K_Latest</f>
        <v>0</v>
      </c>
      <c r="CE124" s="78">
        <f>A126246050K_Latest</f>
        <v>0</v>
      </c>
      <c r="CF124" s="78">
        <f>A126245762R_Latest</f>
        <v>0</v>
      </c>
      <c r="CG124" s="78"/>
      <c r="CH124" s="78"/>
      <c r="CI124" s="78"/>
      <c r="CJ124" s="78"/>
      <c r="CK124" s="78"/>
      <c r="CL124" s="78"/>
      <c r="CM124" s="78"/>
      <c r="CN124" s="78"/>
      <c r="CO124" s="78"/>
    </row>
    <row r="125" spans="1:93" hidden="1">
      <c r="A125" s="51"/>
      <c r="B125" s="56" t="s">
        <v>8802</v>
      </c>
      <c r="C125" s="65">
        <v>26</v>
      </c>
      <c r="D125" s="78">
        <f>A126244614V_Latest</f>
        <v>11.784000000000001</v>
      </c>
      <c r="E125" s="78">
        <f>A126245046A_Latest</f>
        <v>9.4049999999999994</v>
      </c>
      <c r="F125" s="78">
        <f>A126244686F_Latest</f>
        <v>0</v>
      </c>
      <c r="G125" s="78">
        <f>A126245190V_Latest</f>
        <v>0.79300000000000004</v>
      </c>
      <c r="H125" s="78">
        <f>A126244758F_Latest</f>
        <v>0.51800000000000002</v>
      </c>
      <c r="I125" s="78">
        <f>A126244902L_Latest</f>
        <v>2.839</v>
      </c>
      <c r="J125" s="78">
        <f>A126244542V_Latest</f>
        <v>7.633</v>
      </c>
      <c r="K125" s="78">
        <f>A126245262V_Latest</f>
        <v>5.2539999999999996</v>
      </c>
      <c r="L125" s="78">
        <f>A126244974X_Latest</f>
        <v>2.379</v>
      </c>
      <c r="M125" s="78">
        <f>A126249366K_Latest</f>
        <v>2.2309999999999999</v>
      </c>
      <c r="N125" s="78">
        <f>A126249798R_Latest</f>
        <v>1.6619999999999999</v>
      </c>
      <c r="O125" s="78">
        <f>A126249438K_Latest</f>
        <v>0</v>
      </c>
      <c r="P125" s="78">
        <f>A126249942W_Latest</f>
        <v>0</v>
      </c>
      <c r="Q125" s="78">
        <f>A126249510T_Latest</f>
        <v>0</v>
      </c>
      <c r="R125" s="78">
        <f>A126249654C_Latest</f>
        <v>0.62</v>
      </c>
      <c r="S125" s="78">
        <f>A126249294K_Latest</f>
        <v>1.611</v>
      </c>
      <c r="T125" s="78">
        <f>A126250014C_Latest</f>
        <v>1.042</v>
      </c>
      <c r="U125" s="78">
        <f>A126249726C_Latest</f>
        <v>0.56899999999999995</v>
      </c>
      <c r="V125" s="78">
        <f>A126246198F_Latest</f>
        <v>5.048</v>
      </c>
      <c r="W125" s="78">
        <f>A126246630F_Latest</f>
        <v>4.3840000000000003</v>
      </c>
      <c r="X125" s="78">
        <f>A126246270L_Latest</f>
        <v>0</v>
      </c>
      <c r="Y125" s="78">
        <f>A126246774T_Latest</f>
        <v>0</v>
      </c>
      <c r="Z125" s="78">
        <f>A126246342L_Latest</f>
        <v>0.51800000000000002</v>
      </c>
      <c r="AA125" s="78">
        <f>A126246486X_Latest</f>
        <v>1.3839999999999999</v>
      </c>
      <c r="AB125" s="78">
        <f>A126246126V_Latest</f>
        <v>3.1459999999999999</v>
      </c>
      <c r="AC125" s="78">
        <f>A126246846T_Latest</f>
        <v>2.4820000000000002</v>
      </c>
      <c r="AD125" s="78">
        <f>A126246558X_Latest</f>
        <v>0.66400000000000003</v>
      </c>
      <c r="AE125" s="78">
        <f>A126250158R_Latest</f>
        <v>2.7360000000000002</v>
      </c>
      <c r="AF125" s="78">
        <f>A126250590A_Latest</f>
        <v>2.2589999999999999</v>
      </c>
      <c r="AG125" s="78">
        <f>A126250230W_Latest</f>
        <v>0</v>
      </c>
      <c r="AH125" s="78">
        <f>A126250734A_Latest</f>
        <v>0.79300000000000004</v>
      </c>
      <c r="AI125" s="78">
        <f>A126250302W_Latest</f>
        <v>0</v>
      </c>
      <c r="AJ125" s="78">
        <f>A126250446J_Latest</f>
        <v>0</v>
      </c>
      <c r="AK125" s="78">
        <f>A126250086R_Latest</f>
        <v>1.9430000000000001</v>
      </c>
      <c r="AL125" s="78">
        <f>A126250806A_Latest</f>
        <v>1.466</v>
      </c>
      <c r="AM125" s="78">
        <f>A126250518J_Latest</f>
        <v>0.47699999999999998</v>
      </c>
      <c r="AN125" s="78">
        <f>A126250950V_Latest</f>
        <v>0.67800000000000005</v>
      </c>
      <c r="AO125" s="78">
        <f>A126251382A_Latest</f>
        <v>0.44500000000000001</v>
      </c>
      <c r="AP125" s="78">
        <f>A126251022W_Latest</f>
        <v>0</v>
      </c>
      <c r="AQ125" s="78">
        <f>A126251526A_Latest</f>
        <v>0</v>
      </c>
      <c r="AR125" s="78">
        <f>A126251094J_Latest</f>
        <v>0</v>
      </c>
      <c r="AS125" s="78">
        <f>A126251238J_Latest</f>
        <v>0.44500000000000001</v>
      </c>
      <c r="AT125" s="78">
        <f>A126250878L_Latest</f>
        <v>0.23300000000000001</v>
      </c>
      <c r="AU125" s="78">
        <f>A126251598L_Latest</f>
        <v>0</v>
      </c>
      <c r="AV125" s="78">
        <f>A126251310R_Latest</f>
        <v>0.23300000000000001</v>
      </c>
      <c r="AW125" s="78">
        <f>A126246990K_Latest</f>
        <v>0.436</v>
      </c>
      <c r="AX125" s="78">
        <f>A126247422F_Latest</f>
        <v>0</v>
      </c>
      <c r="AY125" s="78">
        <f>A126247062L_Latest</f>
        <v>0</v>
      </c>
      <c r="AZ125" s="78">
        <f>A126247566T_Latest</f>
        <v>0</v>
      </c>
      <c r="BA125" s="78">
        <f>A126247134L_Latest</f>
        <v>0</v>
      </c>
      <c r="BB125" s="78">
        <f>A126247278X_Latest</f>
        <v>0</v>
      </c>
      <c r="BC125" s="78">
        <f>A126246918T_Latest</f>
        <v>0.436</v>
      </c>
      <c r="BD125" s="78">
        <f>A126247638T_Latest</f>
        <v>0</v>
      </c>
      <c r="BE125" s="78">
        <f>A126247350F_Latest</f>
        <v>0.436</v>
      </c>
      <c r="BF125" s="78">
        <f>A126247782K_Latest</f>
        <v>0.25</v>
      </c>
      <c r="BG125" s="78">
        <f>A126248214F_Latest</f>
        <v>0.25</v>
      </c>
      <c r="BH125" s="78">
        <f>A126247854K_Latest</f>
        <v>0</v>
      </c>
      <c r="BI125" s="78">
        <f>A126248358T_Latest</f>
        <v>0</v>
      </c>
      <c r="BJ125" s="78">
        <f>A126247926K_Latest</f>
        <v>0</v>
      </c>
      <c r="BK125" s="78">
        <f>A126248070F_Latest</f>
        <v>0.127</v>
      </c>
      <c r="BL125" s="78">
        <f>A126247710X_Latest</f>
        <v>0.122</v>
      </c>
      <c r="BM125" s="78">
        <f>A126248430X_Latest</f>
        <v>0.122</v>
      </c>
      <c r="BN125" s="78">
        <f>A126248142F_Latest</f>
        <v>0</v>
      </c>
      <c r="BO125" s="78">
        <f>A126248574K_Latest</f>
        <v>0.14199999999999999</v>
      </c>
      <c r="BP125" s="78">
        <f>A126249006F_Latest</f>
        <v>0.14199999999999999</v>
      </c>
      <c r="BQ125" s="78">
        <f>A126248646K_Latest</f>
        <v>0</v>
      </c>
      <c r="BR125" s="78">
        <f>A126249150X_Latest</f>
        <v>0</v>
      </c>
      <c r="BS125" s="78">
        <f>A126248718K_Latest</f>
        <v>0</v>
      </c>
      <c r="BT125" s="78">
        <f>A126248862C_Latest</f>
        <v>0</v>
      </c>
      <c r="BU125" s="78">
        <f>A126248502X_Latest</f>
        <v>0.14199999999999999</v>
      </c>
      <c r="BV125" s="78">
        <f>A126249222X_Latest</f>
        <v>0.14199999999999999</v>
      </c>
      <c r="BW125" s="78">
        <f>A126248934C_Latest</f>
        <v>0</v>
      </c>
      <c r="BX125" s="78">
        <f>A126245406V_Latest</f>
        <v>0.26300000000000001</v>
      </c>
      <c r="BY125" s="78">
        <f>A126245838X_Latest</f>
        <v>0.26300000000000001</v>
      </c>
      <c r="BZ125" s="78">
        <f>A126245478F_Latest</f>
        <v>0</v>
      </c>
      <c r="CA125" s="78">
        <f>A126245982T_Latest</f>
        <v>0</v>
      </c>
      <c r="CB125" s="78">
        <f>A126245550L_Latest</f>
        <v>0</v>
      </c>
      <c r="CC125" s="78">
        <f>A126245694X_Latest</f>
        <v>0.26300000000000001</v>
      </c>
      <c r="CD125" s="78">
        <f>A126245334V_Latest</f>
        <v>0</v>
      </c>
      <c r="CE125" s="78">
        <f>A126246054V_Latest</f>
        <v>0</v>
      </c>
      <c r="CF125" s="78">
        <f>A126245766X_Latest</f>
        <v>0</v>
      </c>
      <c r="CG125" s="78"/>
      <c r="CH125" s="78"/>
      <c r="CI125" s="78"/>
      <c r="CJ125" s="78"/>
      <c r="CK125" s="78"/>
      <c r="CL125" s="78"/>
      <c r="CM125" s="78"/>
      <c r="CN125" s="78"/>
      <c r="CO125" s="78"/>
    </row>
    <row r="126" spans="1:93" hidden="1">
      <c r="A126" s="51"/>
      <c r="B126" s="55" t="s">
        <v>8803</v>
      </c>
      <c r="C126" s="65">
        <v>27</v>
      </c>
      <c r="D126" s="78">
        <f>A126244630V_Latest</f>
        <v>19.067</v>
      </c>
      <c r="E126" s="78">
        <f>A126245062A_Latest</f>
        <v>19.067</v>
      </c>
      <c r="F126" s="78">
        <f>A126244702V_Latest</f>
        <v>13.122</v>
      </c>
      <c r="G126" s="78">
        <f>A126245206A_Latest</f>
        <v>5.601</v>
      </c>
      <c r="H126" s="78">
        <f>A126244774F_Latest</f>
        <v>0</v>
      </c>
      <c r="I126" s="78">
        <f>A126244918F_Latest</f>
        <v>0</v>
      </c>
      <c r="J126" s="78">
        <f>A126244558L_Latest</f>
        <v>0.34399999999999997</v>
      </c>
      <c r="K126" s="78">
        <f>A126245278L_Latest</f>
        <v>0.34399999999999997</v>
      </c>
      <c r="L126" s="78">
        <f>A126244990X_Latest</f>
        <v>0</v>
      </c>
      <c r="M126" s="78">
        <f>A126249382K_Latest</f>
        <v>5.9180000000000001</v>
      </c>
      <c r="N126" s="78">
        <f>A126249814C_Latest</f>
        <v>5.9180000000000001</v>
      </c>
      <c r="O126" s="78">
        <f>A126249454K_Latest</f>
        <v>3.4449999999999998</v>
      </c>
      <c r="P126" s="78">
        <f>A126249958R_Latest</f>
        <v>2.129</v>
      </c>
      <c r="Q126" s="78">
        <f>A126249526K_Latest</f>
        <v>0</v>
      </c>
      <c r="R126" s="78">
        <f>A126249670C_Latest</f>
        <v>0</v>
      </c>
      <c r="S126" s="78">
        <f>A126249310X_Latest</f>
        <v>0.34399999999999997</v>
      </c>
      <c r="T126" s="78">
        <f>A126250030C_Latest</f>
        <v>0.34399999999999997</v>
      </c>
      <c r="U126" s="78">
        <f>A126249742C_Latest</f>
        <v>0</v>
      </c>
      <c r="V126" s="78">
        <f>A126246214V_Latest</f>
        <v>4.8559999999999999</v>
      </c>
      <c r="W126" s="78">
        <f>A126246646X_Latest</f>
        <v>4.8559999999999999</v>
      </c>
      <c r="X126" s="78">
        <f>A126246286F_Latest</f>
        <v>2.69</v>
      </c>
      <c r="Y126" s="78">
        <f>A126246790T_Latest</f>
        <v>2.1659999999999999</v>
      </c>
      <c r="Z126" s="78">
        <f>A126246358F_Latest</f>
        <v>0</v>
      </c>
      <c r="AA126" s="78">
        <f>A126246502L_Latest</f>
        <v>0</v>
      </c>
      <c r="AB126" s="78">
        <f>A126246142V_Latest</f>
        <v>0</v>
      </c>
      <c r="AC126" s="78">
        <f>A126246862T_Latest</f>
        <v>0</v>
      </c>
      <c r="AD126" s="78">
        <f>A126246574X_Latest</f>
        <v>0</v>
      </c>
      <c r="AE126" s="78">
        <f>A126250174R_Latest</f>
        <v>4.5789999999999997</v>
      </c>
      <c r="AF126" s="78">
        <f>A126250606J_Latest</f>
        <v>4.5789999999999997</v>
      </c>
      <c r="AG126" s="78">
        <f>A126250246R_Latest</f>
        <v>3.7629999999999999</v>
      </c>
      <c r="AH126" s="78">
        <f>A126250750A_Latest</f>
        <v>0.81599999999999995</v>
      </c>
      <c r="AI126" s="78">
        <f>A126250318R_Latest</f>
        <v>0</v>
      </c>
      <c r="AJ126" s="78">
        <f>A126250462J_Latest</f>
        <v>0</v>
      </c>
      <c r="AK126" s="78">
        <f>A126250102C_Latest</f>
        <v>0</v>
      </c>
      <c r="AL126" s="78">
        <f>A126250822A_Latest</f>
        <v>0</v>
      </c>
      <c r="AM126" s="78">
        <f>A126250534J_Latest</f>
        <v>0</v>
      </c>
      <c r="AN126" s="78">
        <f>A126250966L_Latest</f>
        <v>0.74099999999999999</v>
      </c>
      <c r="AO126" s="78">
        <f>A126251398V_Latest</f>
        <v>0.74099999999999999</v>
      </c>
      <c r="AP126" s="78">
        <f>A126251038R_Latest</f>
        <v>0.48</v>
      </c>
      <c r="AQ126" s="78">
        <f>A126251542A_Latest</f>
        <v>0.26100000000000001</v>
      </c>
      <c r="AR126" s="78">
        <f>A126251110W_Latest</f>
        <v>0</v>
      </c>
      <c r="AS126" s="78">
        <f>A126251254J_Latest</f>
        <v>0</v>
      </c>
      <c r="AT126" s="78">
        <f>A126250894L_Latest</f>
        <v>0</v>
      </c>
      <c r="AU126" s="78">
        <f>A126251614A_Latest</f>
        <v>0</v>
      </c>
      <c r="AV126" s="78">
        <f>A126251326J_Latest</f>
        <v>0</v>
      </c>
      <c r="AW126" s="78">
        <f>A126247006V_Latest</f>
        <v>2.0449999999999999</v>
      </c>
      <c r="AX126" s="78">
        <f>A126247438X_Latest</f>
        <v>2.0449999999999999</v>
      </c>
      <c r="AY126" s="78">
        <f>A126247078F_Latest</f>
        <v>2.0449999999999999</v>
      </c>
      <c r="AZ126" s="78">
        <f>A126247582T_Latest</f>
        <v>0</v>
      </c>
      <c r="BA126" s="78">
        <f>A126247150L_Latest</f>
        <v>0</v>
      </c>
      <c r="BB126" s="78">
        <f>A126247294X_Latest</f>
        <v>0</v>
      </c>
      <c r="BC126" s="78">
        <f>A126246934T_Latest</f>
        <v>0</v>
      </c>
      <c r="BD126" s="78">
        <f>A126247654T_Latest</f>
        <v>0</v>
      </c>
      <c r="BE126" s="78">
        <f>A126247366X_Latest</f>
        <v>0</v>
      </c>
      <c r="BF126" s="78">
        <f>A126247798C_Latest</f>
        <v>0.40200000000000002</v>
      </c>
      <c r="BG126" s="78">
        <f>A126248230F_Latest</f>
        <v>0.40200000000000002</v>
      </c>
      <c r="BH126" s="78">
        <f>A126247870K_Latest</f>
        <v>0.40200000000000002</v>
      </c>
      <c r="BI126" s="78">
        <f>A126248374T_Latest</f>
        <v>0</v>
      </c>
      <c r="BJ126" s="78">
        <f>A126247942K_Latest</f>
        <v>0</v>
      </c>
      <c r="BK126" s="78">
        <f>A126248086X_Latest</f>
        <v>0</v>
      </c>
      <c r="BL126" s="78">
        <f>A126247726T_Latest</f>
        <v>0</v>
      </c>
      <c r="BM126" s="78">
        <f>A126248446T_Latest</f>
        <v>0</v>
      </c>
      <c r="BN126" s="78">
        <f>A126248158X_Latest</f>
        <v>0</v>
      </c>
      <c r="BO126" s="78">
        <f>A126248590K_Latest</f>
        <v>0</v>
      </c>
      <c r="BP126" s="78">
        <f>A126249022F_Latest</f>
        <v>0</v>
      </c>
      <c r="BQ126" s="78">
        <f>A126248662K_Latest</f>
        <v>0</v>
      </c>
      <c r="BR126" s="78">
        <f>A126249166T_Latest</f>
        <v>0</v>
      </c>
      <c r="BS126" s="78">
        <f>A126248734K_Latest</f>
        <v>0</v>
      </c>
      <c r="BT126" s="78">
        <f>A126248878W_Latest</f>
        <v>0</v>
      </c>
      <c r="BU126" s="78">
        <f>A126248518T_Latest</f>
        <v>0</v>
      </c>
      <c r="BV126" s="78">
        <f>A126249238T_Latest</f>
        <v>0</v>
      </c>
      <c r="BW126" s="78">
        <f>A126248950C_Latest</f>
        <v>0</v>
      </c>
      <c r="BX126" s="78">
        <f>A126245422V_Latest</f>
        <v>0.52600000000000002</v>
      </c>
      <c r="BY126" s="78">
        <f>A126245854X_Latest</f>
        <v>0.52600000000000002</v>
      </c>
      <c r="BZ126" s="78">
        <f>A126245494F_Latest</f>
        <v>0.29699999999999999</v>
      </c>
      <c r="CA126" s="78">
        <f>A126245998K_Latest</f>
        <v>0.22900000000000001</v>
      </c>
      <c r="CB126" s="78">
        <f>A126245566F_Latest</f>
        <v>0</v>
      </c>
      <c r="CC126" s="78">
        <f>A126245710L_Latest</f>
        <v>0</v>
      </c>
      <c r="CD126" s="78">
        <f>A126245350V_Latest</f>
        <v>0</v>
      </c>
      <c r="CE126" s="78">
        <f>A126246070V_Latest</f>
        <v>0</v>
      </c>
      <c r="CF126" s="78">
        <f>A126245782X_Latest</f>
        <v>0</v>
      </c>
      <c r="CG126" s="78"/>
      <c r="CH126" s="78"/>
      <c r="CI126" s="78"/>
      <c r="CJ126" s="78"/>
      <c r="CK126" s="78"/>
      <c r="CL126" s="78"/>
      <c r="CM126" s="78"/>
      <c r="CN126" s="78"/>
      <c r="CO126" s="78"/>
    </row>
    <row r="127" spans="1:93" hidden="1">
      <c r="A127" s="51"/>
      <c r="B127" s="55" t="s">
        <v>8804</v>
      </c>
      <c r="C127" s="65">
        <v>28</v>
      </c>
      <c r="D127" s="78">
        <f>A126244598F_Latest</f>
        <v>7.0209999999999999</v>
      </c>
      <c r="E127" s="78">
        <f>A126245030J_Latest</f>
        <v>7.0209999999999999</v>
      </c>
      <c r="F127" s="78">
        <f>A126244670L_Latest</f>
        <v>1.9219999999999999</v>
      </c>
      <c r="G127" s="78">
        <f>A126245174V_Latest</f>
        <v>0.33700000000000002</v>
      </c>
      <c r="H127" s="78">
        <f>A126244742L_Latest</f>
        <v>0.90900000000000003</v>
      </c>
      <c r="I127" s="78">
        <f>A126244886X_Latest</f>
        <v>1.1100000000000001</v>
      </c>
      <c r="J127" s="78">
        <f>A126244526V_Latest</f>
        <v>2.7429999999999999</v>
      </c>
      <c r="K127" s="78">
        <f>A126245246V_Latest</f>
        <v>2.7429999999999999</v>
      </c>
      <c r="L127" s="78">
        <f>A126244958X_Latest</f>
        <v>0</v>
      </c>
      <c r="M127" s="78">
        <f>A126249350T_Latest</f>
        <v>2.6989999999999998</v>
      </c>
      <c r="N127" s="78">
        <f>A126249782W_Latest</f>
        <v>2.6989999999999998</v>
      </c>
      <c r="O127" s="78">
        <f>A126249422T_Latest</f>
        <v>0</v>
      </c>
      <c r="P127" s="78">
        <f>A126249926W_Latest</f>
        <v>0</v>
      </c>
      <c r="Q127" s="78">
        <f>A126249494C_Latest</f>
        <v>0.70699999999999996</v>
      </c>
      <c r="R127" s="78">
        <f>A126249638C_Latest</f>
        <v>0.54900000000000004</v>
      </c>
      <c r="S127" s="78">
        <f>A126249278K_Latest</f>
        <v>1.4419999999999999</v>
      </c>
      <c r="T127" s="78">
        <f>A126249998J_Latest</f>
        <v>1.4419999999999999</v>
      </c>
      <c r="U127" s="78">
        <f>A126249710K_Latest</f>
        <v>0</v>
      </c>
      <c r="V127" s="78">
        <f>A126246182L_Latest</f>
        <v>1.694</v>
      </c>
      <c r="W127" s="78">
        <f>A126246614F_Latest</f>
        <v>1.694</v>
      </c>
      <c r="X127" s="78">
        <f>A126246254L_Latest</f>
        <v>0.51200000000000001</v>
      </c>
      <c r="Y127" s="78">
        <f>A126246758T_Latest</f>
        <v>0</v>
      </c>
      <c r="Z127" s="78">
        <f>A126246326L_Latest</f>
        <v>0</v>
      </c>
      <c r="AA127" s="78">
        <f>A126246470F_Latest</f>
        <v>0.56100000000000005</v>
      </c>
      <c r="AB127" s="78">
        <f>A126246110A_Latest</f>
        <v>0.621</v>
      </c>
      <c r="AC127" s="78">
        <f>A126246830X_Latest</f>
        <v>0.621</v>
      </c>
      <c r="AD127" s="78">
        <f>A126246542F_Latest</f>
        <v>0</v>
      </c>
      <c r="AE127" s="78">
        <f>A126250142W_Latest</f>
        <v>1.171</v>
      </c>
      <c r="AF127" s="78">
        <f>A126250574A_Latest</f>
        <v>1.171</v>
      </c>
      <c r="AG127" s="78">
        <f>A126250214W_Latest</f>
        <v>0.622</v>
      </c>
      <c r="AH127" s="78">
        <f>A126250718A_Latest</f>
        <v>0</v>
      </c>
      <c r="AI127" s="78">
        <f>A126250286J_Latest</f>
        <v>0</v>
      </c>
      <c r="AJ127" s="78">
        <f>A126250430R_Latest</f>
        <v>0</v>
      </c>
      <c r="AK127" s="78">
        <f>A126250070W_Latest</f>
        <v>0.54900000000000004</v>
      </c>
      <c r="AL127" s="78">
        <f>A126250790V_Latest</f>
        <v>0.54900000000000004</v>
      </c>
      <c r="AM127" s="78">
        <f>A126250502R_Latest</f>
        <v>0</v>
      </c>
      <c r="AN127" s="78">
        <f>A126250934V_Latest</f>
        <v>1.0089999999999999</v>
      </c>
      <c r="AO127" s="78">
        <f>A126251366A_Latest</f>
        <v>1.0089999999999999</v>
      </c>
      <c r="AP127" s="78">
        <f>A126251006W_Latest</f>
        <v>0.67200000000000004</v>
      </c>
      <c r="AQ127" s="78">
        <f>A126251510J_Latest</f>
        <v>0.33700000000000002</v>
      </c>
      <c r="AR127" s="78">
        <f>A126251078J_Latest</f>
        <v>0</v>
      </c>
      <c r="AS127" s="78">
        <f>A126251222R_Latest</f>
        <v>0</v>
      </c>
      <c r="AT127" s="78">
        <f>A126250862V_Latest</f>
        <v>0</v>
      </c>
      <c r="AU127" s="78">
        <f>A126251582V_Latest</f>
        <v>0</v>
      </c>
      <c r="AV127" s="78">
        <f>A126251294A_Latest</f>
        <v>0</v>
      </c>
      <c r="AW127" s="78">
        <f>A126246974K_Latest</f>
        <v>0</v>
      </c>
      <c r="AX127" s="78">
        <f>A126247406F_Latest</f>
        <v>0</v>
      </c>
      <c r="AY127" s="78">
        <f>A126247046L_Latest</f>
        <v>0</v>
      </c>
      <c r="AZ127" s="78">
        <f>A126247550X_Latest</f>
        <v>0</v>
      </c>
      <c r="BA127" s="78">
        <f>A126247118L_Latest</f>
        <v>0</v>
      </c>
      <c r="BB127" s="78">
        <f>A126247262F_Latest</f>
        <v>0</v>
      </c>
      <c r="BC127" s="78">
        <f>A126246902X_Latest</f>
        <v>0</v>
      </c>
      <c r="BD127" s="78">
        <f>A126247622X_Latest</f>
        <v>0</v>
      </c>
      <c r="BE127" s="78">
        <f>A126247334F_Latest</f>
        <v>0</v>
      </c>
      <c r="BF127" s="78">
        <f>A126247766K_Latest</f>
        <v>0.115</v>
      </c>
      <c r="BG127" s="78">
        <f>A126248198T_Latest</f>
        <v>0.115</v>
      </c>
      <c r="BH127" s="78">
        <f>A126247838K_Latest</f>
        <v>0.115</v>
      </c>
      <c r="BI127" s="78">
        <f>A126248342X_Latest</f>
        <v>0</v>
      </c>
      <c r="BJ127" s="78">
        <f>A126247910T_Latest</f>
        <v>0</v>
      </c>
      <c r="BK127" s="78">
        <f>A126248054F_Latest</f>
        <v>0</v>
      </c>
      <c r="BL127" s="78">
        <f>A126247694K_Latest</f>
        <v>0</v>
      </c>
      <c r="BM127" s="78">
        <f>A126248414X_Latest</f>
        <v>0</v>
      </c>
      <c r="BN127" s="78">
        <f>A126248126F_Latest</f>
        <v>0</v>
      </c>
      <c r="BO127" s="78">
        <f>A126248558K_Latest</f>
        <v>0.33200000000000002</v>
      </c>
      <c r="BP127" s="78">
        <f>A126248990W_Latest</f>
        <v>0.33200000000000002</v>
      </c>
      <c r="BQ127" s="78">
        <f>A126248630T_Latest</f>
        <v>0</v>
      </c>
      <c r="BR127" s="78">
        <f>A126249134X_Latest</f>
        <v>0</v>
      </c>
      <c r="BS127" s="78">
        <f>A126248702T_Latest</f>
        <v>0.20200000000000001</v>
      </c>
      <c r="BT127" s="78">
        <f>A126248846C_Latest</f>
        <v>0</v>
      </c>
      <c r="BU127" s="78">
        <f>A126248486K_Latest</f>
        <v>0.13</v>
      </c>
      <c r="BV127" s="78">
        <f>A126249206X_Latest</f>
        <v>0.13</v>
      </c>
      <c r="BW127" s="78">
        <f>A126248918C_Latest</f>
        <v>0</v>
      </c>
      <c r="BX127" s="78">
        <f>A126245390L_Latest</f>
        <v>0</v>
      </c>
      <c r="BY127" s="78">
        <f>A126245822F_Latest</f>
        <v>0</v>
      </c>
      <c r="BZ127" s="78">
        <f>A126245462L_Latest</f>
        <v>0</v>
      </c>
      <c r="CA127" s="78">
        <f>A126245966T_Latest</f>
        <v>0</v>
      </c>
      <c r="CB127" s="78">
        <f>A126245534L_Latest</f>
        <v>0</v>
      </c>
      <c r="CC127" s="78">
        <f>A126245678X_Latest</f>
        <v>0</v>
      </c>
      <c r="CD127" s="78">
        <f>A126245318V_Latest</f>
        <v>0</v>
      </c>
      <c r="CE127" s="78">
        <f>A126246038V_Latest</f>
        <v>0</v>
      </c>
      <c r="CF127" s="78">
        <f>A126245750F_Latest</f>
        <v>0</v>
      </c>
      <c r="CG127" s="78"/>
      <c r="CH127" s="78"/>
      <c r="CI127" s="78"/>
      <c r="CJ127" s="78"/>
      <c r="CK127" s="78"/>
      <c r="CL127" s="78"/>
      <c r="CM127" s="78"/>
      <c r="CN127" s="78"/>
      <c r="CO127" s="78"/>
    </row>
    <row r="128" spans="1:93" s="81" customFormat="1" hidden="1">
      <c r="A128" s="51"/>
      <c r="B128" s="55" t="s">
        <v>8805</v>
      </c>
      <c r="C128" s="79">
        <v>29</v>
      </c>
      <c r="D128" s="78">
        <f>A126244650C_Latest</f>
        <v>12.766999999999999</v>
      </c>
      <c r="E128" s="78">
        <f>A126245082K_Latest</f>
        <v>12.614000000000001</v>
      </c>
      <c r="F128" s="78">
        <f>A126244722C_Latest</f>
        <v>2.6280000000000001</v>
      </c>
      <c r="G128" s="78">
        <f>A126245226K_Latest</f>
        <v>2.31</v>
      </c>
      <c r="H128" s="78">
        <f>A126244794R_Latest</f>
        <v>2.629</v>
      </c>
      <c r="I128" s="78">
        <f>A126244938R_Latest</f>
        <v>2.464</v>
      </c>
      <c r="J128" s="78">
        <f>A126244578W_Latest</f>
        <v>2.7360000000000002</v>
      </c>
      <c r="K128" s="78">
        <f>A126245298W_Latest</f>
        <v>2.5830000000000002</v>
      </c>
      <c r="L128" s="78">
        <f>A126245010X_Latest</f>
        <v>0.153</v>
      </c>
      <c r="M128" s="78">
        <f>A126249402J_Latest</f>
        <v>3.512</v>
      </c>
      <c r="N128" s="78">
        <f>A126249834L_Latest</f>
        <v>3.512</v>
      </c>
      <c r="O128" s="78">
        <f>A126249474V_Latest</f>
        <v>0.76400000000000001</v>
      </c>
      <c r="P128" s="78">
        <f>A126249978X_Latest</f>
        <v>1.252</v>
      </c>
      <c r="Q128" s="78">
        <f>A126249546V_Latest</f>
        <v>0.57899999999999996</v>
      </c>
      <c r="R128" s="78">
        <f>A126249690L_Latest</f>
        <v>0.91600000000000004</v>
      </c>
      <c r="S128" s="78">
        <f>A126249330J_Latest</f>
        <v>0</v>
      </c>
      <c r="T128" s="78">
        <f>A126250050L_Latest</f>
        <v>0</v>
      </c>
      <c r="U128" s="78">
        <f>A126249762L_Latest</f>
        <v>0</v>
      </c>
      <c r="V128" s="78">
        <f>A126246234C_Latest</f>
        <v>3.8610000000000002</v>
      </c>
      <c r="W128" s="78">
        <f>A126246666J_Latest</f>
        <v>3.8610000000000002</v>
      </c>
      <c r="X128" s="78">
        <f>A126246306C_Latest</f>
        <v>1.2290000000000001</v>
      </c>
      <c r="Y128" s="78">
        <f>A126246810R_Latest</f>
        <v>1.0569999999999999</v>
      </c>
      <c r="Z128" s="78">
        <f>A126246378R_Latest</f>
        <v>0.433</v>
      </c>
      <c r="AA128" s="78">
        <f>A126246522W_Latest</f>
        <v>0.56100000000000005</v>
      </c>
      <c r="AB128" s="78">
        <f>A126246162C_Latest</f>
        <v>0.58099999999999996</v>
      </c>
      <c r="AC128" s="78">
        <f>A126246882A_Latest</f>
        <v>0.58099999999999996</v>
      </c>
      <c r="AD128" s="78">
        <f>A126246594J_Latest</f>
        <v>0</v>
      </c>
      <c r="AE128" s="78">
        <f>A126250194X_Latest</f>
        <v>2.359</v>
      </c>
      <c r="AF128" s="78">
        <f>A126250626T_Latest</f>
        <v>2.359</v>
      </c>
      <c r="AG128" s="78">
        <f>A126250266X_Latest</f>
        <v>0</v>
      </c>
      <c r="AH128" s="78">
        <f>A126250770K_Latest</f>
        <v>0</v>
      </c>
      <c r="AI128" s="78">
        <f>A126250338X_Latest</f>
        <v>0.69799999999999995</v>
      </c>
      <c r="AJ128" s="78">
        <f>A126250482T_Latest</f>
        <v>0.42099999999999999</v>
      </c>
      <c r="AK128" s="78">
        <f>A126250122L_Latest</f>
        <v>1.24</v>
      </c>
      <c r="AL128" s="78">
        <f>A126250842K_Latest</f>
        <v>1.24</v>
      </c>
      <c r="AM128" s="78">
        <f>A126250554T_Latest</f>
        <v>0</v>
      </c>
      <c r="AN128" s="78">
        <f>A126250986W_Latest</f>
        <v>1.22</v>
      </c>
      <c r="AO128" s="78">
        <f>A126251418T_Latest</f>
        <v>1.22</v>
      </c>
      <c r="AP128" s="78">
        <f>A126251058X_Latest</f>
        <v>0</v>
      </c>
      <c r="AQ128" s="78">
        <f>A126251562K_Latest</f>
        <v>0</v>
      </c>
      <c r="AR128" s="78">
        <f>A126251130F_Latest</f>
        <v>0.51100000000000001</v>
      </c>
      <c r="AS128" s="78">
        <f>A126251274T_Latest</f>
        <v>0.3</v>
      </c>
      <c r="AT128" s="78">
        <f>A126250914K_Latest</f>
        <v>0.40899999999999997</v>
      </c>
      <c r="AU128" s="78">
        <f>A126251634K_Latest</f>
        <v>0.40899999999999997</v>
      </c>
      <c r="AV128" s="78">
        <f>A126251346T_Latest</f>
        <v>0</v>
      </c>
      <c r="AW128" s="78">
        <f>A126247026C_Latest</f>
        <v>0.98799999999999999</v>
      </c>
      <c r="AX128" s="78">
        <f>A126247458J_Latest</f>
        <v>0.98799999999999999</v>
      </c>
      <c r="AY128" s="78">
        <f>A126247098R_Latest</f>
        <v>0.63500000000000001</v>
      </c>
      <c r="AZ128" s="78">
        <f>A126247602R_Latest</f>
        <v>0</v>
      </c>
      <c r="BA128" s="78">
        <f>A126247170W_Latest</f>
        <v>0</v>
      </c>
      <c r="BB128" s="78">
        <f>A126247314W_Latest</f>
        <v>0</v>
      </c>
      <c r="BC128" s="78">
        <f>A126246954A_Latest</f>
        <v>0.35299999999999998</v>
      </c>
      <c r="BD128" s="78">
        <f>A126247674A_Latest</f>
        <v>0.35299999999999998</v>
      </c>
      <c r="BE128" s="78">
        <f>A126247386J_Latest</f>
        <v>0</v>
      </c>
      <c r="BF128" s="78">
        <f>A126247818A_Latest</f>
        <v>0.29799999999999999</v>
      </c>
      <c r="BG128" s="78">
        <f>A126248250R_Latest</f>
        <v>0.29799999999999999</v>
      </c>
      <c r="BH128" s="78">
        <f>A126247890V_Latest</f>
        <v>0</v>
      </c>
      <c r="BI128" s="78">
        <f>A126248394A_Latest</f>
        <v>0</v>
      </c>
      <c r="BJ128" s="78">
        <f>A126247962V_Latest</f>
        <v>0.16400000000000001</v>
      </c>
      <c r="BK128" s="78">
        <f>A126248106W_Latest</f>
        <v>0.13500000000000001</v>
      </c>
      <c r="BL128" s="78">
        <f>A126247746A_Latest</f>
        <v>0</v>
      </c>
      <c r="BM128" s="78">
        <f>A126248466A_Latest</f>
        <v>0</v>
      </c>
      <c r="BN128" s="78">
        <f>A126248178J_Latest</f>
        <v>0</v>
      </c>
      <c r="BO128" s="78">
        <f>A126248610J_Latest</f>
        <v>0.28499999999999998</v>
      </c>
      <c r="BP128" s="78">
        <f>A126249042R_Latest</f>
        <v>0.13200000000000001</v>
      </c>
      <c r="BQ128" s="78">
        <f>A126248682V_Latest</f>
        <v>0</v>
      </c>
      <c r="BR128" s="78">
        <f>A126249186A_Latest</f>
        <v>0</v>
      </c>
      <c r="BS128" s="78">
        <f>A126248754V_Latest</f>
        <v>0</v>
      </c>
      <c r="BT128" s="78">
        <f>A126248898F_Latest</f>
        <v>0.13200000000000001</v>
      </c>
      <c r="BU128" s="78">
        <f>A126248538A_Latest</f>
        <v>0.153</v>
      </c>
      <c r="BV128" s="78">
        <f>A126249258A_Latest</f>
        <v>0</v>
      </c>
      <c r="BW128" s="78">
        <f>A126248970L_Latest</f>
        <v>0.153</v>
      </c>
      <c r="BX128" s="78">
        <f>A126245442C_Latest</f>
        <v>0.24299999999999999</v>
      </c>
      <c r="BY128" s="78">
        <f>A126245874J_Latest</f>
        <v>0.24299999999999999</v>
      </c>
      <c r="BZ128" s="78">
        <f>A126245514C_Latest</f>
        <v>0</v>
      </c>
      <c r="CA128" s="78">
        <f>A126246018K_Latest</f>
        <v>0</v>
      </c>
      <c r="CB128" s="78">
        <f>A126245586R_Latest</f>
        <v>0.24299999999999999</v>
      </c>
      <c r="CC128" s="78">
        <f>A126245730W_Latest</f>
        <v>0</v>
      </c>
      <c r="CD128" s="78">
        <f>A126245370C_Latest</f>
        <v>0</v>
      </c>
      <c r="CE128" s="78">
        <f>A126246090C_Latest</f>
        <v>0</v>
      </c>
      <c r="CF128" s="78">
        <f>A126245802W_Latest</f>
        <v>0</v>
      </c>
      <c r="CG128" s="80"/>
      <c r="CH128" s="80"/>
      <c r="CI128" s="80"/>
      <c r="CJ128" s="80"/>
      <c r="CK128" s="80"/>
      <c r="CL128" s="80"/>
      <c r="CM128" s="80"/>
      <c r="CN128" s="80"/>
      <c r="CO128" s="80"/>
    </row>
    <row r="129" spans="1:93" s="81" customFormat="1" hidden="1">
      <c r="A129" s="51"/>
      <c r="B129" s="55" t="s">
        <v>8806</v>
      </c>
      <c r="C129" s="79">
        <v>30</v>
      </c>
      <c r="D129" s="78">
        <f>A126244634C_Latest</f>
        <v>19.152000000000001</v>
      </c>
      <c r="E129" s="78">
        <f>A126245066K_Latest</f>
        <v>19.152000000000001</v>
      </c>
      <c r="F129" s="78">
        <f>A126244706C_Latest</f>
        <v>10.512</v>
      </c>
      <c r="G129" s="78">
        <f>A126245210T_Latest</f>
        <v>3.161</v>
      </c>
      <c r="H129" s="78">
        <f>A126244778R_Latest</f>
        <v>1.581</v>
      </c>
      <c r="I129" s="78">
        <f>A126244922W_Latest</f>
        <v>1.7749999999999999</v>
      </c>
      <c r="J129" s="78">
        <f>A126244562C_Latest</f>
        <v>2.1219999999999999</v>
      </c>
      <c r="K129" s="78">
        <f>A126245282C_Latest</f>
        <v>2.1219999999999999</v>
      </c>
      <c r="L129" s="78">
        <f>A126244994J_Latest</f>
        <v>0</v>
      </c>
      <c r="M129" s="78">
        <f>A126249386V_Latest</f>
        <v>5.2560000000000002</v>
      </c>
      <c r="N129" s="78">
        <f>A126249818L_Latest</f>
        <v>5.2560000000000002</v>
      </c>
      <c r="O129" s="78">
        <f>A126249458V_Latest</f>
        <v>2.698</v>
      </c>
      <c r="P129" s="78">
        <f>A126249962F_Latest</f>
        <v>1.482</v>
      </c>
      <c r="Q129" s="78">
        <f>A126249530A_Latest</f>
        <v>0</v>
      </c>
      <c r="R129" s="78">
        <f>A126249674L_Latest</f>
        <v>0.59399999999999997</v>
      </c>
      <c r="S129" s="78">
        <f>A126249314J_Latest</f>
        <v>0.48199999999999998</v>
      </c>
      <c r="T129" s="78">
        <f>A126250034L_Latest</f>
        <v>0.48199999999999998</v>
      </c>
      <c r="U129" s="78">
        <f>A126249746L_Latest</f>
        <v>0</v>
      </c>
      <c r="V129" s="78">
        <f>A126246218C_Latest</f>
        <v>3.1469999999999998</v>
      </c>
      <c r="W129" s="78">
        <f>A126246650R_Latest</f>
        <v>3.1469999999999998</v>
      </c>
      <c r="X129" s="78">
        <f>A126246290W_Latest</f>
        <v>1.75</v>
      </c>
      <c r="Y129" s="78">
        <f>A126246794A_Latest</f>
        <v>0</v>
      </c>
      <c r="Z129" s="78">
        <f>A126246362W_Latest</f>
        <v>0</v>
      </c>
      <c r="AA129" s="78">
        <f>A126246506W_Latest</f>
        <v>0.42599999999999999</v>
      </c>
      <c r="AB129" s="78">
        <f>A126246146C_Latest</f>
        <v>0.97099999999999997</v>
      </c>
      <c r="AC129" s="78">
        <f>A126246866A_Latest</f>
        <v>0.97099999999999997</v>
      </c>
      <c r="AD129" s="78">
        <f>A126246578J_Latest</f>
        <v>0</v>
      </c>
      <c r="AE129" s="78">
        <f>A126250178X_Latest</f>
        <v>4.6890000000000001</v>
      </c>
      <c r="AF129" s="78">
        <f>A126250610X_Latest</f>
        <v>4.6890000000000001</v>
      </c>
      <c r="AG129" s="78">
        <f>A126250250F_Latest</f>
        <v>2.9710000000000001</v>
      </c>
      <c r="AH129" s="78">
        <f>A126250754K_Latest</f>
        <v>0.57199999999999995</v>
      </c>
      <c r="AI129" s="78">
        <f>A126250322F_Latest</f>
        <v>0.52800000000000002</v>
      </c>
      <c r="AJ129" s="78">
        <f>A126250466T_Latest</f>
        <v>0.61799999999999999</v>
      </c>
      <c r="AK129" s="78">
        <f>A126250106L_Latest</f>
        <v>0</v>
      </c>
      <c r="AL129" s="78">
        <f>A126250826K_Latest</f>
        <v>0</v>
      </c>
      <c r="AM129" s="78">
        <f>A126250538T_Latest</f>
        <v>0</v>
      </c>
      <c r="AN129" s="78">
        <f>A126250970C_Latest</f>
        <v>1.5489999999999999</v>
      </c>
      <c r="AO129" s="78">
        <f>A126251402X_Latest</f>
        <v>1.5489999999999999</v>
      </c>
      <c r="AP129" s="78">
        <f>A126251042F_Latest</f>
        <v>0.51200000000000001</v>
      </c>
      <c r="AQ129" s="78">
        <f>A126251546K_Latest</f>
        <v>0.36799999999999999</v>
      </c>
      <c r="AR129" s="78">
        <f>A126251114F_Latest</f>
        <v>0</v>
      </c>
      <c r="AS129" s="78">
        <f>A126251258T_Latest</f>
        <v>0</v>
      </c>
      <c r="AT129" s="78">
        <f>A126250898W_Latest</f>
        <v>0.66900000000000004</v>
      </c>
      <c r="AU129" s="78">
        <f>A126251618K_Latest</f>
        <v>0.66900000000000004</v>
      </c>
      <c r="AV129" s="78">
        <f>A126251330X_Latest</f>
        <v>0</v>
      </c>
      <c r="AW129" s="78">
        <f>A126247010K_Latest</f>
        <v>3.28</v>
      </c>
      <c r="AX129" s="78">
        <f>A126247442R_Latest</f>
        <v>3.28</v>
      </c>
      <c r="AY129" s="78">
        <f>A126247082W_Latest</f>
        <v>2.2269999999999999</v>
      </c>
      <c r="AZ129" s="78">
        <f>A126247586A_Latest</f>
        <v>0</v>
      </c>
      <c r="BA129" s="78">
        <f>A126247154W_Latest</f>
        <v>1.0529999999999999</v>
      </c>
      <c r="BB129" s="78">
        <f>A126247298J_Latest</f>
        <v>0</v>
      </c>
      <c r="BC129" s="78">
        <f>A126246938A_Latest</f>
        <v>0</v>
      </c>
      <c r="BD129" s="78">
        <f>A126247658A_Latest</f>
        <v>0</v>
      </c>
      <c r="BE129" s="78">
        <f>A126247370R_Latest</f>
        <v>0</v>
      </c>
      <c r="BF129" s="78">
        <f>A126247802J_Latest</f>
        <v>1.0389999999999999</v>
      </c>
      <c r="BG129" s="78">
        <f>A126248234R_Latest</f>
        <v>1.0389999999999999</v>
      </c>
      <c r="BH129" s="78">
        <f>A126247874V_Latest</f>
        <v>0.35499999999999998</v>
      </c>
      <c r="BI129" s="78">
        <f>A126248378A_Latest</f>
        <v>0.54800000000000004</v>
      </c>
      <c r="BJ129" s="78">
        <f>A126247946V_Latest</f>
        <v>0</v>
      </c>
      <c r="BK129" s="78">
        <f>A126248090R_Latest</f>
        <v>0.13700000000000001</v>
      </c>
      <c r="BL129" s="78">
        <f>A126247730J_Latest</f>
        <v>0</v>
      </c>
      <c r="BM129" s="78">
        <f>A126248450J_Latest</f>
        <v>0</v>
      </c>
      <c r="BN129" s="78">
        <f>A126248162R_Latest</f>
        <v>0</v>
      </c>
      <c r="BO129" s="78">
        <f>A126248594V_Latest</f>
        <v>0.19</v>
      </c>
      <c r="BP129" s="78">
        <f>A126249026R_Latest</f>
        <v>0.19</v>
      </c>
      <c r="BQ129" s="78">
        <f>A126248666V_Latest</f>
        <v>0</v>
      </c>
      <c r="BR129" s="78">
        <f>A126249170J_Latest</f>
        <v>0.19</v>
      </c>
      <c r="BS129" s="78">
        <f>A126248738V_Latest</f>
        <v>0</v>
      </c>
      <c r="BT129" s="78">
        <f>A126248882L_Latest</f>
        <v>0</v>
      </c>
      <c r="BU129" s="78">
        <f>A126248522J_Latest</f>
        <v>0</v>
      </c>
      <c r="BV129" s="78">
        <f>A126249242J_Latest</f>
        <v>0</v>
      </c>
      <c r="BW129" s="78">
        <f>A126248954L_Latest</f>
        <v>0</v>
      </c>
      <c r="BX129" s="78">
        <f>A126245426C_Latest</f>
        <v>0</v>
      </c>
      <c r="BY129" s="78">
        <f>A126245858J_Latest</f>
        <v>0</v>
      </c>
      <c r="BZ129" s="78">
        <f>A126245498R_Latest</f>
        <v>0</v>
      </c>
      <c r="CA129" s="78">
        <f>A126246002T_Latest</f>
        <v>0</v>
      </c>
      <c r="CB129" s="78">
        <f>A126245570W_Latest</f>
        <v>0</v>
      </c>
      <c r="CC129" s="78">
        <f>A126245714W_Latest</f>
        <v>0</v>
      </c>
      <c r="CD129" s="78">
        <f>A126245354C_Latest</f>
        <v>0</v>
      </c>
      <c r="CE129" s="78">
        <f>A126246074C_Latest</f>
        <v>0</v>
      </c>
      <c r="CF129" s="78">
        <f>A126245786J_Latest</f>
        <v>0</v>
      </c>
      <c r="CG129" s="80"/>
      <c r="CH129" s="80"/>
      <c r="CI129" s="80"/>
      <c r="CJ129" s="80"/>
      <c r="CK129" s="80"/>
      <c r="CL129" s="80"/>
      <c r="CM129" s="80"/>
      <c r="CN129" s="80"/>
      <c r="CO129" s="80"/>
    </row>
    <row r="130" spans="1:93" hidden="1">
      <c r="A130" s="51"/>
      <c r="B130" s="55" t="s">
        <v>8807</v>
      </c>
      <c r="C130" s="65">
        <v>31</v>
      </c>
      <c r="D130" s="78">
        <f>A126244654L_Latest</f>
        <v>40.340000000000003</v>
      </c>
      <c r="E130" s="78">
        <f>A126245086V_Latest</f>
        <v>40.008000000000003</v>
      </c>
      <c r="F130" s="78">
        <f>A126244726L_Latest</f>
        <v>16.18</v>
      </c>
      <c r="G130" s="78">
        <f>A126245230A_Latest</f>
        <v>6.82</v>
      </c>
      <c r="H130" s="78">
        <f>A126244798X_Latest</f>
        <v>8.6539999999999999</v>
      </c>
      <c r="I130" s="78">
        <f>A126244942F_Latest</f>
        <v>2.726</v>
      </c>
      <c r="J130" s="78">
        <f>A126244582L_Latest</f>
        <v>5.9580000000000002</v>
      </c>
      <c r="K130" s="78">
        <f>A126245302A_Latest</f>
        <v>5.6260000000000003</v>
      </c>
      <c r="L130" s="78">
        <f>A126245014J_Latest</f>
        <v>0.33200000000000002</v>
      </c>
      <c r="M130" s="78">
        <f>A126249406T_Latest</f>
        <v>13.051</v>
      </c>
      <c r="N130" s="78">
        <f>A126249838W_Latest</f>
        <v>13.051</v>
      </c>
      <c r="O130" s="78">
        <f>A126249478C_Latest</f>
        <v>5.3860000000000001</v>
      </c>
      <c r="P130" s="78">
        <f>A126249982R_Latest</f>
        <v>2.371</v>
      </c>
      <c r="Q130" s="78">
        <f>A126249550K_Latest</f>
        <v>3.23</v>
      </c>
      <c r="R130" s="78">
        <f>A126249694W_Latest</f>
        <v>0.79500000000000004</v>
      </c>
      <c r="S130" s="78">
        <f>A126249334T_Latest</f>
        <v>1.27</v>
      </c>
      <c r="T130" s="78">
        <f>A126250054W_Latest</f>
        <v>1.27</v>
      </c>
      <c r="U130" s="78">
        <f>A126249766W_Latest</f>
        <v>0</v>
      </c>
      <c r="V130" s="78">
        <f>A126246238L_Latest</f>
        <v>10.773</v>
      </c>
      <c r="W130" s="78">
        <f>A126246670X_Latest</f>
        <v>10.773</v>
      </c>
      <c r="X130" s="78">
        <f>A126246310V_Latest</f>
        <v>4.6689999999999996</v>
      </c>
      <c r="Y130" s="78">
        <f>A126246814X_Latest</f>
        <v>2.4340000000000002</v>
      </c>
      <c r="Z130" s="78">
        <f>A126246382F_Latest</f>
        <v>0.54300000000000004</v>
      </c>
      <c r="AA130" s="78">
        <f>A126246526F_Latest</f>
        <v>1.3180000000000001</v>
      </c>
      <c r="AB130" s="78">
        <f>A126246166L_Latest</f>
        <v>1.8089999999999999</v>
      </c>
      <c r="AC130" s="78">
        <f>A126246886K_Latest</f>
        <v>1.8089999999999999</v>
      </c>
      <c r="AD130" s="78">
        <f>A126246598T_Latest</f>
        <v>0</v>
      </c>
      <c r="AE130" s="78">
        <f>A126250198J_Latest</f>
        <v>8.2309999999999999</v>
      </c>
      <c r="AF130" s="78">
        <f>A126250630J_Latest</f>
        <v>7.899</v>
      </c>
      <c r="AG130" s="78">
        <f>A126250270R_Latest</f>
        <v>4.1390000000000002</v>
      </c>
      <c r="AH130" s="78">
        <f>A126250774V_Latest</f>
        <v>0</v>
      </c>
      <c r="AI130" s="78">
        <f>A126250342R_Latest</f>
        <v>3.1720000000000002</v>
      </c>
      <c r="AJ130" s="78">
        <f>A126250486A_Latest</f>
        <v>0</v>
      </c>
      <c r="AK130" s="78">
        <f>A126250126W_Latest</f>
        <v>0.92</v>
      </c>
      <c r="AL130" s="78">
        <f>A126250846V_Latest</f>
        <v>0.58799999999999997</v>
      </c>
      <c r="AM130" s="78">
        <f>A126250558A_Latest</f>
        <v>0.33200000000000002</v>
      </c>
      <c r="AN130" s="78">
        <f>A126250990L_Latest</f>
        <v>1.284</v>
      </c>
      <c r="AO130" s="78">
        <f>A126251422J_Latest</f>
        <v>1.284</v>
      </c>
      <c r="AP130" s="78">
        <f>A126251062R_Latest</f>
        <v>0</v>
      </c>
      <c r="AQ130" s="78">
        <f>A126251566V_Latest</f>
        <v>0.376</v>
      </c>
      <c r="AR130" s="78">
        <f>A126251134R_Latest</f>
        <v>0.90800000000000003</v>
      </c>
      <c r="AS130" s="78">
        <f>A126251278A_Latest</f>
        <v>0</v>
      </c>
      <c r="AT130" s="78">
        <f>A126250918V_Latest</f>
        <v>0</v>
      </c>
      <c r="AU130" s="78">
        <f>A126251638V_Latest</f>
        <v>0</v>
      </c>
      <c r="AV130" s="78">
        <f>A126251350J_Latest</f>
        <v>0</v>
      </c>
      <c r="AW130" s="78">
        <f>A126247030V_Latest</f>
        <v>5.0209999999999999</v>
      </c>
      <c r="AX130" s="78">
        <f>A126247462X_Latest</f>
        <v>5.0209999999999999</v>
      </c>
      <c r="AY130" s="78">
        <f>A126247102V_Latest</f>
        <v>1.3140000000000001</v>
      </c>
      <c r="AZ130" s="78">
        <f>A126247606X_Latest</f>
        <v>1.208</v>
      </c>
      <c r="BA130" s="78">
        <f>A126247174F_Latest</f>
        <v>0.80100000000000005</v>
      </c>
      <c r="BB130" s="78">
        <f>A126247318F_Latest</f>
        <v>0</v>
      </c>
      <c r="BC130" s="78">
        <f>A126246958K_Latest</f>
        <v>1.698</v>
      </c>
      <c r="BD130" s="78">
        <f>A126247678K_Latest</f>
        <v>1.698</v>
      </c>
      <c r="BE130" s="78">
        <f>A126247390X_Latest</f>
        <v>0</v>
      </c>
      <c r="BF130" s="78">
        <f>A126247822T_Latest</f>
        <v>0.61199999999999999</v>
      </c>
      <c r="BG130" s="78">
        <f>A126248254X_Latest</f>
        <v>0.61199999999999999</v>
      </c>
      <c r="BH130" s="78">
        <f>A126247894C_Latest</f>
        <v>0.24299999999999999</v>
      </c>
      <c r="BI130" s="78">
        <f>A126248398K_Latest</f>
        <v>0.20200000000000001</v>
      </c>
      <c r="BJ130" s="78">
        <f>A126247966C_Latest</f>
        <v>0</v>
      </c>
      <c r="BK130" s="78">
        <f>A126248110L_Latest</f>
        <v>0.16700000000000001</v>
      </c>
      <c r="BL130" s="78">
        <f>A126247750T_Latest</f>
        <v>0</v>
      </c>
      <c r="BM130" s="78">
        <f>A126248470T_Latest</f>
        <v>0</v>
      </c>
      <c r="BN130" s="78">
        <f>A126248182X_Latest</f>
        <v>0</v>
      </c>
      <c r="BO130" s="78">
        <f>A126248614T_Latest</f>
        <v>0.184</v>
      </c>
      <c r="BP130" s="78">
        <f>A126249046X_Latest</f>
        <v>0.184</v>
      </c>
      <c r="BQ130" s="78">
        <f>A126248686C_Latest</f>
        <v>0</v>
      </c>
      <c r="BR130" s="78">
        <f>A126249190T_Latest</f>
        <v>0</v>
      </c>
      <c r="BS130" s="78">
        <f>A126248758C_Latest</f>
        <v>0</v>
      </c>
      <c r="BT130" s="78">
        <f>A126248902K_Latest</f>
        <v>0.184</v>
      </c>
      <c r="BU130" s="78">
        <f>A126248542T_Latest</f>
        <v>0</v>
      </c>
      <c r="BV130" s="78">
        <f>A126249262T_Latest</f>
        <v>0</v>
      </c>
      <c r="BW130" s="78">
        <f>A126248974W_Latest</f>
        <v>0</v>
      </c>
      <c r="BX130" s="78">
        <f>A126245446L_Latest</f>
        <v>1.1819999999999999</v>
      </c>
      <c r="BY130" s="78">
        <f>A126245878T_Latest</f>
        <v>1.1819999999999999</v>
      </c>
      <c r="BZ130" s="78">
        <f>A126245518L_Latest</f>
        <v>0.42899999999999999</v>
      </c>
      <c r="CA130" s="78">
        <f>A126246022A_Latest</f>
        <v>0.22900000000000001</v>
      </c>
      <c r="CB130" s="78">
        <f>A126245590F_Latest</f>
        <v>0</v>
      </c>
      <c r="CC130" s="78">
        <f>A126245734F_Latest</f>
        <v>0.26200000000000001</v>
      </c>
      <c r="CD130" s="78">
        <f>A126245374L_Latest</f>
        <v>0.26100000000000001</v>
      </c>
      <c r="CE130" s="78">
        <f>A126246094L_Latest</f>
        <v>0.26100000000000001</v>
      </c>
      <c r="CF130" s="78">
        <f>A126245806F_Latest</f>
        <v>0</v>
      </c>
      <c r="CG130" s="78"/>
      <c r="CH130" s="78"/>
      <c r="CI130" s="78"/>
      <c r="CJ130" s="78"/>
      <c r="CK130" s="78"/>
      <c r="CL130" s="78"/>
      <c r="CM130" s="78"/>
      <c r="CN130" s="78"/>
      <c r="CO130" s="78"/>
    </row>
    <row r="131" spans="1:93" hidden="1">
      <c r="A131" s="51"/>
      <c r="B131" s="55" t="s">
        <v>8808</v>
      </c>
      <c r="C131" s="65">
        <v>32</v>
      </c>
      <c r="D131" s="78">
        <f>A126244602K_Latest</f>
        <v>4.9000000000000004</v>
      </c>
      <c r="E131" s="78">
        <f>A126245034T_Latest</f>
        <v>4.5549999999999997</v>
      </c>
      <c r="F131" s="78">
        <f>A126244674W_Latest</f>
        <v>0</v>
      </c>
      <c r="G131" s="78">
        <f>A126245178C_Latest</f>
        <v>2.0270000000000001</v>
      </c>
      <c r="H131" s="78">
        <f>A126244746W_Latest</f>
        <v>0.58399999999999996</v>
      </c>
      <c r="I131" s="78">
        <f>A126244890R_Latest</f>
        <v>0.78400000000000003</v>
      </c>
      <c r="J131" s="78">
        <f>A126244530K_Latest</f>
        <v>1.504</v>
      </c>
      <c r="K131" s="78">
        <f>A126245250K_Latest</f>
        <v>1.159</v>
      </c>
      <c r="L131" s="78">
        <f>A126244962R_Latest</f>
        <v>0.34499999999999997</v>
      </c>
      <c r="M131" s="78">
        <f>A126249354A_Latest</f>
        <v>2.9569999999999999</v>
      </c>
      <c r="N131" s="78">
        <f>A126249786F_Latest</f>
        <v>2.6120000000000001</v>
      </c>
      <c r="O131" s="78">
        <f>A126249426A_Latest</f>
        <v>0</v>
      </c>
      <c r="P131" s="78">
        <f>A126249930L_Latest</f>
        <v>2.0270000000000001</v>
      </c>
      <c r="Q131" s="78">
        <f>A126249498L_Latest</f>
        <v>0.58399999999999996</v>
      </c>
      <c r="R131" s="78">
        <f>A126249642V_Latest</f>
        <v>0</v>
      </c>
      <c r="S131" s="78">
        <f>A126249282A_Latest</f>
        <v>0.34499999999999997</v>
      </c>
      <c r="T131" s="78">
        <f>A126250002V_Latest</f>
        <v>0</v>
      </c>
      <c r="U131" s="78">
        <f>A126249714V_Latest</f>
        <v>0.34499999999999997</v>
      </c>
      <c r="V131" s="78">
        <f>A126246186W_Latest</f>
        <v>1.159</v>
      </c>
      <c r="W131" s="78">
        <f>A126246618R_Latest</f>
        <v>1.159</v>
      </c>
      <c r="X131" s="78">
        <f>A126246258W_Latest</f>
        <v>0</v>
      </c>
      <c r="Y131" s="78">
        <f>A126246762J_Latest</f>
        <v>0</v>
      </c>
      <c r="Z131" s="78">
        <f>A126246330C_Latest</f>
        <v>0</v>
      </c>
      <c r="AA131" s="78">
        <f>A126246474R_Latest</f>
        <v>0</v>
      </c>
      <c r="AB131" s="78">
        <f>A126246114K_Latest</f>
        <v>1.159</v>
      </c>
      <c r="AC131" s="78">
        <f>A126246834J_Latest</f>
        <v>1.159</v>
      </c>
      <c r="AD131" s="78">
        <f>A126246546R_Latest</f>
        <v>0</v>
      </c>
      <c r="AE131" s="78">
        <f>A126250146F_Latest</f>
        <v>0</v>
      </c>
      <c r="AF131" s="78">
        <f>A126250578K_Latest</f>
        <v>0</v>
      </c>
      <c r="AG131" s="78">
        <f>A126250218F_Latest</f>
        <v>0</v>
      </c>
      <c r="AH131" s="78">
        <f>A126250722T_Latest</f>
        <v>0</v>
      </c>
      <c r="AI131" s="78">
        <f>A126250290X_Latest</f>
        <v>0</v>
      </c>
      <c r="AJ131" s="78">
        <f>A126250434X_Latest</f>
        <v>0</v>
      </c>
      <c r="AK131" s="78">
        <f>A126250074F_Latest</f>
        <v>0</v>
      </c>
      <c r="AL131" s="78">
        <f>A126250794C_Latest</f>
        <v>0</v>
      </c>
      <c r="AM131" s="78">
        <f>A126250506X_Latest</f>
        <v>0</v>
      </c>
      <c r="AN131" s="78">
        <f>A126250938C_Latest</f>
        <v>0.314</v>
      </c>
      <c r="AO131" s="78">
        <f>A126251370T_Latest</f>
        <v>0.314</v>
      </c>
      <c r="AP131" s="78">
        <f>A126251010L_Latest</f>
        <v>0</v>
      </c>
      <c r="AQ131" s="78">
        <f>A126251514T_Latest</f>
        <v>0</v>
      </c>
      <c r="AR131" s="78">
        <f>A126251082X_Latest</f>
        <v>0</v>
      </c>
      <c r="AS131" s="78">
        <f>A126251226X_Latest</f>
        <v>0.314</v>
      </c>
      <c r="AT131" s="78">
        <f>A126250866C_Latest</f>
        <v>0</v>
      </c>
      <c r="AU131" s="78">
        <f>A126251586C_Latest</f>
        <v>0</v>
      </c>
      <c r="AV131" s="78">
        <f>A126251298K_Latest</f>
        <v>0</v>
      </c>
      <c r="AW131" s="78">
        <f>A126246978V_Latest</f>
        <v>0.47</v>
      </c>
      <c r="AX131" s="78">
        <f>A126247410W_Latest</f>
        <v>0.47</v>
      </c>
      <c r="AY131" s="78">
        <f>A126247050C_Latest</f>
        <v>0</v>
      </c>
      <c r="AZ131" s="78">
        <f>A126247554J_Latest</f>
        <v>0</v>
      </c>
      <c r="BA131" s="78">
        <f>A126247122C_Latest</f>
        <v>0</v>
      </c>
      <c r="BB131" s="78">
        <f>A126247266R_Latest</f>
        <v>0.47</v>
      </c>
      <c r="BC131" s="78">
        <f>A126246906J_Latest</f>
        <v>0</v>
      </c>
      <c r="BD131" s="78">
        <f>A126247626J_Latest</f>
        <v>0</v>
      </c>
      <c r="BE131" s="78">
        <f>A126247338R_Latest</f>
        <v>0</v>
      </c>
      <c r="BF131" s="78">
        <f>A126247770A_Latest</f>
        <v>0</v>
      </c>
      <c r="BG131" s="78">
        <f>A126248202W_Latest</f>
        <v>0</v>
      </c>
      <c r="BH131" s="78">
        <f>A126247842A_Latest</f>
        <v>0</v>
      </c>
      <c r="BI131" s="78">
        <f>A126248346J_Latest</f>
        <v>0</v>
      </c>
      <c r="BJ131" s="78">
        <f>A126247914A_Latest</f>
        <v>0</v>
      </c>
      <c r="BK131" s="78">
        <f>A126248058R_Latest</f>
        <v>0</v>
      </c>
      <c r="BL131" s="78">
        <f>A126247698V_Latest</f>
        <v>0</v>
      </c>
      <c r="BM131" s="78">
        <f>A126248418J_Latest</f>
        <v>0</v>
      </c>
      <c r="BN131" s="78">
        <f>A126248130W_Latest</f>
        <v>0</v>
      </c>
      <c r="BO131" s="78">
        <f>A126248562A_Latest</f>
        <v>0</v>
      </c>
      <c r="BP131" s="78">
        <f>A126248994F_Latest</f>
        <v>0</v>
      </c>
      <c r="BQ131" s="78">
        <f>A126248634A_Latest</f>
        <v>0</v>
      </c>
      <c r="BR131" s="78">
        <f>A126249138J_Latest</f>
        <v>0</v>
      </c>
      <c r="BS131" s="78">
        <f>A126248706A_Latest</f>
        <v>0</v>
      </c>
      <c r="BT131" s="78">
        <f>A126248850V_Latest</f>
        <v>0</v>
      </c>
      <c r="BU131" s="78">
        <f>A126248490A_Latest</f>
        <v>0</v>
      </c>
      <c r="BV131" s="78">
        <f>A126249210R_Latest</f>
        <v>0</v>
      </c>
      <c r="BW131" s="78">
        <f>A126248922V_Latest</f>
        <v>0</v>
      </c>
      <c r="BX131" s="78">
        <f>A126245394W_Latest</f>
        <v>0</v>
      </c>
      <c r="BY131" s="78">
        <f>A126245826R_Latest</f>
        <v>0</v>
      </c>
      <c r="BZ131" s="78">
        <f>A126245466W_Latest</f>
        <v>0</v>
      </c>
      <c r="CA131" s="78">
        <f>A126245970J_Latest</f>
        <v>0</v>
      </c>
      <c r="CB131" s="78">
        <f>A126245538W_Latest</f>
        <v>0</v>
      </c>
      <c r="CC131" s="78">
        <f>A126245682R_Latest</f>
        <v>0</v>
      </c>
      <c r="CD131" s="78">
        <f>A126245322K_Latest</f>
        <v>0</v>
      </c>
      <c r="CE131" s="78">
        <f>A126246042K_Latest</f>
        <v>0</v>
      </c>
      <c r="CF131" s="78">
        <f>A126245754R_Latest</f>
        <v>0</v>
      </c>
      <c r="CG131" s="78"/>
      <c r="CH131" s="78"/>
      <c r="CI131" s="78"/>
      <c r="CJ131" s="78"/>
      <c r="CK131" s="78"/>
      <c r="CL131" s="78"/>
      <c r="CM131" s="78"/>
      <c r="CN131" s="78"/>
      <c r="CO131" s="78"/>
    </row>
    <row r="132" spans="1:93" s="81" customFormat="1" hidden="1">
      <c r="A132" s="51"/>
      <c r="B132" s="55" t="s">
        <v>8809</v>
      </c>
      <c r="C132" s="79">
        <v>33</v>
      </c>
      <c r="D132" s="78">
        <f>A126244586W_Latest</f>
        <v>7.4870000000000001</v>
      </c>
      <c r="E132" s="78">
        <f>A126245018T_Latest</f>
        <v>7.4870000000000001</v>
      </c>
      <c r="F132" s="78">
        <f>A126244658W_Latest</f>
        <v>7.0609999999999999</v>
      </c>
      <c r="G132" s="78">
        <f>A126245162K_Latest</f>
        <v>0</v>
      </c>
      <c r="H132" s="78">
        <f>A126244730C_Latest</f>
        <v>0.30599999999999999</v>
      </c>
      <c r="I132" s="78">
        <f>A126244874R_Latest</f>
        <v>0</v>
      </c>
      <c r="J132" s="78">
        <f>A126244514K_Latest</f>
        <v>0.12</v>
      </c>
      <c r="K132" s="78">
        <f>A126245234K_Latest</f>
        <v>0.12</v>
      </c>
      <c r="L132" s="78">
        <f>A126244946R_Latest</f>
        <v>0</v>
      </c>
      <c r="M132" s="78">
        <f>A126249338A_Latest</f>
        <v>3.597</v>
      </c>
      <c r="N132" s="78">
        <f>A126249770L_Latest</f>
        <v>3.597</v>
      </c>
      <c r="O132" s="78">
        <f>A126249410J_Latest</f>
        <v>3.597</v>
      </c>
      <c r="P132" s="78">
        <f>A126249914L_Latest</f>
        <v>0</v>
      </c>
      <c r="Q132" s="78">
        <f>A126249482V_Latest</f>
        <v>0</v>
      </c>
      <c r="R132" s="78">
        <f>A126249626V_Latest</f>
        <v>0</v>
      </c>
      <c r="S132" s="78">
        <f>A126249266A_Latest</f>
        <v>0</v>
      </c>
      <c r="T132" s="78">
        <f>A126249986X_Latest</f>
        <v>0</v>
      </c>
      <c r="U132" s="78">
        <f>A126249698F_Latest</f>
        <v>0</v>
      </c>
      <c r="V132" s="78">
        <f>A126246170C_Latest</f>
        <v>1.8260000000000001</v>
      </c>
      <c r="W132" s="78">
        <f>A126246602W_Latest</f>
        <v>1.8260000000000001</v>
      </c>
      <c r="X132" s="78">
        <f>A126246242C_Latest</f>
        <v>1.8260000000000001</v>
      </c>
      <c r="Y132" s="78">
        <f>A126246746J_Latest</f>
        <v>0</v>
      </c>
      <c r="Z132" s="78">
        <f>A126246314C_Latest</f>
        <v>0</v>
      </c>
      <c r="AA132" s="78">
        <f>A126246458R_Latest</f>
        <v>0</v>
      </c>
      <c r="AB132" s="78">
        <f>A126246098W_Latest</f>
        <v>0</v>
      </c>
      <c r="AC132" s="78">
        <f>A126246818J_Latest</f>
        <v>0</v>
      </c>
      <c r="AD132" s="78">
        <f>A126246530W_Latest</f>
        <v>0</v>
      </c>
      <c r="AE132" s="78">
        <f>A126250130L_Latest</f>
        <v>1.095</v>
      </c>
      <c r="AF132" s="78">
        <f>A126250562T_Latest</f>
        <v>1.095</v>
      </c>
      <c r="AG132" s="78">
        <f>A126250202L_Latest</f>
        <v>1.095</v>
      </c>
      <c r="AH132" s="78">
        <f>A126250706T_Latest</f>
        <v>0</v>
      </c>
      <c r="AI132" s="78">
        <f>A126250274X_Latest</f>
        <v>0</v>
      </c>
      <c r="AJ132" s="78">
        <f>A126250418X_Latest</f>
        <v>0</v>
      </c>
      <c r="AK132" s="78">
        <f>A126250058F_Latest</f>
        <v>0</v>
      </c>
      <c r="AL132" s="78">
        <f>A126250778C_Latest</f>
        <v>0</v>
      </c>
      <c r="AM132" s="78">
        <f>A126250490T_Latest</f>
        <v>0</v>
      </c>
      <c r="AN132" s="78">
        <f>A126250922K_Latest</f>
        <v>0.30599999999999999</v>
      </c>
      <c r="AO132" s="78">
        <f>A126251354T_Latest</f>
        <v>0.30599999999999999</v>
      </c>
      <c r="AP132" s="78">
        <f>A126250994W_Latest</f>
        <v>0</v>
      </c>
      <c r="AQ132" s="78">
        <f>A126251498C_Latest</f>
        <v>0</v>
      </c>
      <c r="AR132" s="78">
        <f>A126251066X_Latest</f>
        <v>0.30599999999999999</v>
      </c>
      <c r="AS132" s="78">
        <f>A126251210F_Latest</f>
        <v>0</v>
      </c>
      <c r="AT132" s="78">
        <f>A126250850K_Latest</f>
        <v>0</v>
      </c>
      <c r="AU132" s="78">
        <f>A126251570K_Latest</f>
        <v>0</v>
      </c>
      <c r="AV132" s="78">
        <f>A126251282T_Latest</f>
        <v>0</v>
      </c>
      <c r="AW132" s="78">
        <f>A126246962A_Latest</f>
        <v>0.41099999999999998</v>
      </c>
      <c r="AX132" s="78">
        <f>A126247394J_Latest</f>
        <v>0.41099999999999998</v>
      </c>
      <c r="AY132" s="78">
        <f>A126247034C_Latest</f>
        <v>0.41099999999999998</v>
      </c>
      <c r="AZ132" s="78">
        <f>A126247538J_Latest</f>
        <v>0</v>
      </c>
      <c r="BA132" s="78">
        <f>A126247106C_Latest</f>
        <v>0</v>
      </c>
      <c r="BB132" s="78">
        <f>A126247250W_Latest</f>
        <v>0</v>
      </c>
      <c r="BC132" s="78">
        <f>A126246890A_Latest</f>
        <v>0</v>
      </c>
      <c r="BD132" s="78">
        <f>A126247610R_Latest</f>
        <v>0</v>
      </c>
      <c r="BE132" s="78">
        <f>A126247322W_Latest</f>
        <v>0</v>
      </c>
      <c r="BF132" s="78">
        <f>A126247754A_Latest</f>
        <v>0.252</v>
      </c>
      <c r="BG132" s="78">
        <f>A126248186J_Latest</f>
        <v>0.252</v>
      </c>
      <c r="BH132" s="78">
        <f>A126247826A_Latest</f>
        <v>0.13200000000000001</v>
      </c>
      <c r="BI132" s="78">
        <f>A126248330R_Latest</f>
        <v>0</v>
      </c>
      <c r="BJ132" s="78">
        <f>A126247898L_Latest</f>
        <v>0</v>
      </c>
      <c r="BK132" s="78">
        <f>A126248042W_Latest</f>
        <v>0</v>
      </c>
      <c r="BL132" s="78">
        <f>A126247682A_Latest</f>
        <v>0.12</v>
      </c>
      <c r="BM132" s="78">
        <f>A126248402R_Latest</f>
        <v>0.12</v>
      </c>
      <c r="BN132" s="78">
        <f>A126248114W_Latest</f>
        <v>0</v>
      </c>
      <c r="BO132" s="78">
        <f>A126248546A_Latest</f>
        <v>0</v>
      </c>
      <c r="BP132" s="78">
        <f>A126248978F_Latest</f>
        <v>0</v>
      </c>
      <c r="BQ132" s="78">
        <f>A126248618A_Latest</f>
        <v>0</v>
      </c>
      <c r="BR132" s="78">
        <f>A126249122R_Latest</f>
        <v>0</v>
      </c>
      <c r="BS132" s="78">
        <f>A126248690V_Latest</f>
        <v>0</v>
      </c>
      <c r="BT132" s="78">
        <f>A126248834V_Latest</f>
        <v>0</v>
      </c>
      <c r="BU132" s="78">
        <f>A126248474A_Latest</f>
        <v>0</v>
      </c>
      <c r="BV132" s="78">
        <f>A126249194A_Latest</f>
        <v>0</v>
      </c>
      <c r="BW132" s="78">
        <f>A126248906V_Latest</f>
        <v>0</v>
      </c>
      <c r="BX132" s="78">
        <f>A126245378W_Latest</f>
        <v>0</v>
      </c>
      <c r="BY132" s="78">
        <f>A126245810W_Latest</f>
        <v>0</v>
      </c>
      <c r="BZ132" s="78">
        <f>A126245450C_Latest</f>
        <v>0</v>
      </c>
      <c r="CA132" s="78">
        <f>A126245954J_Latest</f>
        <v>0</v>
      </c>
      <c r="CB132" s="78">
        <f>A126245522C_Latest</f>
        <v>0</v>
      </c>
      <c r="CC132" s="78">
        <f>A126245666R_Latest</f>
        <v>0</v>
      </c>
      <c r="CD132" s="78">
        <f>A126245306K_Latest</f>
        <v>0</v>
      </c>
      <c r="CE132" s="78">
        <f>A126246026K_Latest</f>
        <v>0</v>
      </c>
      <c r="CF132" s="78">
        <f>A126245738R_Latest</f>
        <v>0</v>
      </c>
      <c r="CG132" s="80"/>
      <c r="CH132" s="80"/>
      <c r="CI132" s="80"/>
      <c r="CJ132" s="80"/>
      <c r="CK132" s="80"/>
      <c r="CL132" s="80"/>
      <c r="CM132" s="80"/>
      <c r="CN132" s="80"/>
      <c r="CO132" s="80"/>
    </row>
    <row r="133" spans="1:93" hidden="1">
      <c r="A133" s="51"/>
      <c r="B133" s="57" t="s">
        <v>8810</v>
      </c>
      <c r="C133" s="65">
        <v>34</v>
      </c>
      <c r="D133" s="78">
        <f>A126244590L_Latest</f>
        <v>3.669</v>
      </c>
      <c r="E133" s="78">
        <f>A126245022J_Latest</f>
        <v>3.669</v>
      </c>
      <c r="F133" s="78">
        <f>A126244662L_Latest</f>
        <v>0.27500000000000002</v>
      </c>
      <c r="G133" s="78">
        <f>A126245166V_Latest</f>
        <v>1.5249999999999999</v>
      </c>
      <c r="H133" s="78">
        <f>A126244734L_Latest</f>
        <v>0.68799999999999994</v>
      </c>
      <c r="I133" s="78">
        <f>A126244878X_Latest</f>
        <v>0.46800000000000003</v>
      </c>
      <c r="J133" s="78">
        <f>A126244518V_Latest</f>
        <v>0.71299999999999997</v>
      </c>
      <c r="K133" s="78">
        <f>A126245238V_Latest</f>
        <v>0.71299999999999997</v>
      </c>
      <c r="L133" s="78">
        <f>A126244950F_Latest</f>
        <v>0</v>
      </c>
      <c r="M133" s="78">
        <f>A126249342T_Latest</f>
        <v>0</v>
      </c>
      <c r="N133" s="78">
        <f>A126249774W_Latest</f>
        <v>0</v>
      </c>
      <c r="O133" s="78">
        <f>A126249414T_Latest</f>
        <v>0</v>
      </c>
      <c r="P133" s="78">
        <f>A126249918W_Latest</f>
        <v>0</v>
      </c>
      <c r="Q133" s="78">
        <f>A126249486C_Latest</f>
        <v>0</v>
      </c>
      <c r="R133" s="78">
        <f>A126249630K_Latest</f>
        <v>0</v>
      </c>
      <c r="S133" s="78">
        <f>A126249270T_Latest</f>
        <v>0</v>
      </c>
      <c r="T133" s="78">
        <f>A126249990R_Latest</f>
        <v>0</v>
      </c>
      <c r="U133" s="78">
        <f>A126249702K_Latest</f>
        <v>0</v>
      </c>
      <c r="V133" s="78">
        <f>A126246174L_Latest</f>
        <v>1.863</v>
      </c>
      <c r="W133" s="78">
        <f>A126246606F_Latest</f>
        <v>1.863</v>
      </c>
      <c r="X133" s="78">
        <f>A126246246L_Latest</f>
        <v>0</v>
      </c>
      <c r="Y133" s="78">
        <f>A126246750X_Latest</f>
        <v>1.149</v>
      </c>
      <c r="Z133" s="78">
        <f>A126246318L_Latest</f>
        <v>0</v>
      </c>
      <c r="AA133" s="78">
        <f>A126246462F_Latest</f>
        <v>0</v>
      </c>
      <c r="AB133" s="78">
        <f>A126246102A_Latest</f>
        <v>0.71299999999999997</v>
      </c>
      <c r="AC133" s="78">
        <f>A126246822X_Latest</f>
        <v>0.71299999999999997</v>
      </c>
      <c r="AD133" s="78">
        <f>A126246534F_Latest</f>
        <v>0</v>
      </c>
      <c r="AE133" s="78">
        <f>A126250134W_Latest</f>
        <v>0.68799999999999994</v>
      </c>
      <c r="AF133" s="78">
        <f>A126250566A_Latest</f>
        <v>0.68799999999999994</v>
      </c>
      <c r="AG133" s="78">
        <f>A126250206W_Latest</f>
        <v>0</v>
      </c>
      <c r="AH133" s="78">
        <f>A126250710J_Latest</f>
        <v>0</v>
      </c>
      <c r="AI133" s="78">
        <f>A126250278J_Latest</f>
        <v>0.68799999999999994</v>
      </c>
      <c r="AJ133" s="78">
        <f>A126250422R_Latest</f>
        <v>0</v>
      </c>
      <c r="AK133" s="78">
        <f>A126250062W_Latest</f>
        <v>0</v>
      </c>
      <c r="AL133" s="78">
        <f>A126250782V_Latest</f>
        <v>0</v>
      </c>
      <c r="AM133" s="78">
        <f>A126250494A_Latest</f>
        <v>0</v>
      </c>
      <c r="AN133" s="78">
        <f>A126250926V_Latest</f>
        <v>0.71599999999999997</v>
      </c>
      <c r="AO133" s="78">
        <f>A126251358A_Latest</f>
        <v>0.71599999999999997</v>
      </c>
      <c r="AP133" s="78">
        <f>A126250998F_Latest</f>
        <v>0</v>
      </c>
      <c r="AQ133" s="78">
        <f>A126251502J_Latest</f>
        <v>0.376</v>
      </c>
      <c r="AR133" s="78">
        <f>A126251070R_Latest</f>
        <v>0</v>
      </c>
      <c r="AS133" s="78">
        <f>A126251214R_Latest</f>
        <v>0.34</v>
      </c>
      <c r="AT133" s="78">
        <f>A126250854V_Latest</f>
        <v>0</v>
      </c>
      <c r="AU133" s="78">
        <f>A126251574V_Latest</f>
        <v>0</v>
      </c>
      <c r="AV133" s="78">
        <f>A126251286A_Latest</f>
        <v>0</v>
      </c>
      <c r="AW133" s="78">
        <f>A126246966K_Latest</f>
        <v>0.27500000000000002</v>
      </c>
      <c r="AX133" s="78">
        <f>A126247398T_Latest</f>
        <v>0.27500000000000002</v>
      </c>
      <c r="AY133" s="78">
        <f>A126247038L_Latest</f>
        <v>0.27500000000000002</v>
      </c>
      <c r="AZ133" s="78">
        <f>A126247542X_Latest</f>
        <v>0</v>
      </c>
      <c r="BA133" s="78">
        <f>A126247110V_Latest</f>
        <v>0</v>
      </c>
      <c r="BB133" s="78">
        <f>A126247254F_Latest</f>
        <v>0</v>
      </c>
      <c r="BC133" s="78">
        <f>A126246894K_Latest</f>
        <v>0</v>
      </c>
      <c r="BD133" s="78">
        <f>A126247614X_Latest</f>
        <v>0</v>
      </c>
      <c r="BE133" s="78">
        <f>A126247326F_Latest</f>
        <v>0</v>
      </c>
      <c r="BF133" s="78">
        <f>A126247758K_Latest</f>
        <v>0.127</v>
      </c>
      <c r="BG133" s="78">
        <f>A126248190X_Latest</f>
        <v>0.127</v>
      </c>
      <c r="BH133" s="78">
        <f>A126247830T_Latest</f>
        <v>0</v>
      </c>
      <c r="BI133" s="78">
        <f>A126248334X_Latest</f>
        <v>0</v>
      </c>
      <c r="BJ133" s="78">
        <f>A126247902T_Latest</f>
        <v>0</v>
      </c>
      <c r="BK133" s="78">
        <f>A126248046F_Latest</f>
        <v>0.127</v>
      </c>
      <c r="BL133" s="78">
        <f>A126247686K_Latest</f>
        <v>0</v>
      </c>
      <c r="BM133" s="78">
        <f>A126248406X_Latest</f>
        <v>0</v>
      </c>
      <c r="BN133" s="78">
        <f>A126248118F_Latest</f>
        <v>0</v>
      </c>
      <c r="BO133" s="78">
        <f>A126248550T_Latest</f>
        <v>0</v>
      </c>
      <c r="BP133" s="78">
        <f>A126248982W_Latest</f>
        <v>0</v>
      </c>
      <c r="BQ133" s="78">
        <f>A126248622T_Latest</f>
        <v>0</v>
      </c>
      <c r="BR133" s="78">
        <f>A126249126X_Latest</f>
        <v>0</v>
      </c>
      <c r="BS133" s="78">
        <f>A126248694C_Latest</f>
        <v>0</v>
      </c>
      <c r="BT133" s="78">
        <f>A126248838C_Latest</f>
        <v>0</v>
      </c>
      <c r="BU133" s="78">
        <f>A126248478K_Latest</f>
        <v>0</v>
      </c>
      <c r="BV133" s="78">
        <f>A126249198K_Latest</f>
        <v>0</v>
      </c>
      <c r="BW133" s="78">
        <f>A126248910K_Latest</f>
        <v>0</v>
      </c>
      <c r="BX133" s="78">
        <f>A126245382L_Latest</f>
        <v>0</v>
      </c>
      <c r="BY133" s="78">
        <f>A126245814F_Latest</f>
        <v>0</v>
      </c>
      <c r="BZ133" s="78">
        <f>A126245454L_Latest</f>
        <v>0</v>
      </c>
      <c r="CA133" s="78">
        <f>A126245958T_Latest</f>
        <v>0</v>
      </c>
      <c r="CB133" s="78">
        <f>A126245526L_Latest</f>
        <v>0</v>
      </c>
      <c r="CC133" s="78">
        <f>A126245670F_Latest</f>
        <v>0</v>
      </c>
      <c r="CD133" s="78">
        <f>A126245310A_Latest</f>
        <v>0</v>
      </c>
      <c r="CE133" s="78">
        <f>A126246030A_Latest</f>
        <v>0</v>
      </c>
      <c r="CF133" s="78">
        <f>A126245742F_Latest</f>
        <v>0</v>
      </c>
      <c r="CG133" s="78"/>
      <c r="CH133" s="78"/>
      <c r="CI133" s="78"/>
      <c r="CJ133" s="78"/>
      <c r="CK133" s="78"/>
      <c r="CL133" s="78"/>
      <c r="CM133" s="78"/>
      <c r="CN133" s="78"/>
      <c r="CO133" s="78"/>
    </row>
    <row r="134" spans="1:93" hidden="1">
      <c r="A134" s="51"/>
      <c r="B134" s="55" t="s">
        <v>8811</v>
      </c>
      <c r="C134" s="65">
        <v>35</v>
      </c>
      <c r="D134" s="78">
        <f>A126244618C_Latest</f>
        <v>5.2009999999999996</v>
      </c>
      <c r="E134" s="78">
        <f>A126245050T_Latest</f>
        <v>5.2009999999999996</v>
      </c>
      <c r="F134" s="78">
        <f>A126244690W_Latest</f>
        <v>2.6</v>
      </c>
      <c r="G134" s="78">
        <f>A126245194C_Latest</f>
        <v>1.68</v>
      </c>
      <c r="H134" s="78">
        <f>A126244762W_Latest</f>
        <v>0</v>
      </c>
      <c r="I134" s="78">
        <f>A126244906W_Latest</f>
        <v>0</v>
      </c>
      <c r="J134" s="78">
        <f>A126244546C_Latest</f>
        <v>0.92100000000000004</v>
      </c>
      <c r="K134" s="78">
        <f>A126245266C_Latest</f>
        <v>0.92100000000000004</v>
      </c>
      <c r="L134" s="78">
        <f>A126244978J_Latest</f>
        <v>0</v>
      </c>
      <c r="M134" s="78">
        <f>A126249370A_Latest</f>
        <v>2.262</v>
      </c>
      <c r="N134" s="78">
        <f>A126249802V_Latest</f>
        <v>2.262</v>
      </c>
      <c r="O134" s="78">
        <f>A126249442A_Latest</f>
        <v>0</v>
      </c>
      <c r="P134" s="78">
        <f>A126249946F_Latest</f>
        <v>1.68</v>
      </c>
      <c r="Q134" s="78">
        <f>A126249514A_Latest</f>
        <v>0</v>
      </c>
      <c r="R134" s="78">
        <f>A126249658L_Latest</f>
        <v>0</v>
      </c>
      <c r="S134" s="78">
        <f>A126249298V_Latest</f>
        <v>0.58199999999999996</v>
      </c>
      <c r="T134" s="78">
        <f>A126250018L_Latest</f>
        <v>0.58199999999999996</v>
      </c>
      <c r="U134" s="78">
        <f>A126249730V_Latest</f>
        <v>0</v>
      </c>
      <c r="V134" s="78">
        <f>A126246202K_Latest</f>
        <v>0</v>
      </c>
      <c r="W134" s="78">
        <f>A126246634R_Latest</f>
        <v>0</v>
      </c>
      <c r="X134" s="78">
        <f>A126246274W_Latest</f>
        <v>0</v>
      </c>
      <c r="Y134" s="78">
        <f>A126246778A_Latest</f>
        <v>0</v>
      </c>
      <c r="Z134" s="78">
        <f>A126246346W_Latest</f>
        <v>0</v>
      </c>
      <c r="AA134" s="78">
        <f>A126246490R_Latest</f>
        <v>0</v>
      </c>
      <c r="AB134" s="78">
        <f>A126246130K_Latest</f>
        <v>0</v>
      </c>
      <c r="AC134" s="78">
        <f>A126246850J_Latest</f>
        <v>0</v>
      </c>
      <c r="AD134" s="78">
        <f>A126246562R_Latest</f>
        <v>0</v>
      </c>
      <c r="AE134" s="78">
        <f>A126250162F_Latest</f>
        <v>1.5780000000000001</v>
      </c>
      <c r="AF134" s="78">
        <f>A126250594K_Latest</f>
        <v>1.5780000000000001</v>
      </c>
      <c r="AG134" s="78">
        <f>A126250234F_Latest</f>
        <v>1.24</v>
      </c>
      <c r="AH134" s="78">
        <f>A126250738K_Latest</f>
        <v>0</v>
      </c>
      <c r="AI134" s="78">
        <f>A126250306F_Latest</f>
        <v>0</v>
      </c>
      <c r="AJ134" s="78">
        <f>A126250450X_Latest</f>
        <v>0</v>
      </c>
      <c r="AK134" s="78">
        <f>A126250090F_Latest</f>
        <v>0.33900000000000002</v>
      </c>
      <c r="AL134" s="78">
        <f>A126250810T_Latest</f>
        <v>0.33900000000000002</v>
      </c>
      <c r="AM134" s="78">
        <f>A126250522X_Latest</f>
        <v>0</v>
      </c>
      <c r="AN134" s="78">
        <f>A126250954C_Latest</f>
        <v>0</v>
      </c>
      <c r="AO134" s="78">
        <f>A126251386K_Latest</f>
        <v>0</v>
      </c>
      <c r="AP134" s="78">
        <f>A126251026F_Latest</f>
        <v>0</v>
      </c>
      <c r="AQ134" s="78">
        <f>A126251530T_Latest</f>
        <v>0</v>
      </c>
      <c r="AR134" s="78">
        <f>A126251098T_Latest</f>
        <v>0</v>
      </c>
      <c r="AS134" s="78">
        <f>A126251242X_Latest</f>
        <v>0</v>
      </c>
      <c r="AT134" s="78">
        <f>A126250882C_Latest</f>
        <v>0</v>
      </c>
      <c r="AU134" s="78">
        <f>A126251602T_Latest</f>
        <v>0</v>
      </c>
      <c r="AV134" s="78">
        <f>A126251314X_Latest</f>
        <v>0</v>
      </c>
      <c r="AW134" s="78">
        <f>A126246994V_Latest</f>
        <v>1.36</v>
      </c>
      <c r="AX134" s="78">
        <f>A126247426R_Latest</f>
        <v>1.36</v>
      </c>
      <c r="AY134" s="78">
        <f>A126247066W_Latest</f>
        <v>1.36</v>
      </c>
      <c r="AZ134" s="78">
        <f>A126247570J_Latest</f>
        <v>0</v>
      </c>
      <c r="BA134" s="78">
        <f>A126247138W_Latest</f>
        <v>0</v>
      </c>
      <c r="BB134" s="78">
        <f>A126247282R_Latest</f>
        <v>0</v>
      </c>
      <c r="BC134" s="78">
        <f>A126246922J_Latest</f>
        <v>0</v>
      </c>
      <c r="BD134" s="78">
        <f>A126247642J_Latest</f>
        <v>0</v>
      </c>
      <c r="BE134" s="78">
        <f>A126247354R_Latest</f>
        <v>0</v>
      </c>
      <c r="BF134" s="78">
        <f>A126247786V_Latest</f>
        <v>0</v>
      </c>
      <c r="BG134" s="78">
        <f>A126248218R_Latest</f>
        <v>0</v>
      </c>
      <c r="BH134" s="78">
        <f>A126247858V_Latest</f>
        <v>0</v>
      </c>
      <c r="BI134" s="78">
        <f>A126248362J_Latest</f>
        <v>0</v>
      </c>
      <c r="BJ134" s="78">
        <f>A126247930A_Latest</f>
        <v>0</v>
      </c>
      <c r="BK134" s="78">
        <f>A126248074R_Latest</f>
        <v>0</v>
      </c>
      <c r="BL134" s="78">
        <f>A126247714J_Latest</f>
        <v>0</v>
      </c>
      <c r="BM134" s="78">
        <f>A126248434J_Latest</f>
        <v>0</v>
      </c>
      <c r="BN134" s="78">
        <f>A126248146R_Latest</f>
        <v>0</v>
      </c>
      <c r="BO134" s="78">
        <f>A126248578V_Latest</f>
        <v>0</v>
      </c>
      <c r="BP134" s="78">
        <f>A126249010W_Latest</f>
        <v>0</v>
      </c>
      <c r="BQ134" s="78">
        <f>A126248650A_Latest</f>
        <v>0</v>
      </c>
      <c r="BR134" s="78">
        <f>A126249154J_Latest</f>
        <v>0</v>
      </c>
      <c r="BS134" s="78">
        <f>A126248722A_Latest</f>
        <v>0</v>
      </c>
      <c r="BT134" s="78">
        <f>A126248866L_Latest</f>
        <v>0</v>
      </c>
      <c r="BU134" s="78">
        <f>A126248506J_Latest</f>
        <v>0</v>
      </c>
      <c r="BV134" s="78">
        <f>A126249226J_Latest</f>
        <v>0</v>
      </c>
      <c r="BW134" s="78">
        <f>A126248938L_Latest</f>
        <v>0</v>
      </c>
      <c r="BX134" s="78">
        <f>A126245410K_Latest</f>
        <v>0</v>
      </c>
      <c r="BY134" s="78">
        <f>A126245842R_Latest</f>
        <v>0</v>
      </c>
      <c r="BZ134" s="78">
        <f>A126245482W_Latest</f>
        <v>0</v>
      </c>
      <c r="CA134" s="78">
        <f>A126245986A_Latest</f>
        <v>0</v>
      </c>
      <c r="CB134" s="78">
        <f>A126245554W_Latest</f>
        <v>0</v>
      </c>
      <c r="CC134" s="78">
        <f>A126245698J_Latest</f>
        <v>0</v>
      </c>
      <c r="CD134" s="78">
        <f>A126245338C_Latest</f>
        <v>0</v>
      </c>
      <c r="CE134" s="78">
        <f>A126246058C_Latest</f>
        <v>0</v>
      </c>
      <c r="CF134" s="78">
        <f>A126245770R_Latest</f>
        <v>0</v>
      </c>
      <c r="CG134" s="78"/>
      <c r="CH134" s="78"/>
      <c r="CI134" s="78"/>
      <c r="CJ134" s="78"/>
      <c r="CK134" s="78"/>
      <c r="CL134" s="78"/>
      <c r="CM134" s="78"/>
      <c r="CN134" s="78"/>
      <c r="CO134" s="78"/>
    </row>
    <row r="135" spans="1:93" hidden="1">
      <c r="A135" s="51"/>
      <c r="B135" s="55" t="s">
        <v>8812</v>
      </c>
      <c r="C135" s="65">
        <v>36</v>
      </c>
      <c r="D135" s="78">
        <f>A126244594W_Latest</f>
        <v>40.298000000000002</v>
      </c>
      <c r="E135" s="78">
        <f>A126245026T_Latest</f>
        <v>39.408999999999999</v>
      </c>
      <c r="F135" s="78">
        <f>A126244666W_Latest</f>
        <v>10.894</v>
      </c>
      <c r="G135" s="78">
        <f>A126245170K_Latest</f>
        <v>9.8019999999999996</v>
      </c>
      <c r="H135" s="78">
        <f>A126244738W_Latest</f>
        <v>6.3579999999999997</v>
      </c>
      <c r="I135" s="78">
        <f>A126244882R_Latest</f>
        <v>8.08</v>
      </c>
      <c r="J135" s="78">
        <f>A126244522K_Latest</f>
        <v>5.1639999999999997</v>
      </c>
      <c r="K135" s="78">
        <f>A126245242K_Latest</f>
        <v>4.2750000000000004</v>
      </c>
      <c r="L135" s="78">
        <f>A126244954R_Latest</f>
        <v>0.88900000000000001</v>
      </c>
      <c r="M135" s="78">
        <f>A126249346A_Latest</f>
        <v>8.2420000000000009</v>
      </c>
      <c r="N135" s="78">
        <f>A126249778F_Latest</f>
        <v>8.2420000000000009</v>
      </c>
      <c r="O135" s="78">
        <f>A126249418A_Latest</f>
        <v>2.7549999999999999</v>
      </c>
      <c r="P135" s="78">
        <f>A126249922L_Latest</f>
        <v>3.62</v>
      </c>
      <c r="Q135" s="78">
        <f>A126249490V_Latest</f>
        <v>0</v>
      </c>
      <c r="R135" s="78">
        <f>A126249634V_Latest</f>
        <v>1.867</v>
      </c>
      <c r="S135" s="78">
        <f>A126249274A_Latest</f>
        <v>0</v>
      </c>
      <c r="T135" s="78">
        <f>A126249994X_Latest</f>
        <v>0</v>
      </c>
      <c r="U135" s="78">
        <f>A126249706V_Latest</f>
        <v>0</v>
      </c>
      <c r="V135" s="78">
        <f>A126246178W_Latest</f>
        <v>11.215999999999999</v>
      </c>
      <c r="W135" s="78">
        <f>A126246610W_Latest</f>
        <v>10.843999999999999</v>
      </c>
      <c r="X135" s="78">
        <f>A126246250C_Latest</f>
        <v>1.988</v>
      </c>
      <c r="Y135" s="78">
        <f>A126246754J_Latest</f>
        <v>2.5939999999999999</v>
      </c>
      <c r="Z135" s="78">
        <f>A126246322C_Latest</f>
        <v>2.6669999999999998</v>
      </c>
      <c r="AA135" s="78">
        <f>A126246466R_Latest</f>
        <v>1.8460000000000001</v>
      </c>
      <c r="AB135" s="78">
        <f>A126246106K_Latest</f>
        <v>2.12</v>
      </c>
      <c r="AC135" s="78">
        <f>A126246826J_Latest</f>
        <v>1.748</v>
      </c>
      <c r="AD135" s="78">
        <f>A126246538R_Latest</f>
        <v>0.372</v>
      </c>
      <c r="AE135" s="78">
        <f>A126250138F_Latest</f>
        <v>8.1379999999999999</v>
      </c>
      <c r="AF135" s="78">
        <f>A126250570T_Latest</f>
        <v>8.1379999999999999</v>
      </c>
      <c r="AG135" s="78">
        <f>A126250210L_Latest</f>
        <v>2.177</v>
      </c>
      <c r="AH135" s="78">
        <f>A126250714T_Latest</f>
        <v>1.532</v>
      </c>
      <c r="AI135" s="78">
        <f>A126250282X_Latest</f>
        <v>2.1080000000000001</v>
      </c>
      <c r="AJ135" s="78">
        <f>A126250426X_Latest</f>
        <v>1.8720000000000001</v>
      </c>
      <c r="AK135" s="78">
        <f>A126250066F_Latest</f>
        <v>0.44800000000000001</v>
      </c>
      <c r="AL135" s="78">
        <f>A126250786C_Latest</f>
        <v>0.44800000000000001</v>
      </c>
      <c r="AM135" s="78">
        <f>A126250498K_Latest</f>
        <v>0</v>
      </c>
      <c r="AN135" s="78">
        <f>A126250930K_Latest</f>
        <v>3.2189999999999999</v>
      </c>
      <c r="AO135" s="78">
        <f>A126251362T_Latest</f>
        <v>2.702</v>
      </c>
      <c r="AP135" s="78">
        <f>A126251002L_Latest</f>
        <v>0.40100000000000002</v>
      </c>
      <c r="AQ135" s="78">
        <f>A126251506T_Latest</f>
        <v>0.91400000000000003</v>
      </c>
      <c r="AR135" s="78">
        <f>A126251074X_Latest</f>
        <v>0.32400000000000001</v>
      </c>
      <c r="AS135" s="78">
        <f>A126251218X_Latest</f>
        <v>0.84599999999999997</v>
      </c>
      <c r="AT135" s="78">
        <f>A126250858C_Latest</f>
        <v>0.73299999999999998</v>
      </c>
      <c r="AU135" s="78">
        <f>A126251578C_Latest</f>
        <v>0.216</v>
      </c>
      <c r="AV135" s="78">
        <f>A126251290T_Latest</f>
        <v>0.51700000000000002</v>
      </c>
      <c r="AW135" s="78">
        <f>A126246970A_Latest</f>
        <v>7.8949999999999996</v>
      </c>
      <c r="AX135" s="78">
        <f>A126247402W_Latest</f>
        <v>7.8949999999999996</v>
      </c>
      <c r="AY135" s="78">
        <f>A126247042C_Latest</f>
        <v>3.1880000000000002</v>
      </c>
      <c r="AZ135" s="78">
        <f>A126247546J_Latest</f>
        <v>0.44500000000000001</v>
      </c>
      <c r="BA135" s="78">
        <f>A126247114C_Latest</f>
        <v>1.113</v>
      </c>
      <c r="BB135" s="78">
        <f>A126247258R_Latest</f>
        <v>1.6479999999999999</v>
      </c>
      <c r="BC135" s="78">
        <f>A126246898V_Latest</f>
        <v>1.5009999999999999</v>
      </c>
      <c r="BD135" s="78">
        <f>A126247618J_Latest</f>
        <v>1.5009999999999999</v>
      </c>
      <c r="BE135" s="78">
        <f>A126247330W_Latest</f>
        <v>0</v>
      </c>
      <c r="BF135" s="78">
        <f>A126247762A_Latest</f>
        <v>0.626</v>
      </c>
      <c r="BG135" s="78">
        <f>A126248194J_Latest</f>
        <v>0.626</v>
      </c>
      <c r="BH135" s="78">
        <f>A126247834A_Latest</f>
        <v>0.38400000000000001</v>
      </c>
      <c r="BI135" s="78">
        <f>A126248338J_Latest</f>
        <v>0.14000000000000001</v>
      </c>
      <c r="BJ135" s="78">
        <f>A126247906A_Latest</f>
        <v>0</v>
      </c>
      <c r="BK135" s="78">
        <f>A126248050W_Latest</f>
        <v>0</v>
      </c>
      <c r="BL135" s="78">
        <f>A126247690A_Latest</f>
        <v>0.10100000000000001</v>
      </c>
      <c r="BM135" s="78">
        <f>A126248410R_Latest</f>
        <v>0.10100000000000001</v>
      </c>
      <c r="BN135" s="78">
        <f>A126248122W_Latest</f>
        <v>0</v>
      </c>
      <c r="BO135" s="78">
        <f>A126248554A_Latest</f>
        <v>0.46800000000000003</v>
      </c>
      <c r="BP135" s="78">
        <f>A126248986F_Latest</f>
        <v>0.46800000000000003</v>
      </c>
      <c r="BQ135" s="78">
        <f>A126248626A_Latest</f>
        <v>0</v>
      </c>
      <c r="BR135" s="78">
        <f>A126249130R_Latest</f>
        <v>0.32200000000000001</v>
      </c>
      <c r="BS135" s="78">
        <f>A126248698L_Latest</f>
        <v>0.14499999999999999</v>
      </c>
      <c r="BT135" s="78">
        <f>A126248842V_Latest</f>
        <v>0</v>
      </c>
      <c r="BU135" s="78">
        <f>A126248482A_Latest</f>
        <v>0</v>
      </c>
      <c r="BV135" s="78">
        <f>A126249202R_Latest</f>
        <v>0</v>
      </c>
      <c r="BW135" s="78">
        <f>A126248914V_Latest</f>
        <v>0</v>
      </c>
      <c r="BX135" s="78">
        <f>A126245386W_Latest</f>
        <v>0.495</v>
      </c>
      <c r="BY135" s="78">
        <f>A126245818R_Latest</f>
        <v>0.495</v>
      </c>
      <c r="BZ135" s="78">
        <f>A126245458W_Latest</f>
        <v>0</v>
      </c>
      <c r="CA135" s="78">
        <f>A126245962J_Latest</f>
        <v>0.23300000000000001</v>
      </c>
      <c r="CB135" s="78">
        <f>A126245530C_Latest</f>
        <v>0</v>
      </c>
      <c r="CC135" s="78">
        <f>A126245674R_Latest</f>
        <v>0</v>
      </c>
      <c r="CD135" s="78">
        <f>A126245314K_Latest</f>
        <v>0.26100000000000001</v>
      </c>
      <c r="CE135" s="78">
        <f>A126246034K_Latest</f>
        <v>0.26100000000000001</v>
      </c>
      <c r="CF135" s="78">
        <f>A126245746R_Latest</f>
        <v>0</v>
      </c>
      <c r="CG135" s="78"/>
      <c r="CH135" s="78"/>
      <c r="CI135" s="78"/>
      <c r="CJ135" s="78"/>
      <c r="CK135" s="78"/>
      <c r="CL135" s="78"/>
      <c r="CM135" s="78"/>
      <c r="CN135" s="78"/>
      <c r="CO135" s="78"/>
    </row>
    <row r="136" spans="1:93" hidden="1">
      <c r="A136" s="51"/>
      <c r="B136" s="51" t="s">
        <v>8813</v>
      </c>
      <c r="C136" s="65">
        <v>37</v>
      </c>
      <c r="D136" s="78">
        <f>A126244622V_Latest</f>
        <v>46.484999999999999</v>
      </c>
      <c r="E136" s="78">
        <f>A126245054A_Latest</f>
        <v>45.302</v>
      </c>
      <c r="F136" s="78">
        <f>A126244694F_Latest</f>
        <v>15.805999999999999</v>
      </c>
      <c r="G136" s="78">
        <f>A126245198L_Latest</f>
        <v>10.763999999999999</v>
      </c>
      <c r="H136" s="78">
        <f>A126244766F_Latest</f>
        <v>5.657</v>
      </c>
      <c r="I136" s="78">
        <f>A126244910L_Latest</f>
        <v>9.4429999999999996</v>
      </c>
      <c r="J136" s="78">
        <f>A126244550V_Latest</f>
        <v>4.8140000000000001</v>
      </c>
      <c r="K136" s="78">
        <f>A126245270V_Latest</f>
        <v>3.6309999999999998</v>
      </c>
      <c r="L136" s="78">
        <f>A126244982X_Latest</f>
        <v>1.1830000000000001</v>
      </c>
      <c r="M136" s="78">
        <f>A126249374K_Latest</f>
        <v>10.465999999999999</v>
      </c>
      <c r="N136" s="78">
        <f>A126249806C_Latest</f>
        <v>9.8239999999999998</v>
      </c>
      <c r="O136" s="78">
        <f>A126249446K_Latest</f>
        <v>3.31</v>
      </c>
      <c r="P136" s="78">
        <f>A126249950W_Latest</f>
        <v>2.0510000000000002</v>
      </c>
      <c r="Q136" s="78">
        <f>A126249518K_Latest</f>
        <v>1.79</v>
      </c>
      <c r="R136" s="78">
        <f>A126249662C_Latest</f>
        <v>2.1240000000000001</v>
      </c>
      <c r="S136" s="78">
        <f>A126249302X_Latest</f>
        <v>1.1910000000000001</v>
      </c>
      <c r="T136" s="78">
        <f>A126250022C_Latest</f>
        <v>0.54900000000000004</v>
      </c>
      <c r="U136" s="78">
        <f>A126249734C_Latest</f>
        <v>0.64200000000000002</v>
      </c>
      <c r="V136" s="78">
        <f>A126246206V_Latest</f>
        <v>11.923999999999999</v>
      </c>
      <c r="W136" s="78">
        <f>A126246638X_Latest</f>
        <v>11.506</v>
      </c>
      <c r="X136" s="78">
        <f>A126246278F_Latest</f>
        <v>3.7320000000000002</v>
      </c>
      <c r="Y136" s="78">
        <f>A126246782T_Latest</f>
        <v>2.395</v>
      </c>
      <c r="Z136" s="78">
        <f>A126246350L_Latest</f>
        <v>1.639</v>
      </c>
      <c r="AA136" s="78">
        <f>A126246494X_Latest</f>
        <v>2.2200000000000002</v>
      </c>
      <c r="AB136" s="78">
        <f>A126246134V_Latest</f>
        <v>1.9390000000000001</v>
      </c>
      <c r="AC136" s="78">
        <f>A126246854T_Latest</f>
        <v>1.5209999999999999</v>
      </c>
      <c r="AD136" s="78">
        <f>A126246566X_Latest</f>
        <v>0.41799999999999998</v>
      </c>
      <c r="AE136" s="78">
        <f>A126250166R_Latest</f>
        <v>10.404999999999999</v>
      </c>
      <c r="AF136" s="78">
        <f>A126250598V_Latest</f>
        <v>10.404999999999999</v>
      </c>
      <c r="AG136" s="78">
        <f>A126250238R_Latest</f>
        <v>4.452</v>
      </c>
      <c r="AH136" s="78">
        <f>A126250742A_Latest</f>
        <v>3.1509999999999998</v>
      </c>
      <c r="AI136" s="78">
        <f>A126250310W_Latest</f>
        <v>1.33</v>
      </c>
      <c r="AJ136" s="78">
        <f>A126250454J_Latest</f>
        <v>1.0269999999999999</v>
      </c>
      <c r="AK136" s="78">
        <f>A126250094R_Latest</f>
        <v>0.44500000000000001</v>
      </c>
      <c r="AL136" s="78">
        <f>A126250814A_Latest</f>
        <v>0.44500000000000001</v>
      </c>
      <c r="AM136" s="78">
        <f>A126250526J_Latest</f>
        <v>0</v>
      </c>
      <c r="AN136" s="78">
        <f>A126250958L_Latest</f>
        <v>5.3090000000000002</v>
      </c>
      <c r="AO136" s="78">
        <f>A126251390A_Latest</f>
        <v>5.1859999999999999</v>
      </c>
      <c r="AP136" s="78">
        <f>A126251030W_Latest</f>
        <v>2.1970000000000001</v>
      </c>
      <c r="AQ136" s="78">
        <f>A126251534A_Latest</f>
        <v>1.3009999999999999</v>
      </c>
      <c r="AR136" s="78">
        <f>A126251102W_Latest</f>
        <v>0.248</v>
      </c>
      <c r="AS136" s="78">
        <f>A126251246J_Latest</f>
        <v>1.0309999999999999</v>
      </c>
      <c r="AT136" s="78">
        <f>A126250886L_Latest</f>
        <v>0.53200000000000003</v>
      </c>
      <c r="AU136" s="78">
        <f>A126251606A_Latest</f>
        <v>0.40899999999999997</v>
      </c>
      <c r="AV136" s="78">
        <f>A126251318J_Latest</f>
        <v>0.123</v>
      </c>
      <c r="AW136" s="78">
        <f>A126246998C_Latest</f>
        <v>5.8529999999999998</v>
      </c>
      <c r="AX136" s="78">
        <f>A126247430F_Latest</f>
        <v>5.8529999999999998</v>
      </c>
      <c r="AY136" s="78">
        <f>A126247070L_Latest</f>
        <v>0.85899999999999999</v>
      </c>
      <c r="AZ136" s="78">
        <f>A126247574T_Latest</f>
        <v>1.282</v>
      </c>
      <c r="BA136" s="78">
        <f>A126247142L_Latest</f>
        <v>0.35799999999999998</v>
      </c>
      <c r="BB136" s="78">
        <f>A126247286X_Latest</f>
        <v>2.7669999999999999</v>
      </c>
      <c r="BC136" s="78">
        <f>A126246926T_Latest</f>
        <v>0.58799999999999997</v>
      </c>
      <c r="BD136" s="78">
        <f>A126247646T_Latest</f>
        <v>0.58799999999999997</v>
      </c>
      <c r="BE136" s="78">
        <f>A126247358X_Latest</f>
        <v>0</v>
      </c>
      <c r="BF136" s="78">
        <f>A126247790K_Latest</f>
        <v>1.1919999999999999</v>
      </c>
      <c r="BG136" s="78">
        <f>A126248222F_Latest</f>
        <v>1.1919999999999999</v>
      </c>
      <c r="BH136" s="78">
        <f>A126247862K_Latest</f>
        <v>0.70199999999999996</v>
      </c>
      <c r="BI136" s="78">
        <f>A126248366T_Latest</f>
        <v>0.222</v>
      </c>
      <c r="BJ136" s="78">
        <f>A126247934K_Latest</f>
        <v>0</v>
      </c>
      <c r="BK136" s="78">
        <f>A126248078X_Latest</f>
        <v>0.14799999999999999</v>
      </c>
      <c r="BL136" s="78">
        <f>A126247718T_Latest</f>
        <v>0.12</v>
      </c>
      <c r="BM136" s="78">
        <f>A126248438T_Latest</f>
        <v>0.12</v>
      </c>
      <c r="BN136" s="78">
        <f>A126248150F_Latest</f>
        <v>0</v>
      </c>
      <c r="BO136" s="78">
        <f>A126248582K_Latest</f>
        <v>0.68400000000000005</v>
      </c>
      <c r="BP136" s="78">
        <f>A126249014F_Latest</f>
        <v>0.68400000000000005</v>
      </c>
      <c r="BQ136" s="78">
        <f>A126248654K_Latest</f>
        <v>0.13300000000000001</v>
      </c>
      <c r="BR136" s="78">
        <f>A126249158T_Latest</f>
        <v>0.13200000000000001</v>
      </c>
      <c r="BS136" s="78">
        <f>A126248726K_Latest</f>
        <v>0.29199999999999998</v>
      </c>
      <c r="BT136" s="78">
        <f>A126248870C_Latest</f>
        <v>0.127</v>
      </c>
      <c r="BU136" s="78">
        <f>A126248510X_Latest</f>
        <v>0</v>
      </c>
      <c r="BV136" s="78">
        <f>A126249230X_Latest</f>
        <v>0</v>
      </c>
      <c r="BW136" s="78">
        <f>A126248942C_Latest</f>
        <v>0</v>
      </c>
      <c r="BX136" s="78">
        <f>A126245414V_Latest</f>
        <v>0.65100000000000002</v>
      </c>
      <c r="BY136" s="78">
        <f>A126245846X_Latest</f>
        <v>0.65100000000000002</v>
      </c>
      <c r="BZ136" s="78">
        <f>A126245486F_Latest</f>
        <v>0.42199999999999999</v>
      </c>
      <c r="CA136" s="78">
        <f>A126245990T_Latest</f>
        <v>0.22900000000000001</v>
      </c>
      <c r="CB136" s="78">
        <f>A126245558F_Latest</f>
        <v>0</v>
      </c>
      <c r="CC136" s="78">
        <f>A126245702L_Latest</f>
        <v>0</v>
      </c>
      <c r="CD136" s="78">
        <f>A126245342V_Latest</f>
        <v>0</v>
      </c>
      <c r="CE136" s="78">
        <f>A126246062V_Latest</f>
        <v>0</v>
      </c>
      <c r="CF136" s="78">
        <f>A126245774X_Latest</f>
        <v>0</v>
      </c>
      <c r="CG136" s="78"/>
      <c r="CH136" s="78"/>
      <c r="CI136" s="78"/>
      <c r="CJ136" s="78"/>
      <c r="CK136" s="78"/>
      <c r="CL136" s="78"/>
      <c r="CM136" s="78"/>
      <c r="CN136" s="78"/>
      <c r="CO136" s="78"/>
    </row>
    <row r="137" spans="1:93" hidden="1">
      <c r="A137" s="58" t="s">
        <v>8814</v>
      </c>
      <c r="B137" s="59"/>
      <c r="C137" s="65">
        <v>38</v>
      </c>
      <c r="D137" s="78">
        <f>A126244626C_Latest</f>
        <v>273.71499999999997</v>
      </c>
      <c r="E137" s="78">
        <f>A126245058K_Latest</f>
        <v>267.86799999999999</v>
      </c>
      <c r="F137" s="78">
        <f>A126244698R_Latest</f>
        <v>108.721</v>
      </c>
      <c r="G137" s="78">
        <f>A126245202T_Latest</f>
        <v>53.65</v>
      </c>
      <c r="H137" s="78">
        <f>A126244770W_Latest</f>
        <v>34.076000000000001</v>
      </c>
      <c r="I137" s="78">
        <f>A126244914W_Latest</f>
        <v>39.661000000000001</v>
      </c>
      <c r="J137" s="78">
        <f>A126244554C_Latest</f>
        <v>37.606999999999999</v>
      </c>
      <c r="K137" s="78">
        <f>A126245274C_Latest</f>
        <v>31.759</v>
      </c>
      <c r="L137" s="78">
        <f>A126244986J_Latest</f>
        <v>5.8479999999999999</v>
      </c>
      <c r="M137" s="78">
        <f>A126249378V_Latest</f>
        <v>80.352999999999994</v>
      </c>
      <c r="N137" s="78">
        <f>A126249810V_Latest</f>
        <v>78.23</v>
      </c>
      <c r="O137" s="78">
        <f>A126249450A_Latest</f>
        <v>29.283999999999999</v>
      </c>
      <c r="P137" s="78">
        <f>A126249954F_Latest</f>
        <v>20.495999999999999</v>
      </c>
      <c r="Q137" s="78">
        <f>A126249522A_Latest</f>
        <v>10.157</v>
      </c>
      <c r="R137" s="78">
        <f>A126249666L_Latest</f>
        <v>11.170999999999999</v>
      </c>
      <c r="S137" s="78">
        <f>A126249306J_Latest</f>
        <v>9.2449999999999992</v>
      </c>
      <c r="T137" s="78">
        <f>A126250026L_Latest</f>
        <v>7.1219999999999999</v>
      </c>
      <c r="U137" s="78">
        <f>A126249738L_Latest</f>
        <v>2.1230000000000002</v>
      </c>
      <c r="V137" s="78">
        <f>A126246210K_Latest</f>
        <v>72.790999999999997</v>
      </c>
      <c r="W137" s="78">
        <f>A126246642R_Latest</f>
        <v>71.337000000000003</v>
      </c>
      <c r="X137" s="78">
        <f>A126246282W_Latest</f>
        <v>29.103000000000002</v>
      </c>
      <c r="Y137" s="78">
        <f>A126246786A_Latest</f>
        <v>12.6</v>
      </c>
      <c r="Z137" s="78">
        <f>A126246354W_Latest</f>
        <v>6.944</v>
      </c>
      <c r="AA137" s="78">
        <f>A126246498J_Latest</f>
        <v>11.085000000000001</v>
      </c>
      <c r="AB137" s="78">
        <f>A126246138C_Latest</f>
        <v>13.058</v>
      </c>
      <c r="AC137" s="78">
        <f>A126246858A_Latest</f>
        <v>11.603999999999999</v>
      </c>
      <c r="AD137" s="78">
        <f>A126246570R_Latest</f>
        <v>1.454</v>
      </c>
      <c r="AE137" s="78">
        <f>A126250170F_Latest</f>
        <v>54.65</v>
      </c>
      <c r="AF137" s="78">
        <f>A126250602X_Latest</f>
        <v>53.841999999999999</v>
      </c>
      <c r="AG137" s="78">
        <f>A126250242F_Latest</f>
        <v>26.038</v>
      </c>
      <c r="AH137" s="78">
        <f>A126250746K_Latest</f>
        <v>8.4169999999999998</v>
      </c>
      <c r="AI137" s="78">
        <f>A126250314F_Latest</f>
        <v>9.0109999999999992</v>
      </c>
      <c r="AJ137" s="78">
        <f>A126250458T_Latest</f>
        <v>4.9660000000000002</v>
      </c>
      <c r="AK137" s="78">
        <f>A126250098X_Latest</f>
        <v>6.2190000000000003</v>
      </c>
      <c r="AL137" s="78">
        <f>A126250818K_Latest</f>
        <v>5.41</v>
      </c>
      <c r="AM137" s="78">
        <f>A126250530X_Latest</f>
        <v>0.80900000000000005</v>
      </c>
      <c r="AN137" s="78">
        <f>A126250962C_Latest</f>
        <v>20.157</v>
      </c>
      <c r="AO137" s="78">
        <f>A126251394K_Latest</f>
        <v>19.283999999999999</v>
      </c>
      <c r="AP137" s="78">
        <f>A126251034F_Latest</f>
        <v>5.7169999999999996</v>
      </c>
      <c r="AQ137" s="78">
        <f>A126251538K_Latest</f>
        <v>5.1740000000000004</v>
      </c>
      <c r="AR137" s="78">
        <f>A126251106F_Latest</f>
        <v>2.871</v>
      </c>
      <c r="AS137" s="78">
        <f>A126251250X_Latest</f>
        <v>3.819</v>
      </c>
      <c r="AT137" s="78">
        <f>A126250890C_Latest</f>
        <v>2.577</v>
      </c>
      <c r="AU137" s="78">
        <f>A126251610T_Latest</f>
        <v>1.704</v>
      </c>
      <c r="AV137" s="78">
        <f>A126251322X_Latest</f>
        <v>0.873</v>
      </c>
      <c r="AW137" s="78">
        <f>A126247002K_Latest</f>
        <v>32.520000000000003</v>
      </c>
      <c r="AX137" s="78">
        <f>A126247434R_Latest</f>
        <v>32.082999999999998</v>
      </c>
      <c r="AY137" s="78">
        <f>A126247074W_Latest</f>
        <v>13.917999999999999</v>
      </c>
      <c r="AZ137" s="78">
        <f>A126247578A_Latest</f>
        <v>3.702</v>
      </c>
      <c r="BA137" s="78">
        <f>A126247146W_Latest</f>
        <v>3.681</v>
      </c>
      <c r="BB137" s="78">
        <f>A126247290R_Latest</f>
        <v>6.6429999999999998</v>
      </c>
      <c r="BC137" s="78">
        <f>A126246930J_Latest</f>
        <v>4.5759999999999996</v>
      </c>
      <c r="BD137" s="78">
        <f>A126247650J_Latest</f>
        <v>4.1399999999999997</v>
      </c>
      <c r="BE137" s="78">
        <f>A126247362R_Latest</f>
        <v>0.436</v>
      </c>
      <c r="BF137" s="78">
        <f>A126247794V_Latest</f>
        <v>5.9649999999999999</v>
      </c>
      <c r="BG137" s="78">
        <f>A126248226R_Latest</f>
        <v>5.9649999999999999</v>
      </c>
      <c r="BH137" s="78">
        <f>A126247866V_Latest</f>
        <v>2.851</v>
      </c>
      <c r="BI137" s="78">
        <f>A126248370J_Latest</f>
        <v>1.1120000000000001</v>
      </c>
      <c r="BJ137" s="78">
        <f>A126247938V_Latest</f>
        <v>0.53100000000000003</v>
      </c>
      <c r="BK137" s="78">
        <f>A126248082R_Latest</f>
        <v>1.008</v>
      </c>
      <c r="BL137" s="78">
        <f>A126247722J_Latest</f>
        <v>0.46300000000000002</v>
      </c>
      <c r="BM137" s="78">
        <f>A126248442J_Latest</f>
        <v>0.46300000000000002</v>
      </c>
      <c r="BN137" s="78">
        <f>A126248154R_Latest</f>
        <v>0</v>
      </c>
      <c r="BO137" s="78">
        <f>A126248586V_Latest</f>
        <v>2.552</v>
      </c>
      <c r="BP137" s="78">
        <f>A126249018R_Latest</f>
        <v>2.399</v>
      </c>
      <c r="BQ137" s="78">
        <f>A126248658V_Latest</f>
        <v>0.13300000000000001</v>
      </c>
      <c r="BR137" s="78">
        <f>A126249162J_Latest</f>
        <v>0.91200000000000003</v>
      </c>
      <c r="BS137" s="78">
        <f>A126248730A_Latest</f>
        <v>0.63900000000000001</v>
      </c>
      <c r="BT137" s="78">
        <f>A126248874L_Latest</f>
        <v>0.443</v>
      </c>
      <c r="BU137" s="78">
        <f>A126248514J_Latest</f>
        <v>0.42499999999999999</v>
      </c>
      <c r="BV137" s="78">
        <f>A126249234J_Latest</f>
        <v>0.27200000000000002</v>
      </c>
      <c r="BW137" s="78">
        <f>A126248946L_Latest</f>
        <v>0.153</v>
      </c>
      <c r="BX137" s="78">
        <f>A126245418C_Latest</f>
        <v>4.7270000000000003</v>
      </c>
      <c r="BY137" s="78">
        <f>A126245850R_Latest</f>
        <v>4.7270000000000003</v>
      </c>
      <c r="BZ137" s="78">
        <f>A126245490W_Latest</f>
        <v>1.677</v>
      </c>
      <c r="CA137" s="78">
        <f>A126245994A_Latest</f>
        <v>1.238</v>
      </c>
      <c r="CB137" s="78">
        <f>A126245562W_Latest</f>
        <v>0.24299999999999999</v>
      </c>
      <c r="CC137" s="78">
        <f>A126245706W_Latest</f>
        <v>0.52500000000000002</v>
      </c>
      <c r="CD137" s="78">
        <f>A126245346C_Latest</f>
        <v>1.0449999999999999</v>
      </c>
      <c r="CE137" s="78">
        <f>A126246066C_Latest</f>
        <v>1.0449999999999999</v>
      </c>
      <c r="CF137" s="78">
        <f>A126245778J_Latest</f>
        <v>0</v>
      </c>
      <c r="CG137" s="78"/>
      <c r="CH137" s="78"/>
      <c r="CI137" s="78"/>
      <c r="CJ137" s="78"/>
      <c r="CK137" s="78"/>
      <c r="CL137" s="78"/>
      <c r="CM137" s="78"/>
      <c r="CN137" s="78"/>
      <c r="CO137" s="78"/>
    </row>
    <row r="138" spans="1:93" hidden="1">
      <c r="A138" s="47" t="s">
        <v>8816</v>
      </c>
      <c r="B138" s="48"/>
      <c r="C138" s="65">
        <v>39</v>
      </c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</row>
    <row r="139" spans="1:93" hidden="1">
      <c r="A139" s="50" t="s">
        <v>8796</v>
      </c>
      <c r="B139" s="51"/>
      <c r="C139" s="65">
        <v>40</v>
      </c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</row>
    <row r="140" spans="1:93" hidden="1">
      <c r="A140" s="51"/>
      <c r="B140" s="51" t="s">
        <v>8797</v>
      </c>
      <c r="C140" s="65">
        <v>41</v>
      </c>
      <c r="D140" s="78">
        <f>A126237510V_Latest</f>
        <v>187.88800000000001</v>
      </c>
      <c r="E140" s="78">
        <f>A126237942X_Latest</f>
        <v>185.51400000000001</v>
      </c>
      <c r="F140" s="78">
        <f>A126237582F_Latest</f>
        <v>61.529000000000003</v>
      </c>
      <c r="G140" s="78">
        <f>A126238086L_Latest</f>
        <v>37.814</v>
      </c>
      <c r="H140" s="78">
        <f>A126237654F_Latest</f>
        <v>34.253</v>
      </c>
      <c r="I140" s="78">
        <f>A126237798T_Latest</f>
        <v>29.602</v>
      </c>
      <c r="J140" s="78">
        <f>A126237438L_Latest</f>
        <v>24.690999999999999</v>
      </c>
      <c r="K140" s="78">
        <f>A126238158L_Latest</f>
        <v>22.317</v>
      </c>
      <c r="L140" s="78">
        <f>A126237870X_Latest</f>
        <v>2.3740000000000001</v>
      </c>
      <c r="M140" s="78">
        <f>A126242262R_Latest</f>
        <v>48.804000000000002</v>
      </c>
      <c r="N140" s="78">
        <f>A126242694V_Latest</f>
        <v>48.356000000000002</v>
      </c>
      <c r="O140" s="78">
        <f>A126242334R_Latest</f>
        <v>13.64</v>
      </c>
      <c r="P140" s="78">
        <f>A126242838V_Latest</f>
        <v>10.638</v>
      </c>
      <c r="Q140" s="78">
        <f>A126242406R_Latest</f>
        <v>6.51</v>
      </c>
      <c r="R140" s="78">
        <f>A126242550J_Latest</f>
        <v>11.901</v>
      </c>
      <c r="S140" s="78">
        <f>A126242190R_Latest</f>
        <v>6.1139999999999999</v>
      </c>
      <c r="T140" s="78">
        <f>A126242910A_Latest</f>
        <v>5.6660000000000004</v>
      </c>
      <c r="U140" s="78">
        <f>A126242622J_Latest</f>
        <v>0.44800000000000001</v>
      </c>
      <c r="V140" s="78">
        <f>A126239094F_Latest</f>
        <v>54.322000000000003</v>
      </c>
      <c r="W140" s="78">
        <f>A126239526X_Latest</f>
        <v>53.405000000000001</v>
      </c>
      <c r="X140" s="78">
        <f>A126239166F_Latest</f>
        <v>19.873999999999999</v>
      </c>
      <c r="Y140" s="78">
        <f>A126239670T_Latest</f>
        <v>9.8680000000000003</v>
      </c>
      <c r="Z140" s="78">
        <f>A126239238F_Latest</f>
        <v>12.757</v>
      </c>
      <c r="AA140" s="78">
        <f>A126239382X_Latest</f>
        <v>5.1289999999999996</v>
      </c>
      <c r="AB140" s="78">
        <f>A126239022V_Latest</f>
        <v>6.6929999999999996</v>
      </c>
      <c r="AC140" s="78">
        <f>A126239742T_Latest</f>
        <v>5.7770000000000001</v>
      </c>
      <c r="AD140" s="78">
        <f>A126239454X_Latest</f>
        <v>0.91600000000000004</v>
      </c>
      <c r="AE140" s="78">
        <f>A126243054R_Latest</f>
        <v>39.587000000000003</v>
      </c>
      <c r="AF140" s="78">
        <f>A126243486V_Latest</f>
        <v>39.195</v>
      </c>
      <c r="AG140" s="78">
        <f>A126243126R_Latest</f>
        <v>13.753</v>
      </c>
      <c r="AH140" s="78">
        <f>A126243630A_Latest</f>
        <v>6.77</v>
      </c>
      <c r="AI140" s="78">
        <f>A126243198A_Latest</f>
        <v>7.7</v>
      </c>
      <c r="AJ140" s="78">
        <f>A126243342J_Latest</f>
        <v>6.3109999999999999</v>
      </c>
      <c r="AK140" s="78">
        <f>A126242982L_Latest</f>
        <v>5.0529999999999999</v>
      </c>
      <c r="AL140" s="78">
        <f>A126243702A_Latest</f>
        <v>4.6609999999999996</v>
      </c>
      <c r="AM140" s="78">
        <f>A126243414J_Latest</f>
        <v>0.39200000000000002</v>
      </c>
      <c r="AN140" s="78">
        <f>A126243846L_Latest</f>
        <v>13.891</v>
      </c>
      <c r="AO140" s="78">
        <f>A126244278V_Latest</f>
        <v>13.891</v>
      </c>
      <c r="AP140" s="78">
        <f>A126243918L_Latest</f>
        <v>5.9059999999999997</v>
      </c>
      <c r="AQ140" s="78">
        <f>A126244422A_Latest</f>
        <v>2.665</v>
      </c>
      <c r="AR140" s="78">
        <f>A126243990F_Latest</f>
        <v>1.7689999999999999</v>
      </c>
      <c r="AS140" s="78">
        <f>A126244134J_Latest</f>
        <v>1.4810000000000001</v>
      </c>
      <c r="AT140" s="78">
        <f>A126243774L_Latest</f>
        <v>2.069</v>
      </c>
      <c r="AU140" s="78">
        <f>A126244494L_Latest</f>
        <v>2.069</v>
      </c>
      <c r="AV140" s="78">
        <f>A126244206J_Latest</f>
        <v>0</v>
      </c>
      <c r="AW140" s="78">
        <f>A126239886C_Latest</f>
        <v>22.891999999999999</v>
      </c>
      <c r="AX140" s="78">
        <f>A126240318C_Latest</f>
        <v>22.274000000000001</v>
      </c>
      <c r="AY140" s="78">
        <f>A126239958C_Latest</f>
        <v>5.2830000000000004</v>
      </c>
      <c r="AZ140" s="78">
        <f>A126240462W_Latest</f>
        <v>5.758</v>
      </c>
      <c r="BA140" s="78">
        <f>A126240030T_Latest</f>
        <v>4.3479999999999999</v>
      </c>
      <c r="BB140" s="78">
        <f>A126240174C_Latest</f>
        <v>3.6850000000000001</v>
      </c>
      <c r="BC140" s="78">
        <f>A126239814T_Latest</f>
        <v>3.8170000000000002</v>
      </c>
      <c r="BD140" s="78">
        <f>A126240534W_Latest</f>
        <v>3.2</v>
      </c>
      <c r="BE140" s="78">
        <f>A126240246C_Latest</f>
        <v>0.61799999999999999</v>
      </c>
      <c r="BF140" s="78">
        <f>A126240678J_Latest</f>
        <v>4.1479999999999997</v>
      </c>
      <c r="BG140" s="78">
        <f>A126241110K_Latest</f>
        <v>4.1479999999999997</v>
      </c>
      <c r="BH140" s="78">
        <f>A126240750R_Latest</f>
        <v>1.1539999999999999</v>
      </c>
      <c r="BI140" s="78">
        <f>A126241254W_Latest</f>
        <v>0.96599999999999997</v>
      </c>
      <c r="BJ140" s="78">
        <f>A126240822R_Latest</f>
        <v>0.77100000000000002</v>
      </c>
      <c r="BK140" s="78">
        <f>A126240966A_Latest</f>
        <v>0.58899999999999997</v>
      </c>
      <c r="BL140" s="78">
        <f>A126240606W_Latest</f>
        <v>0.66800000000000004</v>
      </c>
      <c r="BM140" s="78">
        <f>A126241326W_Latest</f>
        <v>0.66800000000000004</v>
      </c>
      <c r="BN140" s="78">
        <f>A126241038C_Latest</f>
        <v>0</v>
      </c>
      <c r="BO140" s="78">
        <f>A126241470R_Latest</f>
        <v>1.645</v>
      </c>
      <c r="BP140" s="78">
        <f>A126241902J_Latest</f>
        <v>1.645</v>
      </c>
      <c r="BQ140" s="78">
        <f>A126241542R_Latest</f>
        <v>0.98299999999999998</v>
      </c>
      <c r="BR140" s="78">
        <f>A126242046W_Latest</f>
        <v>0.216</v>
      </c>
      <c r="BS140" s="78">
        <f>A126241614R_Latest</f>
        <v>0.215</v>
      </c>
      <c r="BT140" s="78">
        <f>A126241758A_Latest</f>
        <v>0.13100000000000001</v>
      </c>
      <c r="BU140" s="78">
        <f>A126241398J_Latest</f>
        <v>0.1</v>
      </c>
      <c r="BV140" s="78">
        <f>A126242118W_Latest</f>
        <v>0.1</v>
      </c>
      <c r="BW140" s="78">
        <f>A126241830J_Latest</f>
        <v>0</v>
      </c>
      <c r="BX140" s="78">
        <f>A126238302V_Latest</f>
        <v>2.5990000000000002</v>
      </c>
      <c r="BY140" s="78">
        <f>A126238734X_Latest</f>
        <v>2.5990000000000002</v>
      </c>
      <c r="BZ140" s="78">
        <f>A126238374F_Latest</f>
        <v>0.93600000000000005</v>
      </c>
      <c r="CA140" s="78">
        <f>A126238878K_Latest</f>
        <v>0.93200000000000005</v>
      </c>
      <c r="CB140" s="78">
        <f>A126238446F_Latest</f>
        <v>0.182</v>
      </c>
      <c r="CC140" s="78">
        <f>A126238590X_Latest</f>
        <v>0.374</v>
      </c>
      <c r="CD140" s="78">
        <f>A126238230V_Latest</f>
        <v>0.17499999999999999</v>
      </c>
      <c r="CE140" s="78">
        <f>A126238950T_Latest</f>
        <v>0.17499999999999999</v>
      </c>
      <c r="CF140" s="78">
        <f>A126238662X_Latest</f>
        <v>0</v>
      </c>
      <c r="CG140" s="78"/>
      <c r="CH140" s="78"/>
      <c r="CI140" s="78"/>
      <c r="CJ140" s="78"/>
      <c r="CK140" s="78"/>
      <c r="CL140" s="78"/>
      <c r="CM140" s="78"/>
      <c r="CN140" s="78"/>
      <c r="CO140" s="78"/>
    </row>
    <row r="141" spans="1:93" hidden="1">
      <c r="A141" s="51"/>
      <c r="B141" s="55" t="s">
        <v>8798</v>
      </c>
      <c r="C141" s="65">
        <v>42</v>
      </c>
      <c r="D141" s="78">
        <f>A126237478F_Latest</f>
        <v>24.631</v>
      </c>
      <c r="E141" s="78">
        <f>A126237910F_Latest</f>
        <v>24.631</v>
      </c>
      <c r="F141" s="78">
        <f>A126237550L_Latest</f>
        <v>8.9250000000000007</v>
      </c>
      <c r="G141" s="78">
        <f>A126238054V_Latest</f>
        <v>5.0880000000000001</v>
      </c>
      <c r="H141" s="78">
        <f>A126237622L_Latest</f>
        <v>3.343</v>
      </c>
      <c r="I141" s="78">
        <f>A126237766X_Latest</f>
        <v>3.8620000000000001</v>
      </c>
      <c r="J141" s="78">
        <f>A126237406V_Latest</f>
        <v>3.4129999999999998</v>
      </c>
      <c r="K141" s="78">
        <f>A126238126V_Latest</f>
        <v>3.4129999999999998</v>
      </c>
      <c r="L141" s="78">
        <f>A126237838X_Latest</f>
        <v>0</v>
      </c>
      <c r="M141" s="78">
        <f>A126242230W_Latest</f>
        <v>6.8890000000000002</v>
      </c>
      <c r="N141" s="78">
        <f>A126242662A_Latest</f>
        <v>6.8890000000000002</v>
      </c>
      <c r="O141" s="78">
        <f>A126242302W_Latest</f>
        <v>1.464</v>
      </c>
      <c r="P141" s="78">
        <f>A126242806A_Latest</f>
        <v>0.97499999999999998</v>
      </c>
      <c r="Q141" s="78">
        <f>A126242374J_Latest</f>
        <v>1.028</v>
      </c>
      <c r="R141" s="78">
        <f>A126242518J_Latest</f>
        <v>2.0110000000000001</v>
      </c>
      <c r="S141" s="78">
        <f>A126242158R_Latest</f>
        <v>1.41</v>
      </c>
      <c r="T141" s="78">
        <f>A126242878L_Latest</f>
        <v>1.41</v>
      </c>
      <c r="U141" s="78">
        <f>A126242590A_Latest</f>
        <v>0</v>
      </c>
      <c r="V141" s="78">
        <f>A126239062L_Latest</f>
        <v>5.7069999999999999</v>
      </c>
      <c r="W141" s="78">
        <f>A126239494T_Latest</f>
        <v>5.7069999999999999</v>
      </c>
      <c r="X141" s="78">
        <f>A126239134L_Latest</f>
        <v>3.5990000000000002</v>
      </c>
      <c r="Y141" s="78">
        <f>A126239638T_Latest</f>
        <v>0.66</v>
      </c>
      <c r="Z141" s="78">
        <f>A126239206L_Latest</f>
        <v>0.86699999999999999</v>
      </c>
      <c r="AA141" s="78">
        <f>A126239350F_Latest</f>
        <v>0.57999999999999996</v>
      </c>
      <c r="AB141" s="78">
        <f>A126238990K_Latest</f>
        <v>0</v>
      </c>
      <c r="AC141" s="78">
        <f>A126239710X_Latest</f>
        <v>0</v>
      </c>
      <c r="AD141" s="78">
        <f>A126239422F_Latest</f>
        <v>0</v>
      </c>
      <c r="AE141" s="78">
        <f>A126243022W_Latest</f>
        <v>5.2039999999999997</v>
      </c>
      <c r="AF141" s="78">
        <f>A126243454A_Latest</f>
        <v>5.2039999999999997</v>
      </c>
      <c r="AG141" s="78">
        <f>A126243094J_Latest</f>
        <v>1.343</v>
      </c>
      <c r="AH141" s="78">
        <f>A126243598L_Latest</f>
        <v>1.196</v>
      </c>
      <c r="AI141" s="78">
        <f>A126243166J_Latest</f>
        <v>0.95399999999999996</v>
      </c>
      <c r="AJ141" s="78">
        <f>A126243310R_Latest</f>
        <v>0.60599999999999998</v>
      </c>
      <c r="AK141" s="78">
        <f>A126242950V_Latest</f>
        <v>1.105</v>
      </c>
      <c r="AL141" s="78">
        <f>A126243670V_Latest</f>
        <v>1.105</v>
      </c>
      <c r="AM141" s="78">
        <f>A126243382A_Latest</f>
        <v>0</v>
      </c>
      <c r="AN141" s="78">
        <f>A126243814V_Latest</f>
        <v>3.0739999999999998</v>
      </c>
      <c r="AO141" s="78">
        <f>A126244246A_Latest</f>
        <v>3.0739999999999998</v>
      </c>
      <c r="AP141" s="78">
        <f>A126243886F_Latest</f>
        <v>1.6160000000000001</v>
      </c>
      <c r="AQ141" s="78">
        <f>A126244390V_Latest</f>
        <v>0.88900000000000001</v>
      </c>
      <c r="AR141" s="78">
        <f>A126243958F_Latest</f>
        <v>0.30099999999999999</v>
      </c>
      <c r="AS141" s="78">
        <f>A126244102R_Latest</f>
        <v>0</v>
      </c>
      <c r="AT141" s="78">
        <f>A126243742V_Latest</f>
        <v>0.26800000000000002</v>
      </c>
      <c r="AU141" s="78">
        <f>A126244462V_Latest</f>
        <v>0.26800000000000002</v>
      </c>
      <c r="AV141" s="78">
        <f>A126244174A_Latest</f>
        <v>0</v>
      </c>
      <c r="AW141" s="78">
        <f>A126239854K_Latest</f>
        <v>2.653</v>
      </c>
      <c r="AX141" s="78">
        <f>A126240286W_Latest</f>
        <v>2.653</v>
      </c>
      <c r="AY141" s="78">
        <f>A126239926K_Latest</f>
        <v>0.71699999999999997</v>
      </c>
      <c r="AZ141" s="78">
        <f>A126240430C_Latest</f>
        <v>0.94499999999999995</v>
      </c>
      <c r="BA141" s="78">
        <f>A126239998W_Latest</f>
        <v>0</v>
      </c>
      <c r="BB141" s="78">
        <f>A126240142K_Latest</f>
        <v>0.66400000000000003</v>
      </c>
      <c r="BC141" s="78">
        <f>A126239782K_Latest</f>
        <v>0.32600000000000001</v>
      </c>
      <c r="BD141" s="78">
        <f>A126240502C_Latest</f>
        <v>0.32600000000000001</v>
      </c>
      <c r="BE141" s="78">
        <f>A126240214K_Latest</f>
        <v>0</v>
      </c>
      <c r="BF141" s="78">
        <f>A126240646R_Latest</f>
        <v>0.73199999999999998</v>
      </c>
      <c r="BG141" s="78">
        <f>A126241078W_Latest</f>
        <v>0.73199999999999998</v>
      </c>
      <c r="BH141" s="78">
        <f>A126240718R_Latest</f>
        <v>0</v>
      </c>
      <c r="BI141" s="78">
        <f>A126241222C_Latest</f>
        <v>0.27100000000000002</v>
      </c>
      <c r="BJ141" s="78">
        <f>A126240790J_Latest</f>
        <v>0.158</v>
      </c>
      <c r="BK141" s="78">
        <f>A126240934J_Latest</f>
        <v>0</v>
      </c>
      <c r="BL141" s="78">
        <f>A126240574R_Latest</f>
        <v>0.30299999999999999</v>
      </c>
      <c r="BM141" s="78">
        <f>A126241294R_Latest</f>
        <v>0.30299999999999999</v>
      </c>
      <c r="BN141" s="78">
        <f>A126241006K_Latest</f>
        <v>0</v>
      </c>
      <c r="BO141" s="78">
        <f>A126241438R_Latest</f>
        <v>0.188</v>
      </c>
      <c r="BP141" s="78">
        <f>A126241870A_Latest</f>
        <v>0.188</v>
      </c>
      <c r="BQ141" s="78">
        <f>A126241510W_Latest</f>
        <v>0</v>
      </c>
      <c r="BR141" s="78">
        <f>A126242014C_Latest</f>
        <v>0.152</v>
      </c>
      <c r="BS141" s="78">
        <f>A126241582J_Latest</f>
        <v>3.5999999999999997E-2</v>
      </c>
      <c r="BT141" s="78">
        <f>A126241726J_Latest</f>
        <v>0</v>
      </c>
      <c r="BU141" s="78">
        <f>A126241366R_Latest</f>
        <v>0</v>
      </c>
      <c r="BV141" s="78">
        <f>A126242086R_Latest</f>
        <v>0</v>
      </c>
      <c r="BW141" s="78">
        <f>A126241798V_Latest</f>
        <v>0</v>
      </c>
      <c r="BX141" s="78">
        <f>A126238270L_Latest</f>
        <v>0.185</v>
      </c>
      <c r="BY141" s="78">
        <f>A126238702F_Latest</f>
        <v>0.185</v>
      </c>
      <c r="BZ141" s="78">
        <f>A126238342L_Latest</f>
        <v>0.185</v>
      </c>
      <c r="CA141" s="78">
        <f>A126238846T_Latest</f>
        <v>0</v>
      </c>
      <c r="CB141" s="78">
        <f>A126238414L_Latest</f>
        <v>0</v>
      </c>
      <c r="CC141" s="78">
        <f>A126238558X_Latest</f>
        <v>0</v>
      </c>
      <c r="CD141" s="78">
        <f>A126238198F_Latest</f>
        <v>0</v>
      </c>
      <c r="CE141" s="78">
        <f>A126238918T_Latest</f>
        <v>0</v>
      </c>
      <c r="CF141" s="78">
        <f>A126238630F_Latest</f>
        <v>0</v>
      </c>
      <c r="CG141" s="78"/>
      <c r="CH141" s="78"/>
      <c r="CI141" s="78"/>
      <c r="CJ141" s="78"/>
      <c r="CK141" s="78"/>
      <c r="CL141" s="78"/>
      <c r="CM141" s="78"/>
      <c r="CN141" s="78"/>
      <c r="CO141" s="78"/>
    </row>
    <row r="142" spans="1:93" hidden="1">
      <c r="A142" s="51"/>
      <c r="B142" s="55" t="s">
        <v>8799</v>
      </c>
      <c r="C142" s="65">
        <v>43</v>
      </c>
      <c r="D142" s="78">
        <f>A126237514C_Latest</f>
        <v>10.865</v>
      </c>
      <c r="E142" s="78">
        <f>A126237946J_Latest</f>
        <v>10.865</v>
      </c>
      <c r="F142" s="78">
        <f>A126237586R_Latest</f>
        <v>2.8650000000000002</v>
      </c>
      <c r="G142" s="78">
        <f>A126238090C_Latest</f>
        <v>1.47</v>
      </c>
      <c r="H142" s="78">
        <f>A126237658R_Latest</f>
        <v>2.5920000000000001</v>
      </c>
      <c r="I142" s="78">
        <f>A126237802W_Latest</f>
        <v>1.6439999999999999</v>
      </c>
      <c r="J142" s="78">
        <f>A126237442C_Latest</f>
        <v>2.294</v>
      </c>
      <c r="K142" s="78">
        <f>A126238162C_Latest</f>
        <v>2.294</v>
      </c>
      <c r="L142" s="78">
        <f>A126237874J_Latest</f>
        <v>0</v>
      </c>
      <c r="M142" s="78">
        <f>A126242266X_Latest</f>
        <v>2.4129999999999998</v>
      </c>
      <c r="N142" s="78">
        <f>A126242698C_Latest</f>
        <v>2.4129999999999998</v>
      </c>
      <c r="O142" s="78">
        <f>A126242338X_Latest</f>
        <v>0</v>
      </c>
      <c r="P142" s="78">
        <f>A126242842K_Latest</f>
        <v>1.157</v>
      </c>
      <c r="Q142" s="78">
        <f>A126242410F_Latest</f>
        <v>0.51100000000000001</v>
      </c>
      <c r="R142" s="78">
        <f>A126242554T_Latest</f>
        <v>0.745</v>
      </c>
      <c r="S142" s="78">
        <f>A126242194X_Latest</f>
        <v>0</v>
      </c>
      <c r="T142" s="78">
        <f>A126242914K_Latest</f>
        <v>0</v>
      </c>
      <c r="U142" s="78">
        <f>A126242626T_Latest</f>
        <v>0</v>
      </c>
      <c r="V142" s="78">
        <f>A126239098R_Latest</f>
        <v>2.089</v>
      </c>
      <c r="W142" s="78">
        <f>A126239530R_Latest</f>
        <v>2.089</v>
      </c>
      <c r="X142" s="78">
        <f>A126239170W_Latest</f>
        <v>1.1100000000000001</v>
      </c>
      <c r="Y142" s="78">
        <f>A126239674A_Latest</f>
        <v>0</v>
      </c>
      <c r="Z142" s="78">
        <f>A126239242W_Latest</f>
        <v>0</v>
      </c>
      <c r="AA142" s="78">
        <f>A126239386J_Latest</f>
        <v>0.497</v>
      </c>
      <c r="AB142" s="78">
        <f>A126239026C_Latest</f>
        <v>0.48199999999999998</v>
      </c>
      <c r="AC142" s="78">
        <f>A126239746A_Latest</f>
        <v>0.48199999999999998</v>
      </c>
      <c r="AD142" s="78">
        <f>A126239458J_Latest</f>
        <v>0</v>
      </c>
      <c r="AE142" s="78">
        <f>A126243058X_Latest</f>
        <v>3.27</v>
      </c>
      <c r="AF142" s="78">
        <f>A126243490K_Latest</f>
        <v>3.27</v>
      </c>
      <c r="AG142" s="78">
        <f>A126243130F_Latest</f>
        <v>1.1180000000000001</v>
      </c>
      <c r="AH142" s="78">
        <f>A126243634K_Latest</f>
        <v>0</v>
      </c>
      <c r="AI142" s="78">
        <f>A126243202F_Latest</f>
        <v>0.98599999999999999</v>
      </c>
      <c r="AJ142" s="78">
        <f>A126243346T_Latest</f>
        <v>0</v>
      </c>
      <c r="AK142" s="78">
        <f>A126242986W_Latest</f>
        <v>1.1659999999999999</v>
      </c>
      <c r="AL142" s="78">
        <f>A126243706K_Latest</f>
        <v>1.1659999999999999</v>
      </c>
      <c r="AM142" s="78">
        <f>A126243418T_Latest</f>
        <v>0</v>
      </c>
      <c r="AN142" s="78">
        <f>A126243850C_Latest</f>
        <v>0.61699999999999999</v>
      </c>
      <c r="AO142" s="78">
        <f>A126244282K_Latest</f>
        <v>0.61699999999999999</v>
      </c>
      <c r="AP142" s="78">
        <f>A126243922C_Latest</f>
        <v>0</v>
      </c>
      <c r="AQ142" s="78">
        <f>A126244426K_Latest</f>
        <v>0</v>
      </c>
      <c r="AR142" s="78">
        <f>A126243994R_Latest</f>
        <v>0.32300000000000001</v>
      </c>
      <c r="AS142" s="78">
        <f>A126244138T_Latest</f>
        <v>0</v>
      </c>
      <c r="AT142" s="78">
        <f>A126243778W_Latest</f>
        <v>0.29499999999999998</v>
      </c>
      <c r="AU142" s="78">
        <f>A126244498W_Latest</f>
        <v>0.29499999999999998</v>
      </c>
      <c r="AV142" s="78">
        <f>A126244210X_Latest</f>
        <v>0</v>
      </c>
      <c r="AW142" s="78">
        <f>A126239890V_Latest</f>
        <v>1.905</v>
      </c>
      <c r="AX142" s="78">
        <f>A126240322V_Latest</f>
        <v>1.905</v>
      </c>
      <c r="AY142" s="78">
        <f>A126239962V_Latest</f>
        <v>0.379</v>
      </c>
      <c r="AZ142" s="78">
        <f>A126240466F_Latest</f>
        <v>0</v>
      </c>
      <c r="BA142" s="78">
        <f>A126240034A_Latest</f>
        <v>0.77200000000000002</v>
      </c>
      <c r="BB142" s="78">
        <f>A126240178L_Latest</f>
        <v>0.40300000000000002</v>
      </c>
      <c r="BC142" s="78">
        <f>A126239818A_Latest</f>
        <v>0.35099999999999998</v>
      </c>
      <c r="BD142" s="78">
        <f>A126240538F_Latest</f>
        <v>0.35099999999999998</v>
      </c>
      <c r="BE142" s="78">
        <f>A126240250V_Latest</f>
        <v>0</v>
      </c>
      <c r="BF142" s="78">
        <f>A126240682X_Latest</f>
        <v>0.39400000000000002</v>
      </c>
      <c r="BG142" s="78">
        <f>A126241114V_Latest</f>
        <v>0.39400000000000002</v>
      </c>
      <c r="BH142" s="78">
        <f>A126240754X_Latest</f>
        <v>0.25800000000000001</v>
      </c>
      <c r="BI142" s="78">
        <f>A126241258F_Latest</f>
        <v>0.13600000000000001</v>
      </c>
      <c r="BJ142" s="78">
        <f>A126240826X_Latest</f>
        <v>0</v>
      </c>
      <c r="BK142" s="78">
        <f>A126240970T_Latest</f>
        <v>0</v>
      </c>
      <c r="BL142" s="78">
        <f>A126240610L_Latest</f>
        <v>0</v>
      </c>
      <c r="BM142" s="78">
        <f>A126241330L_Latest</f>
        <v>0</v>
      </c>
      <c r="BN142" s="78">
        <f>A126241042V_Latest</f>
        <v>0</v>
      </c>
      <c r="BO142" s="78">
        <f>A126241474X_Latest</f>
        <v>0</v>
      </c>
      <c r="BP142" s="78">
        <f>A126241906T_Latest</f>
        <v>0</v>
      </c>
      <c r="BQ142" s="78">
        <f>A126241546X_Latest</f>
        <v>0</v>
      </c>
      <c r="BR142" s="78">
        <f>A126242050L_Latest</f>
        <v>0</v>
      </c>
      <c r="BS142" s="78">
        <f>A126241618X_Latest</f>
        <v>0</v>
      </c>
      <c r="BT142" s="78">
        <f>A126241762T_Latest</f>
        <v>0</v>
      </c>
      <c r="BU142" s="78">
        <f>A126241402L_Latest</f>
        <v>0</v>
      </c>
      <c r="BV142" s="78">
        <f>A126242122L_Latest</f>
        <v>0</v>
      </c>
      <c r="BW142" s="78">
        <f>A126241834T_Latest</f>
        <v>0</v>
      </c>
      <c r="BX142" s="78">
        <f>A126238306C_Latest</f>
        <v>0.17799999999999999</v>
      </c>
      <c r="BY142" s="78">
        <f>A126238738J_Latest</f>
        <v>0.17799999999999999</v>
      </c>
      <c r="BZ142" s="78">
        <f>A126238378R_Latest</f>
        <v>0</v>
      </c>
      <c r="CA142" s="78">
        <f>A126238882A_Latest</f>
        <v>0.17799999999999999</v>
      </c>
      <c r="CB142" s="78">
        <f>A126238450W_Latest</f>
        <v>0</v>
      </c>
      <c r="CC142" s="78">
        <f>A126238594J_Latest</f>
        <v>0</v>
      </c>
      <c r="CD142" s="78">
        <f>A126238234C_Latest</f>
        <v>0</v>
      </c>
      <c r="CE142" s="78">
        <f>A126238954A_Latest</f>
        <v>0</v>
      </c>
      <c r="CF142" s="78">
        <f>A126238666J_Latest</f>
        <v>0</v>
      </c>
      <c r="CG142" s="78"/>
      <c r="CH142" s="78"/>
      <c r="CI142" s="78"/>
      <c r="CJ142" s="78"/>
      <c r="CK142" s="78"/>
      <c r="CL142" s="78"/>
      <c r="CM142" s="78"/>
      <c r="CN142" s="78"/>
      <c r="CO142" s="78"/>
    </row>
    <row r="143" spans="1:93" hidden="1">
      <c r="A143" s="51"/>
      <c r="B143" s="55" t="s">
        <v>8800</v>
      </c>
      <c r="C143" s="65">
        <v>44</v>
      </c>
      <c r="D143" s="78">
        <f>A126237518L_Latest</f>
        <v>8.1440000000000001</v>
      </c>
      <c r="E143" s="78">
        <f>A126237950X_Latest</f>
        <v>7.492</v>
      </c>
      <c r="F143" s="78">
        <f>A126237590F_Latest</f>
        <v>1.8620000000000001</v>
      </c>
      <c r="G143" s="78">
        <f>A126238094L_Latest</f>
        <v>0.63</v>
      </c>
      <c r="H143" s="78">
        <f>A126237662F_Latest</f>
        <v>0</v>
      </c>
      <c r="I143" s="78">
        <f>A126237806F_Latest</f>
        <v>1.4910000000000001</v>
      </c>
      <c r="J143" s="78">
        <f>A126237446L_Latest</f>
        <v>4.1609999999999996</v>
      </c>
      <c r="K143" s="78">
        <f>A126238166L_Latest</f>
        <v>3.5089999999999999</v>
      </c>
      <c r="L143" s="78">
        <f>A126237878T_Latest</f>
        <v>0.65300000000000002</v>
      </c>
      <c r="M143" s="78">
        <f>A126242270R_Latest</f>
        <v>2.93</v>
      </c>
      <c r="N143" s="78">
        <f>A126242702J_Latest</f>
        <v>2.93</v>
      </c>
      <c r="O143" s="78">
        <f>A126242342R_Latest</f>
        <v>0.80600000000000005</v>
      </c>
      <c r="P143" s="78">
        <f>A126242846V_Latest</f>
        <v>0.63</v>
      </c>
      <c r="Q143" s="78">
        <f>A126242414R_Latest</f>
        <v>0</v>
      </c>
      <c r="R143" s="78">
        <f>A126242558A_Latest</f>
        <v>0.6</v>
      </c>
      <c r="S143" s="78">
        <f>A126242198J_Latest</f>
        <v>0.89400000000000002</v>
      </c>
      <c r="T143" s="78">
        <f>A126242918V_Latest</f>
        <v>0.89400000000000002</v>
      </c>
      <c r="U143" s="78">
        <f>A126242630J_Latest</f>
        <v>0</v>
      </c>
      <c r="V143" s="78">
        <f>A126239102V_Latest</f>
        <v>0.56200000000000006</v>
      </c>
      <c r="W143" s="78">
        <f>A126239534X_Latest</f>
        <v>0.56200000000000006</v>
      </c>
      <c r="X143" s="78">
        <f>A126239174F_Latest</f>
        <v>0</v>
      </c>
      <c r="Y143" s="78">
        <f>A126239678K_Latest</f>
        <v>0</v>
      </c>
      <c r="Z143" s="78">
        <f>A126239246F_Latest</f>
        <v>0</v>
      </c>
      <c r="AA143" s="78">
        <f>A126239390X_Latest</f>
        <v>0</v>
      </c>
      <c r="AB143" s="78">
        <f>A126239030V_Latest</f>
        <v>0.56200000000000006</v>
      </c>
      <c r="AC143" s="78">
        <f>A126239750T_Latest</f>
        <v>0.56200000000000006</v>
      </c>
      <c r="AD143" s="78">
        <f>A126239462X_Latest</f>
        <v>0</v>
      </c>
      <c r="AE143" s="78">
        <f>A126243062R_Latest</f>
        <v>2.44</v>
      </c>
      <c r="AF143" s="78">
        <f>A126243494V_Latest</f>
        <v>2.048</v>
      </c>
      <c r="AG143" s="78">
        <f>A126243134R_Latest</f>
        <v>0.51100000000000001</v>
      </c>
      <c r="AH143" s="78">
        <f>A126243638V_Latest</f>
        <v>0</v>
      </c>
      <c r="AI143" s="78">
        <f>A126243206R_Latest</f>
        <v>0</v>
      </c>
      <c r="AJ143" s="78">
        <f>A126243350J_Latest</f>
        <v>0.499</v>
      </c>
      <c r="AK143" s="78">
        <f>A126242990L_Latest</f>
        <v>1.43</v>
      </c>
      <c r="AL143" s="78">
        <f>A126243710A_Latest</f>
        <v>1.038</v>
      </c>
      <c r="AM143" s="78">
        <f>A126243422J_Latest</f>
        <v>0.39200000000000002</v>
      </c>
      <c r="AN143" s="78">
        <f>A126243854L_Latest</f>
        <v>0.83099999999999996</v>
      </c>
      <c r="AO143" s="78">
        <f>A126244286V_Latest</f>
        <v>0.83099999999999996</v>
      </c>
      <c r="AP143" s="78">
        <f>A126243926L_Latest</f>
        <v>0</v>
      </c>
      <c r="AQ143" s="78">
        <f>A126244430A_Latest</f>
        <v>0</v>
      </c>
      <c r="AR143" s="78">
        <f>A126243998X_Latest</f>
        <v>0</v>
      </c>
      <c r="AS143" s="78">
        <f>A126244142J_Latest</f>
        <v>0.28100000000000003</v>
      </c>
      <c r="AT143" s="78">
        <f>A126243782L_Latest</f>
        <v>0.55000000000000004</v>
      </c>
      <c r="AU143" s="78">
        <f>A126244502A_Latest</f>
        <v>0.55000000000000004</v>
      </c>
      <c r="AV143" s="78">
        <f>A126244214J_Latest</f>
        <v>0</v>
      </c>
      <c r="AW143" s="78">
        <f>A126239894C_Latest</f>
        <v>1.038</v>
      </c>
      <c r="AX143" s="78">
        <f>A126240326C_Latest</f>
        <v>0.77700000000000002</v>
      </c>
      <c r="AY143" s="78">
        <f>A126239966C_Latest</f>
        <v>0.41499999999999998</v>
      </c>
      <c r="AZ143" s="78">
        <f>A126240470W_Latest</f>
        <v>0</v>
      </c>
      <c r="BA143" s="78">
        <f>A126240038K_Latest</f>
        <v>0</v>
      </c>
      <c r="BB143" s="78">
        <f>A126240182C_Latest</f>
        <v>0</v>
      </c>
      <c r="BC143" s="78">
        <f>A126239822T_Latest</f>
        <v>0.623</v>
      </c>
      <c r="BD143" s="78">
        <f>A126240542W_Latest</f>
        <v>0.36199999999999999</v>
      </c>
      <c r="BE143" s="78">
        <f>A126240254C_Latest</f>
        <v>0.26100000000000001</v>
      </c>
      <c r="BF143" s="78">
        <f>A126240686J_Latest</f>
        <v>0.21199999999999999</v>
      </c>
      <c r="BG143" s="78">
        <f>A126241118C_Latest</f>
        <v>0.21199999999999999</v>
      </c>
      <c r="BH143" s="78">
        <f>A126240758J_Latest</f>
        <v>0</v>
      </c>
      <c r="BI143" s="78">
        <f>A126241262W_Latest</f>
        <v>0</v>
      </c>
      <c r="BJ143" s="78">
        <f>A126240830R_Latest</f>
        <v>0</v>
      </c>
      <c r="BK143" s="78">
        <f>A126240974A_Latest</f>
        <v>0.111</v>
      </c>
      <c r="BL143" s="78">
        <f>A126240614W_Latest</f>
        <v>0.10100000000000001</v>
      </c>
      <c r="BM143" s="78">
        <f>A126241334W_Latest</f>
        <v>0.10100000000000001</v>
      </c>
      <c r="BN143" s="78">
        <f>A126241046C_Latest</f>
        <v>0</v>
      </c>
      <c r="BO143" s="78">
        <f>A126241478J_Latest</f>
        <v>0</v>
      </c>
      <c r="BP143" s="78">
        <f>A126241910J_Latest</f>
        <v>0</v>
      </c>
      <c r="BQ143" s="78">
        <f>A126241550R_Latest</f>
        <v>0</v>
      </c>
      <c r="BR143" s="78">
        <f>A126242054W_Latest</f>
        <v>0</v>
      </c>
      <c r="BS143" s="78">
        <f>A126241622R_Latest</f>
        <v>0</v>
      </c>
      <c r="BT143" s="78">
        <f>A126241766A_Latest</f>
        <v>0</v>
      </c>
      <c r="BU143" s="78">
        <f>A126241406W_Latest</f>
        <v>0</v>
      </c>
      <c r="BV143" s="78">
        <f>A126242126W_Latest</f>
        <v>0</v>
      </c>
      <c r="BW143" s="78">
        <f>A126241838A_Latest</f>
        <v>0</v>
      </c>
      <c r="BX143" s="78">
        <f>A126238310V_Latest</f>
        <v>0.13</v>
      </c>
      <c r="BY143" s="78">
        <f>A126238742X_Latest</f>
        <v>0.13</v>
      </c>
      <c r="BZ143" s="78">
        <f>A126238382F_Latest</f>
        <v>0.13</v>
      </c>
      <c r="CA143" s="78">
        <f>A126238886K_Latest</f>
        <v>0</v>
      </c>
      <c r="CB143" s="78">
        <f>A126238454F_Latest</f>
        <v>0</v>
      </c>
      <c r="CC143" s="78">
        <f>A126238598T_Latest</f>
        <v>0</v>
      </c>
      <c r="CD143" s="78">
        <f>A126238238L_Latest</f>
        <v>0</v>
      </c>
      <c r="CE143" s="78">
        <f>A126238958K_Latest</f>
        <v>0</v>
      </c>
      <c r="CF143" s="78">
        <f>A126238670X_Latest</f>
        <v>0</v>
      </c>
      <c r="CG143" s="78"/>
      <c r="CH143" s="78"/>
      <c r="CI143" s="78"/>
      <c r="CJ143" s="78"/>
      <c r="CK143" s="78"/>
      <c r="CL143" s="78"/>
      <c r="CM143" s="78"/>
      <c r="CN143" s="78"/>
      <c r="CO143" s="78"/>
    </row>
    <row r="144" spans="1:93" hidden="1">
      <c r="A144" s="51"/>
      <c r="B144" s="56" t="s">
        <v>8801</v>
      </c>
      <c r="C144" s="65">
        <v>45</v>
      </c>
      <c r="D144" s="78">
        <f>A126237482W_Latest</f>
        <v>1.351</v>
      </c>
      <c r="E144" s="78">
        <f>A126237914R_Latest</f>
        <v>1.351</v>
      </c>
      <c r="F144" s="78">
        <f>A126237554W_Latest</f>
        <v>1.351</v>
      </c>
      <c r="G144" s="78">
        <f>A126238058C_Latest</f>
        <v>0</v>
      </c>
      <c r="H144" s="78">
        <f>A126237626W_Latest</f>
        <v>0</v>
      </c>
      <c r="I144" s="78">
        <f>A126237770R_Latest</f>
        <v>0</v>
      </c>
      <c r="J144" s="78">
        <f>A126237410K_Latest</f>
        <v>0</v>
      </c>
      <c r="K144" s="78">
        <f>A126238130K_Latest</f>
        <v>0</v>
      </c>
      <c r="L144" s="78">
        <f>A126237842R_Latest</f>
        <v>0</v>
      </c>
      <c r="M144" s="78">
        <f>A126242234F_Latest</f>
        <v>0.80600000000000005</v>
      </c>
      <c r="N144" s="78">
        <f>A126242666K_Latest</f>
        <v>0.80600000000000005</v>
      </c>
      <c r="O144" s="78">
        <f>A126242306F_Latest</f>
        <v>0.80600000000000005</v>
      </c>
      <c r="P144" s="78">
        <f>A126242810T_Latest</f>
        <v>0</v>
      </c>
      <c r="Q144" s="78">
        <f>A126242378T_Latest</f>
        <v>0</v>
      </c>
      <c r="R144" s="78">
        <f>A126242522X_Latest</f>
        <v>0</v>
      </c>
      <c r="S144" s="78">
        <f>A126242162F_Latest</f>
        <v>0</v>
      </c>
      <c r="T144" s="78">
        <f>A126242882C_Latest</f>
        <v>0</v>
      </c>
      <c r="U144" s="78">
        <f>A126242594K_Latest</f>
        <v>0</v>
      </c>
      <c r="V144" s="78">
        <f>A126239066W_Latest</f>
        <v>0</v>
      </c>
      <c r="W144" s="78">
        <f>A126239498A_Latest</f>
        <v>0</v>
      </c>
      <c r="X144" s="78">
        <f>A126239138W_Latest</f>
        <v>0</v>
      </c>
      <c r="Y144" s="78">
        <f>A126239642J_Latest</f>
        <v>0</v>
      </c>
      <c r="Z144" s="78">
        <f>A126239210C_Latest</f>
        <v>0</v>
      </c>
      <c r="AA144" s="78">
        <f>A126239354R_Latest</f>
        <v>0</v>
      </c>
      <c r="AB144" s="78">
        <f>A126238994V_Latest</f>
        <v>0</v>
      </c>
      <c r="AC144" s="78">
        <f>A126239714J_Latest</f>
        <v>0</v>
      </c>
      <c r="AD144" s="78">
        <f>A126239426R_Latest</f>
        <v>0</v>
      </c>
      <c r="AE144" s="78">
        <f>A126243026F_Latest</f>
        <v>0</v>
      </c>
      <c r="AF144" s="78">
        <f>A126243458K_Latest</f>
        <v>0</v>
      </c>
      <c r="AG144" s="78">
        <f>A126243098T_Latest</f>
        <v>0</v>
      </c>
      <c r="AH144" s="78">
        <f>A126243602T_Latest</f>
        <v>0</v>
      </c>
      <c r="AI144" s="78">
        <f>A126243170X_Latest</f>
        <v>0</v>
      </c>
      <c r="AJ144" s="78">
        <f>A126243314X_Latest</f>
        <v>0</v>
      </c>
      <c r="AK144" s="78">
        <f>A126242954C_Latest</f>
        <v>0</v>
      </c>
      <c r="AL144" s="78">
        <f>A126243674C_Latest</f>
        <v>0</v>
      </c>
      <c r="AM144" s="78">
        <f>A126243386K_Latest</f>
        <v>0</v>
      </c>
      <c r="AN144" s="78">
        <f>A126243818C_Latest</f>
        <v>0</v>
      </c>
      <c r="AO144" s="78">
        <f>A126244250T_Latest</f>
        <v>0</v>
      </c>
      <c r="AP144" s="78">
        <f>A126243890W_Latest</f>
        <v>0</v>
      </c>
      <c r="AQ144" s="78">
        <f>A126244394C_Latest</f>
        <v>0</v>
      </c>
      <c r="AR144" s="78">
        <f>A126243962W_Latest</f>
        <v>0</v>
      </c>
      <c r="AS144" s="78">
        <f>A126244106X_Latest</f>
        <v>0</v>
      </c>
      <c r="AT144" s="78">
        <f>A126243746C_Latest</f>
        <v>0</v>
      </c>
      <c r="AU144" s="78">
        <f>A126244466C_Latest</f>
        <v>0</v>
      </c>
      <c r="AV144" s="78">
        <f>A126244178K_Latest</f>
        <v>0</v>
      </c>
      <c r="AW144" s="78">
        <f>A126239858V_Latest</f>
        <v>0.41499999999999998</v>
      </c>
      <c r="AX144" s="78">
        <f>A126240290L_Latest</f>
        <v>0.41499999999999998</v>
      </c>
      <c r="AY144" s="78">
        <f>A126239930A_Latest</f>
        <v>0.41499999999999998</v>
      </c>
      <c r="AZ144" s="78">
        <f>A126240434L_Latest</f>
        <v>0</v>
      </c>
      <c r="BA144" s="78">
        <f>A126240002J_Latest</f>
        <v>0</v>
      </c>
      <c r="BB144" s="78">
        <f>A126240146V_Latest</f>
        <v>0</v>
      </c>
      <c r="BC144" s="78">
        <f>A126239786V_Latest</f>
        <v>0</v>
      </c>
      <c r="BD144" s="78">
        <f>A126240506L_Latest</f>
        <v>0</v>
      </c>
      <c r="BE144" s="78">
        <f>A126240218V_Latest</f>
        <v>0</v>
      </c>
      <c r="BF144" s="78">
        <f>A126240650F_Latest</f>
        <v>0</v>
      </c>
      <c r="BG144" s="78">
        <f>A126241082L_Latest</f>
        <v>0</v>
      </c>
      <c r="BH144" s="78">
        <f>A126240722F_Latest</f>
        <v>0</v>
      </c>
      <c r="BI144" s="78">
        <f>A126241226L_Latest</f>
        <v>0</v>
      </c>
      <c r="BJ144" s="78">
        <f>A126240794T_Latest</f>
        <v>0</v>
      </c>
      <c r="BK144" s="78">
        <f>A126240938T_Latest</f>
        <v>0</v>
      </c>
      <c r="BL144" s="78">
        <f>A126240578X_Latest</f>
        <v>0</v>
      </c>
      <c r="BM144" s="78">
        <f>A126241298X_Latest</f>
        <v>0</v>
      </c>
      <c r="BN144" s="78">
        <f>A126241010A_Latest</f>
        <v>0</v>
      </c>
      <c r="BO144" s="78">
        <f>A126241442F_Latest</f>
        <v>0</v>
      </c>
      <c r="BP144" s="78">
        <f>A126241874K_Latest</f>
        <v>0</v>
      </c>
      <c r="BQ144" s="78">
        <f>A126241514F_Latest</f>
        <v>0</v>
      </c>
      <c r="BR144" s="78">
        <f>A126242018L_Latest</f>
        <v>0</v>
      </c>
      <c r="BS144" s="78">
        <f>A126241586T_Latest</f>
        <v>0</v>
      </c>
      <c r="BT144" s="78">
        <f>A126241730X_Latest</f>
        <v>0</v>
      </c>
      <c r="BU144" s="78">
        <f>A126241370F_Latest</f>
        <v>0</v>
      </c>
      <c r="BV144" s="78">
        <f>A126242090F_Latest</f>
        <v>0</v>
      </c>
      <c r="BW144" s="78">
        <f>A126241802X_Latest</f>
        <v>0</v>
      </c>
      <c r="BX144" s="78">
        <f>A126238274W_Latest</f>
        <v>0.13</v>
      </c>
      <c r="BY144" s="78">
        <f>A126238706R_Latest</f>
        <v>0.13</v>
      </c>
      <c r="BZ144" s="78">
        <f>A126238346W_Latest</f>
        <v>0.13</v>
      </c>
      <c r="CA144" s="78">
        <f>A126238850J_Latest</f>
        <v>0</v>
      </c>
      <c r="CB144" s="78">
        <f>A126238418W_Latest</f>
        <v>0</v>
      </c>
      <c r="CC144" s="78">
        <f>A126238562R_Latest</f>
        <v>0</v>
      </c>
      <c r="CD144" s="78">
        <f>A126238202K_Latest</f>
        <v>0</v>
      </c>
      <c r="CE144" s="78">
        <f>A126238922J_Latest</f>
        <v>0</v>
      </c>
      <c r="CF144" s="78">
        <f>A126238634R_Latest</f>
        <v>0</v>
      </c>
      <c r="CG144" s="78"/>
      <c r="CH144" s="78"/>
      <c r="CI144" s="78"/>
      <c r="CJ144" s="78"/>
      <c r="CK144" s="78"/>
      <c r="CL144" s="78"/>
      <c r="CM144" s="78"/>
      <c r="CN144" s="78"/>
      <c r="CO144" s="78"/>
    </row>
    <row r="145" spans="1:93" hidden="1">
      <c r="A145" s="51"/>
      <c r="B145" s="56" t="s">
        <v>8802</v>
      </c>
      <c r="C145" s="65">
        <v>46</v>
      </c>
      <c r="D145" s="78">
        <f>A126237486F_Latest</f>
        <v>6.7930000000000001</v>
      </c>
      <c r="E145" s="78">
        <f>A126237918X_Latest</f>
        <v>6.14</v>
      </c>
      <c r="F145" s="78">
        <f>A126237558F_Latest</f>
        <v>0.51100000000000001</v>
      </c>
      <c r="G145" s="78">
        <f>A126238062V_Latest</f>
        <v>0.63</v>
      </c>
      <c r="H145" s="78">
        <f>A126237630L_Latest</f>
        <v>0</v>
      </c>
      <c r="I145" s="78">
        <f>A126237774X_Latest</f>
        <v>1.4910000000000001</v>
      </c>
      <c r="J145" s="78">
        <f>A126237414V_Latest</f>
        <v>4.1609999999999996</v>
      </c>
      <c r="K145" s="78">
        <f>A126238134V_Latest</f>
        <v>3.5089999999999999</v>
      </c>
      <c r="L145" s="78">
        <f>A126237846X_Latest</f>
        <v>0.65300000000000002</v>
      </c>
      <c r="M145" s="78">
        <f>A126242238R_Latest</f>
        <v>2.1240000000000001</v>
      </c>
      <c r="N145" s="78">
        <f>A126242670A_Latest</f>
        <v>2.1240000000000001</v>
      </c>
      <c r="O145" s="78">
        <f>A126242310W_Latest</f>
        <v>0</v>
      </c>
      <c r="P145" s="78">
        <f>A126242814A_Latest</f>
        <v>0.63</v>
      </c>
      <c r="Q145" s="78">
        <f>A126242382J_Latest</f>
        <v>0</v>
      </c>
      <c r="R145" s="78">
        <f>A126242526J_Latest</f>
        <v>0.6</v>
      </c>
      <c r="S145" s="78">
        <f>A126242166R_Latest</f>
        <v>0.89400000000000002</v>
      </c>
      <c r="T145" s="78">
        <f>A126242886L_Latest</f>
        <v>0.89400000000000002</v>
      </c>
      <c r="U145" s="78">
        <f>A126242598V_Latest</f>
        <v>0</v>
      </c>
      <c r="V145" s="78">
        <f>A126239070L_Latest</f>
        <v>0.56200000000000006</v>
      </c>
      <c r="W145" s="78">
        <f>A126239502F_Latest</f>
        <v>0.56200000000000006</v>
      </c>
      <c r="X145" s="78">
        <f>A126239142L_Latest</f>
        <v>0</v>
      </c>
      <c r="Y145" s="78">
        <f>A126239646T_Latest</f>
        <v>0</v>
      </c>
      <c r="Z145" s="78">
        <f>A126239214L_Latest</f>
        <v>0</v>
      </c>
      <c r="AA145" s="78">
        <f>A126239358X_Latest</f>
        <v>0</v>
      </c>
      <c r="AB145" s="78">
        <f>A126238998C_Latest</f>
        <v>0.56200000000000006</v>
      </c>
      <c r="AC145" s="78">
        <f>A126239718T_Latest</f>
        <v>0.56200000000000006</v>
      </c>
      <c r="AD145" s="78">
        <f>A126239430F_Latest</f>
        <v>0</v>
      </c>
      <c r="AE145" s="78">
        <f>A126243030W_Latest</f>
        <v>2.44</v>
      </c>
      <c r="AF145" s="78">
        <f>A126243462A_Latest</f>
        <v>2.048</v>
      </c>
      <c r="AG145" s="78">
        <f>A126243102W_Latest</f>
        <v>0.51100000000000001</v>
      </c>
      <c r="AH145" s="78">
        <f>A126243606A_Latest</f>
        <v>0</v>
      </c>
      <c r="AI145" s="78">
        <f>A126243174J_Latest</f>
        <v>0</v>
      </c>
      <c r="AJ145" s="78">
        <f>A126243318J_Latest</f>
        <v>0.499</v>
      </c>
      <c r="AK145" s="78">
        <f>A126242958L_Latest</f>
        <v>1.43</v>
      </c>
      <c r="AL145" s="78">
        <f>A126243678L_Latest</f>
        <v>1.038</v>
      </c>
      <c r="AM145" s="78">
        <f>A126243390A_Latest</f>
        <v>0.39200000000000002</v>
      </c>
      <c r="AN145" s="78">
        <f>A126243822V_Latest</f>
        <v>0.83099999999999996</v>
      </c>
      <c r="AO145" s="78">
        <f>A126244254A_Latest</f>
        <v>0.83099999999999996</v>
      </c>
      <c r="AP145" s="78">
        <f>A126243894F_Latest</f>
        <v>0</v>
      </c>
      <c r="AQ145" s="78">
        <f>A126244398L_Latest</f>
        <v>0</v>
      </c>
      <c r="AR145" s="78">
        <f>A126243966F_Latest</f>
        <v>0</v>
      </c>
      <c r="AS145" s="78">
        <f>A126244110R_Latest</f>
        <v>0.28100000000000003</v>
      </c>
      <c r="AT145" s="78">
        <f>A126243750V_Latest</f>
        <v>0.55000000000000004</v>
      </c>
      <c r="AU145" s="78">
        <f>A126244470V_Latest</f>
        <v>0.55000000000000004</v>
      </c>
      <c r="AV145" s="78">
        <f>A126244182A_Latest</f>
        <v>0</v>
      </c>
      <c r="AW145" s="78">
        <f>A126239862K_Latest</f>
        <v>0.623</v>
      </c>
      <c r="AX145" s="78">
        <f>A126240294W_Latest</f>
        <v>0.36199999999999999</v>
      </c>
      <c r="AY145" s="78">
        <f>A126239934K_Latest</f>
        <v>0</v>
      </c>
      <c r="AZ145" s="78">
        <f>A126240438W_Latest</f>
        <v>0</v>
      </c>
      <c r="BA145" s="78">
        <f>A126240006T_Latest</f>
        <v>0</v>
      </c>
      <c r="BB145" s="78">
        <f>A126240150K_Latest</f>
        <v>0</v>
      </c>
      <c r="BC145" s="78">
        <f>A126239790K_Latest</f>
        <v>0.623</v>
      </c>
      <c r="BD145" s="78">
        <f>A126240510C_Latest</f>
        <v>0.36199999999999999</v>
      </c>
      <c r="BE145" s="78">
        <f>A126240222K_Latest</f>
        <v>0.26100000000000001</v>
      </c>
      <c r="BF145" s="78">
        <f>A126240654R_Latest</f>
        <v>0.21199999999999999</v>
      </c>
      <c r="BG145" s="78">
        <f>A126241086W_Latest</f>
        <v>0.21199999999999999</v>
      </c>
      <c r="BH145" s="78">
        <f>A126240726R_Latest</f>
        <v>0</v>
      </c>
      <c r="BI145" s="78">
        <f>A126241230C_Latest</f>
        <v>0</v>
      </c>
      <c r="BJ145" s="78">
        <f>A126240798A_Latest</f>
        <v>0</v>
      </c>
      <c r="BK145" s="78">
        <f>A126240942J_Latest</f>
        <v>0.111</v>
      </c>
      <c r="BL145" s="78">
        <f>A126240582R_Latest</f>
        <v>0.10100000000000001</v>
      </c>
      <c r="BM145" s="78">
        <f>A126241302C_Latest</f>
        <v>0.10100000000000001</v>
      </c>
      <c r="BN145" s="78">
        <f>A126241014K_Latest</f>
        <v>0</v>
      </c>
      <c r="BO145" s="78">
        <f>A126241446R_Latest</f>
        <v>0</v>
      </c>
      <c r="BP145" s="78">
        <f>A126241878V_Latest</f>
        <v>0</v>
      </c>
      <c r="BQ145" s="78">
        <f>A126241518R_Latest</f>
        <v>0</v>
      </c>
      <c r="BR145" s="78">
        <f>A126242022C_Latest</f>
        <v>0</v>
      </c>
      <c r="BS145" s="78">
        <f>A126241590J_Latest</f>
        <v>0</v>
      </c>
      <c r="BT145" s="78">
        <f>A126241734J_Latest</f>
        <v>0</v>
      </c>
      <c r="BU145" s="78">
        <f>A126241374R_Latest</f>
        <v>0</v>
      </c>
      <c r="BV145" s="78">
        <f>A126242094R_Latest</f>
        <v>0</v>
      </c>
      <c r="BW145" s="78">
        <f>A126241806J_Latest</f>
        <v>0</v>
      </c>
      <c r="BX145" s="78">
        <f>A126238278F_Latest</f>
        <v>0</v>
      </c>
      <c r="BY145" s="78">
        <f>A126238710F_Latest</f>
        <v>0</v>
      </c>
      <c r="BZ145" s="78">
        <f>A126238350L_Latest</f>
        <v>0</v>
      </c>
      <c r="CA145" s="78">
        <f>A126238854T_Latest</f>
        <v>0</v>
      </c>
      <c r="CB145" s="78">
        <f>A126238422L_Latest</f>
        <v>0</v>
      </c>
      <c r="CC145" s="78">
        <f>A126238566X_Latest</f>
        <v>0</v>
      </c>
      <c r="CD145" s="78">
        <f>A126238206V_Latest</f>
        <v>0</v>
      </c>
      <c r="CE145" s="78">
        <f>A126238926T_Latest</f>
        <v>0</v>
      </c>
      <c r="CF145" s="78">
        <f>A126238638X_Latest</f>
        <v>0</v>
      </c>
      <c r="CG145" s="78"/>
      <c r="CH145" s="78"/>
      <c r="CI145" s="78"/>
      <c r="CJ145" s="78"/>
      <c r="CK145" s="78"/>
      <c r="CL145" s="78"/>
      <c r="CM145" s="78"/>
      <c r="CN145" s="78"/>
      <c r="CO145" s="78"/>
    </row>
    <row r="146" spans="1:93" hidden="1">
      <c r="A146" s="51"/>
      <c r="B146" s="55" t="s">
        <v>8803</v>
      </c>
      <c r="C146" s="65">
        <v>47</v>
      </c>
      <c r="D146" s="78">
        <f>A126237502V_Latest</f>
        <v>24.96</v>
      </c>
      <c r="E146" s="78">
        <f>A126237934X_Latest</f>
        <v>24.96</v>
      </c>
      <c r="F146" s="78">
        <f>A126237574F_Latest</f>
        <v>13.843999999999999</v>
      </c>
      <c r="G146" s="78">
        <f>A126238078L_Latest</f>
        <v>5.8280000000000003</v>
      </c>
      <c r="H146" s="78">
        <f>A126237646F_Latest</f>
        <v>2.8460000000000001</v>
      </c>
      <c r="I146" s="78">
        <f>A126237790X_Latest</f>
        <v>2.4430000000000001</v>
      </c>
      <c r="J146" s="78">
        <f>A126237430V_Latest</f>
        <v>0</v>
      </c>
      <c r="K146" s="78">
        <f>A126238150V_Latest</f>
        <v>0</v>
      </c>
      <c r="L146" s="78">
        <f>A126237862X_Latest</f>
        <v>0</v>
      </c>
      <c r="M146" s="78">
        <f>A126242254R_Latest</f>
        <v>5.7729999999999997</v>
      </c>
      <c r="N146" s="78">
        <f>A126242686V_Latest</f>
        <v>5.7729999999999997</v>
      </c>
      <c r="O146" s="78">
        <f>A126242326R_Latest</f>
        <v>2.6080000000000001</v>
      </c>
      <c r="P146" s="78">
        <f>A126242830A_Latest</f>
        <v>1.123</v>
      </c>
      <c r="Q146" s="78">
        <f>A126242398A_Latest</f>
        <v>0.68100000000000005</v>
      </c>
      <c r="R146" s="78">
        <f>A126242542J_Latest</f>
        <v>1.361</v>
      </c>
      <c r="S146" s="78">
        <f>A126242182R_Latest</f>
        <v>0</v>
      </c>
      <c r="T146" s="78">
        <f>A126242902A_Latest</f>
        <v>0</v>
      </c>
      <c r="U146" s="78">
        <f>A126242614J_Latest</f>
        <v>0</v>
      </c>
      <c r="V146" s="78">
        <f>A126239086F_Latest</f>
        <v>9.077</v>
      </c>
      <c r="W146" s="78">
        <f>A126239518X_Latest</f>
        <v>9.077</v>
      </c>
      <c r="X146" s="78">
        <f>A126239158F_Latest</f>
        <v>5.8049999999999997</v>
      </c>
      <c r="Y146" s="78">
        <f>A126239662T_Latest</f>
        <v>0.67500000000000004</v>
      </c>
      <c r="Z146" s="78">
        <f>A126239230L_Latest</f>
        <v>1.7749999999999999</v>
      </c>
      <c r="AA146" s="78">
        <f>A126239374X_Latest</f>
        <v>0.82299999999999995</v>
      </c>
      <c r="AB146" s="78">
        <f>A126239014V_Latest</f>
        <v>0</v>
      </c>
      <c r="AC146" s="78">
        <f>A126239734T_Latest</f>
        <v>0</v>
      </c>
      <c r="AD146" s="78">
        <f>A126239446X_Latest</f>
        <v>0</v>
      </c>
      <c r="AE146" s="78">
        <f>A126243046R_Latest</f>
        <v>4.774</v>
      </c>
      <c r="AF146" s="78">
        <f>A126243478V_Latest</f>
        <v>4.774</v>
      </c>
      <c r="AG146" s="78">
        <f>A126243118R_Latest</f>
        <v>2.5920000000000001</v>
      </c>
      <c r="AH146" s="78">
        <f>A126243622A_Latest</f>
        <v>1.792</v>
      </c>
      <c r="AI146" s="78">
        <f>A126243190J_Latest</f>
        <v>0.39</v>
      </c>
      <c r="AJ146" s="78">
        <f>A126243334J_Latest</f>
        <v>0</v>
      </c>
      <c r="AK146" s="78">
        <f>A126242974L_Latest</f>
        <v>0</v>
      </c>
      <c r="AL146" s="78">
        <f>A126243694L_Latest</f>
        <v>0</v>
      </c>
      <c r="AM146" s="78">
        <f>A126243406J_Latest</f>
        <v>0</v>
      </c>
      <c r="AN146" s="78">
        <f>A126243838L_Latest</f>
        <v>2.0459999999999998</v>
      </c>
      <c r="AO146" s="78">
        <f>A126244270A_Latest</f>
        <v>2.0459999999999998</v>
      </c>
      <c r="AP146" s="78">
        <f>A126243910V_Latest</f>
        <v>1.7869999999999999</v>
      </c>
      <c r="AQ146" s="78">
        <f>A126244414A_Latest</f>
        <v>0</v>
      </c>
      <c r="AR146" s="78">
        <f>A126243982F_Latest</f>
        <v>0</v>
      </c>
      <c r="AS146" s="78">
        <f>A126244126J_Latest</f>
        <v>0.25900000000000001</v>
      </c>
      <c r="AT146" s="78">
        <f>A126243766L_Latest</f>
        <v>0</v>
      </c>
      <c r="AU146" s="78">
        <f>A126244486L_Latest</f>
        <v>0</v>
      </c>
      <c r="AV146" s="78">
        <f>A126244198V_Latest</f>
        <v>0</v>
      </c>
      <c r="AW146" s="78">
        <f>A126239878C_Latest</f>
        <v>2.294</v>
      </c>
      <c r="AX146" s="78">
        <f>A126240310K_Latest</f>
        <v>2.294</v>
      </c>
      <c r="AY146" s="78">
        <f>A126239950K_Latest</f>
        <v>0.23300000000000001</v>
      </c>
      <c r="AZ146" s="78">
        <f>A126240454W_Latest</f>
        <v>2.0609999999999999</v>
      </c>
      <c r="BA146" s="78">
        <f>A126240022T_Latest</f>
        <v>0</v>
      </c>
      <c r="BB146" s="78">
        <f>A126240166C_Latest</f>
        <v>0</v>
      </c>
      <c r="BC146" s="78">
        <f>A126239806T_Latest</f>
        <v>0</v>
      </c>
      <c r="BD146" s="78">
        <f>A126240526W_Latest</f>
        <v>0</v>
      </c>
      <c r="BE146" s="78">
        <f>A126240238C_Latest</f>
        <v>0</v>
      </c>
      <c r="BF146" s="78">
        <f>A126240670R_Latest</f>
        <v>0.316</v>
      </c>
      <c r="BG146" s="78">
        <f>A126241102K_Latest</f>
        <v>0.316</v>
      </c>
      <c r="BH146" s="78">
        <f>A126240742R_Latest</f>
        <v>0.316</v>
      </c>
      <c r="BI146" s="78">
        <f>A126241246W_Latest</f>
        <v>0</v>
      </c>
      <c r="BJ146" s="78">
        <f>A126240814R_Latest</f>
        <v>0</v>
      </c>
      <c r="BK146" s="78">
        <f>A126240958A_Latest</f>
        <v>0</v>
      </c>
      <c r="BL146" s="78">
        <f>A126240598J_Latest</f>
        <v>0</v>
      </c>
      <c r="BM146" s="78">
        <f>A126241318W_Latest</f>
        <v>0</v>
      </c>
      <c r="BN146" s="78">
        <f>A126241030K_Latest</f>
        <v>0</v>
      </c>
      <c r="BO146" s="78">
        <f>A126241462R_Latest</f>
        <v>0.32800000000000001</v>
      </c>
      <c r="BP146" s="78">
        <f>A126241894V_Latest</f>
        <v>0.32800000000000001</v>
      </c>
      <c r="BQ146" s="78">
        <f>A126241534R_Latest</f>
        <v>0.32800000000000001</v>
      </c>
      <c r="BR146" s="78">
        <f>A126242038W_Latest</f>
        <v>0</v>
      </c>
      <c r="BS146" s="78">
        <f>A126241606R_Latest</f>
        <v>0</v>
      </c>
      <c r="BT146" s="78">
        <f>A126241750J_Latest</f>
        <v>0</v>
      </c>
      <c r="BU146" s="78">
        <f>A126241390R_Latest</f>
        <v>0</v>
      </c>
      <c r="BV146" s="78">
        <f>A126242110C_Latest</f>
        <v>0</v>
      </c>
      <c r="BW146" s="78">
        <f>A126241822J_Latest</f>
        <v>0</v>
      </c>
      <c r="BX146" s="78">
        <f>A126238294F_Latest</f>
        <v>0.35199999999999998</v>
      </c>
      <c r="BY146" s="78">
        <f>A126238726X_Latest</f>
        <v>0.35199999999999998</v>
      </c>
      <c r="BZ146" s="78">
        <f>A126238366F_Latest</f>
        <v>0.17399999999999999</v>
      </c>
      <c r="CA146" s="78">
        <f>A126238870T_Latest</f>
        <v>0.17799999999999999</v>
      </c>
      <c r="CB146" s="78">
        <f>A126238438F_Latest</f>
        <v>0</v>
      </c>
      <c r="CC146" s="78">
        <f>A126238582X_Latest</f>
        <v>0</v>
      </c>
      <c r="CD146" s="78">
        <f>A126238222V_Latest</f>
        <v>0</v>
      </c>
      <c r="CE146" s="78">
        <f>A126238942T_Latest</f>
        <v>0</v>
      </c>
      <c r="CF146" s="78">
        <f>A126238654X_Latest</f>
        <v>0</v>
      </c>
      <c r="CG146" s="78"/>
      <c r="CH146" s="78"/>
      <c r="CI146" s="78"/>
      <c r="CJ146" s="78"/>
      <c r="CK146" s="78"/>
      <c r="CL146" s="78"/>
      <c r="CM146" s="78"/>
      <c r="CN146" s="78"/>
      <c r="CO146" s="78"/>
    </row>
    <row r="147" spans="1:93" hidden="1">
      <c r="A147" s="51"/>
      <c r="B147" s="55" t="s">
        <v>8804</v>
      </c>
      <c r="C147" s="65">
        <v>48</v>
      </c>
      <c r="D147" s="78">
        <f>A126237470L_Latest</f>
        <v>5.1870000000000003</v>
      </c>
      <c r="E147" s="78">
        <f>A126237902F_Latest</f>
        <v>4.83</v>
      </c>
      <c r="F147" s="78">
        <f>A126237542L_Latest</f>
        <v>3.609</v>
      </c>
      <c r="G147" s="78">
        <f>A126238046V_Latest</f>
        <v>0.64600000000000002</v>
      </c>
      <c r="H147" s="78">
        <f>A126237614L_Latest</f>
        <v>0.439</v>
      </c>
      <c r="I147" s="78">
        <f>A126237758X_Latest</f>
        <v>0.13600000000000001</v>
      </c>
      <c r="J147" s="78">
        <f>A126237398F_Latest</f>
        <v>0.35699999999999998</v>
      </c>
      <c r="K147" s="78">
        <f>A126238118V_Latest</f>
        <v>0</v>
      </c>
      <c r="L147" s="78">
        <f>A126237830F_Latest</f>
        <v>0.35699999999999998</v>
      </c>
      <c r="M147" s="78">
        <f>A126242222W_Latest</f>
        <v>1.4770000000000001</v>
      </c>
      <c r="N147" s="78">
        <f>A126242654A_Latest</f>
        <v>1.4770000000000001</v>
      </c>
      <c r="O147" s="78">
        <f>A126242294J_Latest</f>
        <v>1.4770000000000001</v>
      </c>
      <c r="P147" s="78">
        <f>A126242798L_Latest</f>
        <v>0</v>
      </c>
      <c r="Q147" s="78">
        <f>A126242366J_Latest</f>
        <v>0</v>
      </c>
      <c r="R147" s="78">
        <f>A126242510R_Latest</f>
        <v>0</v>
      </c>
      <c r="S147" s="78">
        <f>A126242150W_Latest</f>
        <v>0</v>
      </c>
      <c r="T147" s="78">
        <f>A126242870V_Latest</f>
        <v>0</v>
      </c>
      <c r="U147" s="78">
        <f>A126242582A_Latest</f>
        <v>0</v>
      </c>
      <c r="V147" s="78">
        <f>A126239054L_Latest</f>
        <v>0.47499999999999998</v>
      </c>
      <c r="W147" s="78">
        <f>A126239486T_Latest</f>
        <v>0.47499999999999998</v>
      </c>
      <c r="X147" s="78">
        <f>A126239126L_Latest</f>
        <v>0.47499999999999998</v>
      </c>
      <c r="Y147" s="78">
        <f>A126239630X_Latest</f>
        <v>0</v>
      </c>
      <c r="Z147" s="78">
        <f>A126239198X_Latest</f>
        <v>0</v>
      </c>
      <c r="AA147" s="78">
        <f>A126239342F_Latest</f>
        <v>0</v>
      </c>
      <c r="AB147" s="78">
        <f>A126238982K_Latest</f>
        <v>0</v>
      </c>
      <c r="AC147" s="78">
        <f>A126239702X_Latest</f>
        <v>0</v>
      </c>
      <c r="AD147" s="78">
        <f>A126239414F_Latest</f>
        <v>0</v>
      </c>
      <c r="AE147" s="78">
        <f>A126243014W_Latest</f>
        <v>1.5449999999999999</v>
      </c>
      <c r="AF147" s="78">
        <f>A126243446A_Latest</f>
        <v>1.5449999999999999</v>
      </c>
      <c r="AG147" s="78">
        <f>A126243086J_Latest</f>
        <v>1.5449999999999999</v>
      </c>
      <c r="AH147" s="78">
        <f>A126243590V_Latest</f>
        <v>0</v>
      </c>
      <c r="AI147" s="78">
        <f>A126243158J_Latest</f>
        <v>0</v>
      </c>
      <c r="AJ147" s="78">
        <f>A126243302R_Latest</f>
        <v>0</v>
      </c>
      <c r="AK147" s="78">
        <f>A126242942V_Latest</f>
        <v>0</v>
      </c>
      <c r="AL147" s="78">
        <f>A126243662V_Latest</f>
        <v>0</v>
      </c>
      <c r="AM147" s="78">
        <f>A126243374A_Latest</f>
        <v>0</v>
      </c>
      <c r="AN147" s="78">
        <f>A126243806V_Latest</f>
        <v>0</v>
      </c>
      <c r="AO147" s="78">
        <f>A126244238A_Latest</f>
        <v>0</v>
      </c>
      <c r="AP147" s="78">
        <f>A126243878F_Latest</f>
        <v>0</v>
      </c>
      <c r="AQ147" s="78">
        <f>A126244382V_Latest</f>
        <v>0</v>
      </c>
      <c r="AR147" s="78">
        <f>A126243950L_Latest</f>
        <v>0</v>
      </c>
      <c r="AS147" s="78">
        <f>A126244094A_Latest</f>
        <v>0</v>
      </c>
      <c r="AT147" s="78">
        <f>A126243734V_Latest</f>
        <v>0</v>
      </c>
      <c r="AU147" s="78">
        <f>A126244454V_Latest</f>
        <v>0</v>
      </c>
      <c r="AV147" s="78">
        <f>A126244166A_Latest</f>
        <v>0</v>
      </c>
      <c r="AW147" s="78">
        <f>A126239846K_Latest</f>
        <v>1.5529999999999999</v>
      </c>
      <c r="AX147" s="78">
        <f>A126240278W_Latest</f>
        <v>1.196</v>
      </c>
      <c r="AY147" s="78">
        <f>A126239918K_Latest</f>
        <v>0.112</v>
      </c>
      <c r="AZ147" s="78">
        <f>A126240422C_Latest</f>
        <v>0.64600000000000002</v>
      </c>
      <c r="BA147" s="78">
        <f>A126239990C_Latest</f>
        <v>0.439</v>
      </c>
      <c r="BB147" s="78">
        <f>A126240134K_Latest</f>
        <v>0</v>
      </c>
      <c r="BC147" s="78">
        <f>A126239774K_Latest</f>
        <v>0.35699999999999998</v>
      </c>
      <c r="BD147" s="78">
        <f>A126240494R_Latest</f>
        <v>0</v>
      </c>
      <c r="BE147" s="78">
        <f>A126240206K_Latest</f>
        <v>0.35699999999999998</v>
      </c>
      <c r="BF147" s="78">
        <f>A126240638R_Latest</f>
        <v>0.13600000000000001</v>
      </c>
      <c r="BG147" s="78">
        <f>A126241070C_Latest</f>
        <v>0.13600000000000001</v>
      </c>
      <c r="BH147" s="78">
        <f>A126240710W_Latest</f>
        <v>0</v>
      </c>
      <c r="BI147" s="78">
        <f>A126241214C_Latest</f>
        <v>0</v>
      </c>
      <c r="BJ147" s="78">
        <f>A126240782J_Latest</f>
        <v>0</v>
      </c>
      <c r="BK147" s="78">
        <f>A126240926J_Latest</f>
        <v>0.13600000000000001</v>
      </c>
      <c r="BL147" s="78">
        <f>A126240566R_Latest</f>
        <v>0</v>
      </c>
      <c r="BM147" s="78">
        <f>A126241286R_Latest</f>
        <v>0</v>
      </c>
      <c r="BN147" s="78">
        <f>A126240998V_Latest</f>
        <v>0</v>
      </c>
      <c r="BO147" s="78">
        <f>A126241430W_Latest</f>
        <v>0</v>
      </c>
      <c r="BP147" s="78">
        <f>A126241862A_Latest</f>
        <v>0</v>
      </c>
      <c r="BQ147" s="78">
        <f>A126241502W_Latest</f>
        <v>0</v>
      </c>
      <c r="BR147" s="78">
        <f>A126242006C_Latest</f>
        <v>0</v>
      </c>
      <c r="BS147" s="78">
        <f>A126241574J_Latest</f>
        <v>0</v>
      </c>
      <c r="BT147" s="78">
        <f>A126241718J_Latest</f>
        <v>0</v>
      </c>
      <c r="BU147" s="78">
        <f>A126241358R_Latest</f>
        <v>0</v>
      </c>
      <c r="BV147" s="78">
        <f>A126242078R_Latest</f>
        <v>0</v>
      </c>
      <c r="BW147" s="78">
        <f>A126241790A_Latest</f>
        <v>0</v>
      </c>
      <c r="BX147" s="78">
        <f>A126238262L_Latest</f>
        <v>0</v>
      </c>
      <c r="BY147" s="78">
        <f>A126238694T_Latest</f>
        <v>0</v>
      </c>
      <c r="BZ147" s="78">
        <f>A126238334L_Latest</f>
        <v>0</v>
      </c>
      <c r="CA147" s="78">
        <f>A126238838T_Latest</f>
        <v>0</v>
      </c>
      <c r="CB147" s="78">
        <f>A126238406L_Latest</f>
        <v>0</v>
      </c>
      <c r="CC147" s="78">
        <f>A126238550F_Latest</f>
        <v>0</v>
      </c>
      <c r="CD147" s="78">
        <f>A126238190L_Latest</f>
        <v>0</v>
      </c>
      <c r="CE147" s="78">
        <f>A126238910X_Latest</f>
        <v>0</v>
      </c>
      <c r="CF147" s="78">
        <f>A126238622F_Latest</f>
        <v>0</v>
      </c>
      <c r="CG147" s="78"/>
      <c r="CH147" s="78"/>
      <c r="CI147" s="78"/>
      <c r="CJ147" s="78"/>
      <c r="CK147" s="78"/>
      <c r="CL147" s="78"/>
      <c r="CM147" s="78"/>
      <c r="CN147" s="78"/>
      <c r="CO147" s="78"/>
    </row>
    <row r="148" spans="1:93" hidden="1">
      <c r="A148" s="51"/>
      <c r="B148" s="55" t="s">
        <v>8805</v>
      </c>
      <c r="C148" s="65">
        <v>49</v>
      </c>
      <c r="D148" s="78">
        <f>A126237522C_Latest</f>
        <v>8.532</v>
      </c>
      <c r="E148" s="78">
        <f>A126237954J_Latest</f>
        <v>8.0120000000000005</v>
      </c>
      <c r="F148" s="78">
        <f>A126237594R_Latest</f>
        <v>0.76400000000000001</v>
      </c>
      <c r="G148" s="78">
        <f>A126238098W_Latest</f>
        <v>1.327</v>
      </c>
      <c r="H148" s="78">
        <f>A126237666R_Latest</f>
        <v>0.89900000000000002</v>
      </c>
      <c r="I148" s="78">
        <f>A126237810W_Latest</f>
        <v>3.7330000000000001</v>
      </c>
      <c r="J148" s="78">
        <f>A126237450C_Latest</f>
        <v>1.81</v>
      </c>
      <c r="K148" s="78">
        <f>A126238170C_Latest</f>
        <v>1.2889999999999999</v>
      </c>
      <c r="L148" s="78">
        <f>A126237882J_Latest</f>
        <v>0.52</v>
      </c>
      <c r="M148" s="78">
        <f>A126242274X_Latest</f>
        <v>3.4079999999999999</v>
      </c>
      <c r="N148" s="78">
        <f>A126242706T_Latest</f>
        <v>3.4079999999999999</v>
      </c>
      <c r="O148" s="78">
        <f>A126242346X_Latest</f>
        <v>0</v>
      </c>
      <c r="P148" s="78">
        <f>A126242850K_Latest</f>
        <v>0.58499999999999996</v>
      </c>
      <c r="Q148" s="78">
        <f>A126242418X_Latest</f>
        <v>0.47199999999999998</v>
      </c>
      <c r="R148" s="78">
        <f>A126242562T_Latest</f>
        <v>1.917</v>
      </c>
      <c r="S148" s="78">
        <f>A126242202L_Latest</f>
        <v>0.433</v>
      </c>
      <c r="T148" s="78">
        <f>A126242922K_Latest</f>
        <v>0.433</v>
      </c>
      <c r="U148" s="78">
        <f>A126242634T_Latest</f>
        <v>0</v>
      </c>
      <c r="V148" s="78">
        <f>A126239106C_Latest</f>
        <v>0.91100000000000003</v>
      </c>
      <c r="W148" s="78">
        <f>A126239538J_Latest</f>
        <v>0.39100000000000001</v>
      </c>
      <c r="X148" s="78">
        <f>A126239178R_Latest</f>
        <v>0</v>
      </c>
      <c r="Y148" s="78">
        <f>A126239682A_Latest</f>
        <v>0</v>
      </c>
      <c r="Z148" s="78">
        <f>A126239250W_Latest</f>
        <v>0.39100000000000001</v>
      </c>
      <c r="AA148" s="78">
        <f>A126239394J_Latest</f>
        <v>0</v>
      </c>
      <c r="AB148" s="78">
        <f>A126239034C_Latest</f>
        <v>0.52</v>
      </c>
      <c r="AC148" s="78">
        <f>A126239754A_Latest</f>
        <v>0</v>
      </c>
      <c r="AD148" s="78">
        <f>A126239466J_Latest</f>
        <v>0.52</v>
      </c>
      <c r="AE148" s="78">
        <f>A126243066X_Latest</f>
        <v>2.19</v>
      </c>
      <c r="AF148" s="78">
        <f>A126243498C_Latest</f>
        <v>2.19</v>
      </c>
      <c r="AG148" s="78">
        <f>A126243138X_Latest</f>
        <v>0</v>
      </c>
      <c r="AH148" s="78">
        <f>A126243642K_Latest</f>
        <v>0.56999999999999995</v>
      </c>
      <c r="AI148" s="78">
        <f>A126243210F_Latest</f>
        <v>0</v>
      </c>
      <c r="AJ148" s="78">
        <f>A126243354T_Latest</f>
        <v>1.115</v>
      </c>
      <c r="AK148" s="78">
        <f>A126242994W_Latest</f>
        <v>0.50600000000000001</v>
      </c>
      <c r="AL148" s="78">
        <f>A126243714K_Latest</f>
        <v>0.50600000000000001</v>
      </c>
      <c r="AM148" s="78">
        <f>A126243426T_Latest</f>
        <v>0</v>
      </c>
      <c r="AN148" s="78">
        <f>A126243858W_Latest</f>
        <v>0.26300000000000001</v>
      </c>
      <c r="AO148" s="78">
        <f>A126244290K_Latest</f>
        <v>0.26300000000000001</v>
      </c>
      <c r="AP148" s="78">
        <f>A126243930C_Latest</f>
        <v>0.26300000000000001</v>
      </c>
      <c r="AQ148" s="78">
        <f>A126244434K_Latest</f>
        <v>0</v>
      </c>
      <c r="AR148" s="78">
        <f>A126244002F_Latest</f>
        <v>0</v>
      </c>
      <c r="AS148" s="78">
        <f>A126244146T_Latest</f>
        <v>0</v>
      </c>
      <c r="AT148" s="78">
        <f>A126243786W_Latest</f>
        <v>0</v>
      </c>
      <c r="AU148" s="78">
        <f>A126244506K_Latest</f>
        <v>0</v>
      </c>
      <c r="AV148" s="78">
        <f>A126244218T_Latest</f>
        <v>0</v>
      </c>
      <c r="AW148" s="78">
        <f>A126239898L_Latest</f>
        <v>1.4470000000000001</v>
      </c>
      <c r="AX148" s="78">
        <f>A126240330V_Latest</f>
        <v>1.4470000000000001</v>
      </c>
      <c r="AY148" s="78">
        <f>A126239970V_Latest</f>
        <v>0.39400000000000002</v>
      </c>
      <c r="AZ148" s="78">
        <f>A126240474F_Latest</f>
        <v>0</v>
      </c>
      <c r="BA148" s="78">
        <f>A126240042A_Latest</f>
        <v>0</v>
      </c>
      <c r="BB148" s="78">
        <f>A126240186L_Latest</f>
        <v>0.70099999999999996</v>
      </c>
      <c r="BC148" s="78">
        <f>A126239826A_Latest</f>
        <v>0.35099999999999998</v>
      </c>
      <c r="BD148" s="78">
        <f>A126240546F_Latest</f>
        <v>0.35099999999999998</v>
      </c>
      <c r="BE148" s="78">
        <f>A126240258L_Latest</f>
        <v>0</v>
      </c>
      <c r="BF148" s="78">
        <f>A126240690X_Latest</f>
        <v>0.27800000000000002</v>
      </c>
      <c r="BG148" s="78">
        <f>A126241122V_Latest</f>
        <v>0.27800000000000002</v>
      </c>
      <c r="BH148" s="78">
        <f>A126240762X_Latest</f>
        <v>0.106</v>
      </c>
      <c r="BI148" s="78">
        <f>A126241266F_Latest</f>
        <v>0.17199999999999999</v>
      </c>
      <c r="BJ148" s="78">
        <f>A126240834X_Latest</f>
        <v>0</v>
      </c>
      <c r="BK148" s="78">
        <f>A126240978K_Latest</f>
        <v>0</v>
      </c>
      <c r="BL148" s="78">
        <f>A126240618F_Latest</f>
        <v>0</v>
      </c>
      <c r="BM148" s="78">
        <f>A126241338F_Latest</f>
        <v>0</v>
      </c>
      <c r="BN148" s="78">
        <f>A126241050V_Latest</f>
        <v>0</v>
      </c>
      <c r="BO148" s="78">
        <f>A126241482X_Latest</f>
        <v>3.5999999999999997E-2</v>
      </c>
      <c r="BP148" s="78">
        <f>A126241914T_Latest</f>
        <v>3.5999999999999997E-2</v>
      </c>
      <c r="BQ148" s="78">
        <f>A126241554X_Latest</f>
        <v>0</v>
      </c>
      <c r="BR148" s="78">
        <f>A126242058F_Latest</f>
        <v>0</v>
      </c>
      <c r="BS148" s="78">
        <f>A126241626X_Latest</f>
        <v>3.5999999999999997E-2</v>
      </c>
      <c r="BT148" s="78">
        <f>A126241770T_Latest</f>
        <v>0</v>
      </c>
      <c r="BU148" s="78">
        <f>A126241410L_Latest</f>
        <v>0</v>
      </c>
      <c r="BV148" s="78">
        <f>A126242130L_Latest</f>
        <v>0</v>
      </c>
      <c r="BW148" s="78">
        <f>A126241842T_Latest</f>
        <v>0</v>
      </c>
      <c r="BX148" s="78">
        <f>A126238314C_Latest</f>
        <v>0</v>
      </c>
      <c r="BY148" s="78">
        <f>A126238746J_Latest</f>
        <v>0</v>
      </c>
      <c r="BZ148" s="78">
        <f>A126238386R_Latest</f>
        <v>0</v>
      </c>
      <c r="CA148" s="78">
        <f>A126238890A_Latest</f>
        <v>0</v>
      </c>
      <c r="CB148" s="78">
        <f>A126238458R_Latest</f>
        <v>0</v>
      </c>
      <c r="CC148" s="78">
        <f>A126238602W_Latest</f>
        <v>0</v>
      </c>
      <c r="CD148" s="78">
        <f>A126238242C_Latest</f>
        <v>0</v>
      </c>
      <c r="CE148" s="78">
        <f>A126238962A_Latest</f>
        <v>0</v>
      </c>
      <c r="CF148" s="78">
        <f>A126238674J_Latest</f>
        <v>0</v>
      </c>
      <c r="CG148" s="78"/>
      <c r="CH148" s="78"/>
      <c r="CI148" s="78"/>
      <c r="CJ148" s="78"/>
      <c r="CK148" s="78"/>
      <c r="CL148" s="78"/>
      <c r="CM148" s="78"/>
      <c r="CN148" s="78"/>
      <c r="CO148" s="78"/>
    </row>
    <row r="149" spans="1:93" hidden="1">
      <c r="A149" s="51"/>
      <c r="B149" s="55" t="s">
        <v>8806</v>
      </c>
      <c r="C149" s="65">
        <v>50</v>
      </c>
      <c r="D149" s="78">
        <f>A126237506C_Latest</f>
        <v>14.284000000000001</v>
      </c>
      <c r="E149" s="78">
        <f>A126237938J_Latest</f>
        <v>14.284000000000001</v>
      </c>
      <c r="F149" s="78">
        <f>A126237578R_Latest</f>
        <v>6.5469999999999997</v>
      </c>
      <c r="G149" s="78">
        <f>A126238082C_Latest</f>
        <v>4.8559999999999999</v>
      </c>
      <c r="H149" s="78">
        <f>A126237650W_Latest</f>
        <v>2.8809999999999998</v>
      </c>
      <c r="I149" s="78">
        <f>A126237794J_Latest</f>
        <v>0</v>
      </c>
      <c r="J149" s="78">
        <f>A126237434C_Latest</f>
        <v>0</v>
      </c>
      <c r="K149" s="78">
        <f>A126238154C_Latest</f>
        <v>0</v>
      </c>
      <c r="L149" s="78">
        <f>A126237866J_Latest</f>
        <v>0</v>
      </c>
      <c r="M149" s="78">
        <f>A126242258X_Latest</f>
        <v>2.5070000000000001</v>
      </c>
      <c r="N149" s="78">
        <f>A126242690K_Latest</f>
        <v>2.5070000000000001</v>
      </c>
      <c r="O149" s="78">
        <f>A126242330F_Latest</f>
        <v>1.0569999999999999</v>
      </c>
      <c r="P149" s="78">
        <f>A126242834K_Latest</f>
        <v>1.45</v>
      </c>
      <c r="Q149" s="78">
        <f>A126242402F_Latest</f>
        <v>0</v>
      </c>
      <c r="R149" s="78">
        <f>A126242546T_Latest</f>
        <v>0</v>
      </c>
      <c r="S149" s="78">
        <f>A126242186X_Latest</f>
        <v>0</v>
      </c>
      <c r="T149" s="78">
        <f>A126242906K_Latest</f>
        <v>0</v>
      </c>
      <c r="U149" s="78">
        <f>A126242618T_Latest</f>
        <v>0</v>
      </c>
      <c r="V149" s="78">
        <f>A126239090W_Latest</f>
        <v>5.234</v>
      </c>
      <c r="W149" s="78">
        <f>A126239522R_Latest</f>
        <v>5.234</v>
      </c>
      <c r="X149" s="78">
        <f>A126239162W_Latest</f>
        <v>2.2719999999999998</v>
      </c>
      <c r="Y149" s="78">
        <f>A126239666A_Latest</f>
        <v>1.244</v>
      </c>
      <c r="Z149" s="78">
        <f>A126239234W_Latest</f>
        <v>1.718</v>
      </c>
      <c r="AA149" s="78">
        <f>A126239378J_Latest</f>
        <v>0</v>
      </c>
      <c r="AB149" s="78">
        <f>A126239018C_Latest</f>
        <v>0</v>
      </c>
      <c r="AC149" s="78">
        <f>A126239738A_Latest</f>
        <v>0</v>
      </c>
      <c r="AD149" s="78">
        <f>A126239450R_Latest</f>
        <v>0</v>
      </c>
      <c r="AE149" s="78">
        <f>A126243050F_Latest</f>
        <v>4.8280000000000003</v>
      </c>
      <c r="AF149" s="78">
        <f>A126243482K_Latest</f>
        <v>4.8280000000000003</v>
      </c>
      <c r="AG149" s="78">
        <f>A126243122F_Latest</f>
        <v>2.2490000000000001</v>
      </c>
      <c r="AH149" s="78">
        <f>A126243626K_Latest</f>
        <v>1.4750000000000001</v>
      </c>
      <c r="AI149" s="78">
        <f>A126243194T_Latest</f>
        <v>1.1040000000000001</v>
      </c>
      <c r="AJ149" s="78">
        <f>A126243338T_Latest</f>
        <v>0</v>
      </c>
      <c r="AK149" s="78">
        <f>A126242978W_Latest</f>
        <v>0</v>
      </c>
      <c r="AL149" s="78">
        <f>A126243698W_Latest</f>
        <v>0</v>
      </c>
      <c r="AM149" s="78">
        <f>A126243410X_Latest</f>
        <v>0</v>
      </c>
      <c r="AN149" s="78">
        <f>A126243842C_Latest</f>
        <v>0.28999999999999998</v>
      </c>
      <c r="AO149" s="78">
        <f>A126244274K_Latest</f>
        <v>0.28999999999999998</v>
      </c>
      <c r="AP149" s="78">
        <f>A126243914C_Latest</f>
        <v>0.28999999999999998</v>
      </c>
      <c r="AQ149" s="78">
        <f>A126244418K_Latest</f>
        <v>0</v>
      </c>
      <c r="AR149" s="78">
        <f>A126243986R_Latest</f>
        <v>0</v>
      </c>
      <c r="AS149" s="78">
        <f>A126244130X_Latest</f>
        <v>0</v>
      </c>
      <c r="AT149" s="78">
        <f>A126243770C_Latest</f>
        <v>0</v>
      </c>
      <c r="AU149" s="78">
        <f>A126244490C_Latest</f>
        <v>0</v>
      </c>
      <c r="AV149" s="78">
        <f>A126244202X_Latest</f>
        <v>0</v>
      </c>
      <c r="AW149" s="78">
        <f>A126239882V_Latest</f>
        <v>0.92800000000000005</v>
      </c>
      <c r="AX149" s="78">
        <f>A126240314V_Latest</f>
        <v>0.92800000000000005</v>
      </c>
      <c r="AY149" s="78">
        <f>A126239954V_Latest</f>
        <v>0.40500000000000003</v>
      </c>
      <c r="AZ149" s="78">
        <f>A126240458F_Latest</f>
        <v>0.52300000000000002</v>
      </c>
      <c r="BA149" s="78">
        <f>A126240026A_Latest</f>
        <v>0</v>
      </c>
      <c r="BB149" s="78">
        <f>A126240170V_Latest</f>
        <v>0</v>
      </c>
      <c r="BC149" s="78">
        <f>A126239810J_Latest</f>
        <v>0</v>
      </c>
      <c r="BD149" s="78">
        <f>A126240530L_Latest</f>
        <v>0</v>
      </c>
      <c r="BE149" s="78">
        <f>A126240242V_Latest</f>
        <v>0</v>
      </c>
      <c r="BF149" s="78">
        <f>A126240674X_Latest</f>
        <v>0.34499999999999997</v>
      </c>
      <c r="BG149" s="78">
        <f>A126241106V_Latest</f>
        <v>0.34499999999999997</v>
      </c>
      <c r="BH149" s="78">
        <f>A126240746X_Latest</f>
        <v>0.18099999999999999</v>
      </c>
      <c r="BI149" s="78">
        <f>A126241250L_Latest</f>
        <v>0.16400000000000001</v>
      </c>
      <c r="BJ149" s="78">
        <f>A126240818X_Latest</f>
        <v>0</v>
      </c>
      <c r="BK149" s="78">
        <f>A126240962T_Latest</f>
        <v>0</v>
      </c>
      <c r="BL149" s="78">
        <f>A126240602L_Latest</f>
        <v>0</v>
      </c>
      <c r="BM149" s="78">
        <f>A126241322L_Latest</f>
        <v>0</v>
      </c>
      <c r="BN149" s="78">
        <f>A126241034V_Latest</f>
        <v>0</v>
      </c>
      <c r="BO149" s="78">
        <f>A126241466X_Latest</f>
        <v>5.8999999999999997E-2</v>
      </c>
      <c r="BP149" s="78">
        <f>A126241898C_Latest</f>
        <v>5.8999999999999997E-2</v>
      </c>
      <c r="BQ149" s="78">
        <f>A126241538X_Latest</f>
        <v>0</v>
      </c>
      <c r="BR149" s="78">
        <f>A126242042L_Latest</f>
        <v>0</v>
      </c>
      <c r="BS149" s="78">
        <f>A126241610F_Latest</f>
        <v>5.8999999999999997E-2</v>
      </c>
      <c r="BT149" s="78">
        <f>A126241754T_Latest</f>
        <v>0</v>
      </c>
      <c r="BU149" s="78">
        <f>A126241394X_Latest</f>
        <v>0</v>
      </c>
      <c r="BV149" s="78">
        <f>A126242114L_Latest</f>
        <v>0</v>
      </c>
      <c r="BW149" s="78">
        <f>A126241826T_Latest</f>
        <v>0</v>
      </c>
      <c r="BX149" s="78">
        <f>A126238298R_Latest</f>
        <v>9.2999999999999999E-2</v>
      </c>
      <c r="BY149" s="78">
        <f>A126238730R_Latest</f>
        <v>9.2999999999999999E-2</v>
      </c>
      <c r="BZ149" s="78">
        <f>A126238370W_Latest</f>
        <v>9.2999999999999999E-2</v>
      </c>
      <c r="CA149" s="78">
        <f>A126238874A_Latest</f>
        <v>0</v>
      </c>
      <c r="CB149" s="78">
        <f>A126238442W_Latest</f>
        <v>0</v>
      </c>
      <c r="CC149" s="78">
        <f>A126238586J_Latest</f>
        <v>0</v>
      </c>
      <c r="CD149" s="78">
        <f>A126238226C_Latest</f>
        <v>0</v>
      </c>
      <c r="CE149" s="78">
        <f>A126238946A_Latest</f>
        <v>0</v>
      </c>
      <c r="CF149" s="78">
        <f>A126238658J_Latest</f>
        <v>0</v>
      </c>
      <c r="CG149" s="78"/>
      <c r="CH149" s="78"/>
      <c r="CI149" s="78"/>
      <c r="CJ149" s="78"/>
      <c r="CK149" s="78"/>
      <c r="CL149" s="78"/>
      <c r="CM149" s="78"/>
      <c r="CN149" s="78"/>
      <c r="CO149" s="78"/>
    </row>
    <row r="150" spans="1:93" s="81" customFormat="1" hidden="1">
      <c r="A150" s="51"/>
      <c r="B150" s="55" t="s">
        <v>8807</v>
      </c>
      <c r="C150" s="79">
        <v>51</v>
      </c>
      <c r="D150" s="78">
        <f>A126237526L_Latest</f>
        <v>19.943999999999999</v>
      </c>
      <c r="E150" s="78">
        <f>A126237958T_Latest</f>
        <v>19.547999999999998</v>
      </c>
      <c r="F150" s="78">
        <f>A126237598X_Latest</f>
        <v>3.7509999999999999</v>
      </c>
      <c r="G150" s="78">
        <f>A126238102A_Latest</f>
        <v>2.2669999999999999</v>
      </c>
      <c r="H150" s="78">
        <f>A126237670F_Latest</f>
        <v>1.5389999999999999</v>
      </c>
      <c r="I150" s="78">
        <f>A126237814F_Latest</f>
        <v>5.5359999999999996</v>
      </c>
      <c r="J150" s="78">
        <f>A126237454L_Latest</f>
        <v>6.851</v>
      </c>
      <c r="K150" s="78">
        <f>A126238174L_Latest</f>
        <v>6.4550000000000001</v>
      </c>
      <c r="L150" s="78">
        <f>A126237886T_Latest</f>
        <v>0.39600000000000002</v>
      </c>
      <c r="M150" s="78">
        <f>A126242278J_Latest</f>
        <v>5.242</v>
      </c>
      <c r="N150" s="78">
        <f>A126242710J_Latest</f>
        <v>5.242</v>
      </c>
      <c r="O150" s="78">
        <f>A126242350R_Latest</f>
        <v>1.4590000000000001</v>
      </c>
      <c r="P150" s="78">
        <f>A126242854V_Latest</f>
        <v>0</v>
      </c>
      <c r="Q150" s="78">
        <f>A126242422R_Latest</f>
        <v>0</v>
      </c>
      <c r="R150" s="78">
        <f>A126242566A_Latest</f>
        <v>2.3660000000000001</v>
      </c>
      <c r="S150" s="78">
        <f>A126242206W_Latest</f>
        <v>1.4159999999999999</v>
      </c>
      <c r="T150" s="78">
        <f>A126242926V_Latest</f>
        <v>1.4159999999999999</v>
      </c>
      <c r="U150" s="78">
        <f>A126242638A_Latest</f>
        <v>0</v>
      </c>
      <c r="V150" s="78">
        <f>A126239110V_Latest</f>
        <v>4.7510000000000003</v>
      </c>
      <c r="W150" s="78">
        <f>A126239542X_Latest</f>
        <v>4.3550000000000004</v>
      </c>
      <c r="X150" s="78">
        <f>A126239182F_Latest</f>
        <v>0.46400000000000002</v>
      </c>
      <c r="Y150" s="78">
        <f>A126239686K_Latest</f>
        <v>0.66500000000000004</v>
      </c>
      <c r="Z150" s="78">
        <f>A126239254F_Latest</f>
        <v>0.65700000000000003</v>
      </c>
      <c r="AA150" s="78">
        <f>A126239398T_Latest</f>
        <v>0</v>
      </c>
      <c r="AB150" s="78">
        <f>A126239038L_Latest</f>
        <v>2.9649999999999999</v>
      </c>
      <c r="AC150" s="78">
        <f>A126239758K_Latest</f>
        <v>2.569</v>
      </c>
      <c r="AD150" s="78">
        <f>A126239470X_Latest</f>
        <v>0.39600000000000002</v>
      </c>
      <c r="AE150" s="78">
        <f>A126243070R_Latest</f>
        <v>5.4749999999999996</v>
      </c>
      <c r="AF150" s="78">
        <f>A126243502J_Latest</f>
        <v>5.4749999999999996</v>
      </c>
      <c r="AG150" s="78">
        <f>A126243142R_Latest</f>
        <v>1.274</v>
      </c>
      <c r="AH150" s="78">
        <f>A126243646V_Latest</f>
        <v>1.302</v>
      </c>
      <c r="AI150" s="78">
        <f>A126243214R_Latest</f>
        <v>0</v>
      </c>
      <c r="AJ150" s="78">
        <f>A126243358A_Latest</f>
        <v>2.052</v>
      </c>
      <c r="AK150" s="78">
        <f>A126242998F_Latest</f>
        <v>0.84699999999999998</v>
      </c>
      <c r="AL150" s="78">
        <f>A126243718V_Latest</f>
        <v>0.84699999999999998</v>
      </c>
      <c r="AM150" s="78">
        <f>A126243430J_Latest</f>
        <v>0</v>
      </c>
      <c r="AN150" s="78">
        <f>A126243862L_Latest</f>
        <v>1.367</v>
      </c>
      <c r="AO150" s="78">
        <f>A126244294V_Latest</f>
        <v>1.367</v>
      </c>
      <c r="AP150" s="78">
        <f>A126243934L_Latest</f>
        <v>0.42599999999999999</v>
      </c>
      <c r="AQ150" s="78">
        <f>A126244438V_Latest</f>
        <v>0</v>
      </c>
      <c r="AR150" s="78">
        <f>A126244006R_Latest</f>
        <v>0</v>
      </c>
      <c r="AS150" s="78">
        <f>A126244150J_Latest</f>
        <v>0.94099999999999995</v>
      </c>
      <c r="AT150" s="78">
        <f>A126243790L_Latest</f>
        <v>0</v>
      </c>
      <c r="AU150" s="78">
        <f>A126244510A_Latest</f>
        <v>0</v>
      </c>
      <c r="AV150" s="78">
        <f>A126244222J_Latest</f>
        <v>0</v>
      </c>
      <c r="AW150" s="78">
        <f>A126239902T_Latest</f>
        <v>1.6359999999999999</v>
      </c>
      <c r="AX150" s="78">
        <f>A126240334C_Latest</f>
        <v>1.6359999999999999</v>
      </c>
      <c r="AY150" s="78">
        <f>A126239974C_Latest</f>
        <v>0</v>
      </c>
      <c r="AZ150" s="78">
        <f>A126240478R_Latest</f>
        <v>0</v>
      </c>
      <c r="BA150" s="78">
        <f>A126240046K_Latest</f>
        <v>0.55200000000000005</v>
      </c>
      <c r="BB150" s="78">
        <f>A126240190C_Latest</f>
        <v>0</v>
      </c>
      <c r="BC150" s="78">
        <f>A126239830T_Latest</f>
        <v>1.085</v>
      </c>
      <c r="BD150" s="78">
        <f>A126240550W_Latest</f>
        <v>1.085</v>
      </c>
      <c r="BE150" s="78">
        <f>A126240262C_Latest</f>
        <v>0</v>
      </c>
      <c r="BF150" s="78">
        <f>A126240694J_Latest</f>
        <v>0.622</v>
      </c>
      <c r="BG150" s="78">
        <f>A126241126C_Latest</f>
        <v>0.622</v>
      </c>
      <c r="BH150" s="78">
        <f>A126240766J_Latest</f>
        <v>0</v>
      </c>
      <c r="BI150" s="78">
        <f>A126241270W_Latest</f>
        <v>0.1</v>
      </c>
      <c r="BJ150" s="78">
        <f>A126240838J_Latest</f>
        <v>0.14799999999999999</v>
      </c>
      <c r="BK150" s="78">
        <f>A126240982A_Latest</f>
        <v>0.111</v>
      </c>
      <c r="BL150" s="78">
        <f>A126240622W_Latest</f>
        <v>0.26300000000000001</v>
      </c>
      <c r="BM150" s="78">
        <f>A126241342W_Latest</f>
        <v>0.26300000000000001</v>
      </c>
      <c r="BN150" s="78">
        <f>A126241054C_Latest</f>
        <v>0</v>
      </c>
      <c r="BO150" s="78">
        <f>A126241486J_Latest</f>
        <v>0.29399999999999998</v>
      </c>
      <c r="BP150" s="78">
        <f>A126241918A_Latest</f>
        <v>0.29399999999999998</v>
      </c>
      <c r="BQ150" s="78">
        <f>A126241558J_Latest</f>
        <v>0.128</v>
      </c>
      <c r="BR150" s="78">
        <f>A126242062W_Latest</f>
        <v>0</v>
      </c>
      <c r="BS150" s="78">
        <f>A126241630R_Latest</f>
        <v>0</v>
      </c>
      <c r="BT150" s="78">
        <f>A126241774A_Latest</f>
        <v>6.6000000000000003E-2</v>
      </c>
      <c r="BU150" s="78">
        <f>A126241414W_Latest</f>
        <v>0.1</v>
      </c>
      <c r="BV150" s="78">
        <f>A126242134W_Latest</f>
        <v>0.1</v>
      </c>
      <c r="BW150" s="78">
        <f>A126241846A_Latest</f>
        <v>0</v>
      </c>
      <c r="BX150" s="78">
        <f>A126238318L_Latest</f>
        <v>0.55700000000000005</v>
      </c>
      <c r="BY150" s="78">
        <f>A126238750X_Latest</f>
        <v>0.55700000000000005</v>
      </c>
      <c r="BZ150" s="78">
        <f>A126238390F_Latest</f>
        <v>0</v>
      </c>
      <c r="CA150" s="78">
        <f>A126238894K_Latest</f>
        <v>0.19900000000000001</v>
      </c>
      <c r="CB150" s="78">
        <f>A126238462F_Latest</f>
        <v>0.182</v>
      </c>
      <c r="CC150" s="78">
        <f>A126238606F_Latest</f>
        <v>0</v>
      </c>
      <c r="CD150" s="78">
        <f>A126238246L_Latest</f>
        <v>0.17499999999999999</v>
      </c>
      <c r="CE150" s="78">
        <f>A126238966K_Latest</f>
        <v>0.17499999999999999</v>
      </c>
      <c r="CF150" s="78">
        <f>A126238678T_Latest</f>
        <v>0</v>
      </c>
      <c r="CG150" s="80"/>
      <c r="CH150" s="80"/>
      <c r="CI150" s="80"/>
      <c r="CJ150" s="80"/>
      <c r="CK150" s="80"/>
      <c r="CL150" s="80"/>
      <c r="CM150" s="80"/>
      <c r="CN150" s="80"/>
      <c r="CO150" s="80"/>
    </row>
    <row r="151" spans="1:93" s="81" customFormat="1" hidden="1">
      <c r="A151" s="51"/>
      <c r="B151" s="55" t="s">
        <v>8808</v>
      </c>
      <c r="C151" s="79">
        <v>52</v>
      </c>
      <c r="D151" s="78">
        <f>A126237474W_Latest</f>
        <v>6.0309999999999997</v>
      </c>
      <c r="E151" s="78">
        <f>A126237906R_Latest</f>
        <v>6.0309999999999997</v>
      </c>
      <c r="F151" s="78">
        <f>A126237546W_Latest</f>
        <v>1.119</v>
      </c>
      <c r="G151" s="78">
        <f>A126238050K_Latest</f>
        <v>1.23</v>
      </c>
      <c r="H151" s="78">
        <f>A126237618W_Latest</f>
        <v>1.5580000000000001</v>
      </c>
      <c r="I151" s="78">
        <f>A126237762R_Latest</f>
        <v>1.129</v>
      </c>
      <c r="J151" s="78">
        <f>A126237402K_Latest</f>
        <v>0.995</v>
      </c>
      <c r="K151" s="78">
        <f>A126238122K_Latest</f>
        <v>0.995</v>
      </c>
      <c r="L151" s="78">
        <f>A126237834R_Latest</f>
        <v>0</v>
      </c>
      <c r="M151" s="78">
        <f>A126242226F_Latest</f>
        <v>1.425</v>
      </c>
      <c r="N151" s="78">
        <f>A126242658K_Latest</f>
        <v>1.425</v>
      </c>
      <c r="O151" s="78">
        <f>A126242298T_Latest</f>
        <v>0.60599999999999998</v>
      </c>
      <c r="P151" s="78">
        <f>A126242802T_Latest</f>
        <v>0</v>
      </c>
      <c r="Q151" s="78">
        <f>A126242370X_Latest</f>
        <v>0.32300000000000001</v>
      </c>
      <c r="R151" s="78">
        <f>A126242514X_Latest</f>
        <v>0</v>
      </c>
      <c r="S151" s="78">
        <f>A126242154F_Latest</f>
        <v>0.496</v>
      </c>
      <c r="T151" s="78">
        <f>A126242874C_Latest</f>
        <v>0.496</v>
      </c>
      <c r="U151" s="78">
        <f>A126242586K_Latest</f>
        <v>0</v>
      </c>
      <c r="V151" s="78">
        <f>A126239058W_Latest</f>
        <v>2.5369999999999999</v>
      </c>
      <c r="W151" s="78">
        <f>A126239490J_Latest</f>
        <v>2.5369999999999999</v>
      </c>
      <c r="X151" s="78">
        <f>A126239130C_Latest</f>
        <v>0.51300000000000001</v>
      </c>
      <c r="Y151" s="78">
        <f>A126239634J_Latest</f>
        <v>1.23</v>
      </c>
      <c r="Z151" s="78">
        <f>A126239202C_Latest</f>
        <v>0.29399999999999998</v>
      </c>
      <c r="AA151" s="78">
        <f>A126239346R_Latest</f>
        <v>0</v>
      </c>
      <c r="AB151" s="78">
        <f>A126238986V_Latest</f>
        <v>0.5</v>
      </c>
      <c r="AC151" s="78">
        <f>A126239706J_Latest</f>
        <v>0.5</v>
      </c>
      <c r="AD151" s="78">
        <f>A126239418R_Latest</f>
        <v>0</v>
      </c>
      <c r="AE151" s="78">
        <f>A126243018F_Latest</f>
        <v>1.425</v>
      </c>
      <c r="AF151" s="78">
        <f>A126243450T_Latest</f>
        <v>1.425</v>
      </c>
      <c r="AG151" s="78">
        <f>A126243090X_Latest</f>
        <v>0</v>
      </c>
      <c r="AH151" s="78">
        <f>A126243594C_Latest</f>
        <v>0</v>
      </c>
      <c r="AI151" s="78">
        <f>A126243162X_Latest</f>
        <v>0.94099999999999995</v>
      </c>
      <c r="AJ151" s="78">
        <f>A126243306X_Latest</f>
        <v>0.48399999999999999</v>
      </c>
      <c r="AK151" s="78">
        <f>A126242946C_Latest</f>
        <v>0</v>
      </c>
      <c r="AL151" s="78">
        <f>A126243666C_Latest</f>
        <v>0</v>
      </c>
      <c r="AM151" s="78">
        <f>A126243378K_Latest</f>
        <v>0</v>
      </c>
      <c r="AN151" s="78">
        <f>A126243810K_Latest</f>
        <v>0</v>
      </c>
      <c r="AO151" s="78">
        <f>A126244242T_Latest</f>
        <v>0</v>
      </c>
      <c r="AP151" s="78">
        <f>A126243882W_Latest</f>
        <v>0</v>
      </c>
      <c r="AQ151" s="78">
        <f>A126244386C_Latest</f>
        <v>0</v>
      </c>
      <c r="AR151" s="78">
        <f>A126243954W_Latest</f>
        <v>0</v>
      </c>
      <c r="AS151" s="78">
        <f>A126244098K_Latest</f>
        <v>0</v>
      </c>
      <c r="AT151" s="78">
        <f>A126243738C_Latest</f>
        <v>0</v>
      </c>
      <c r="AU151" s="78">
        <f>A126244458C_Latest</f>
        <v>0</v>
      </c>
      <c r="AV151" s="78">
        <f>A126244170T_Latest</f>
        <v>0</v>
      </c>
      <c r="AW151" s="78">
        <f>A126239850A_Latest</f>
        <v>0.57899999999999996</v>
      </c>
      <c r="AX151" s="78">
        <f>A126240282L_Latest</f>
        <v>0.57899999999999996</v>
      </c>
      <c r="AY151" s="78">
        <f>A126239922A_Latest</f>
        <v>0</v>
      </c>
      <c r="AZ151" s="78">
        <f>A126240426L_Latest</f>
        <v>0</v>
      </c>
      <c r="BA151" s="78">
        <f>A126239994L_Latest</f>
        <v>0</v>
      </c>
      <c r="BB151" s="78">
        <f>A126240138V_Latest</f>
        <v>0.57899999999999996</v>
      </c>
      <c r="BC151" s="78">
        <f>A126239778V_Latest</f>
        <v>0</v>
      </c>
      <c r="BD151" s="78">
        <f>A126240498X_Latest</f>
        <v>0</v>
      </c>
      <c r="BE151" s="78">
        <f>A126240210A_Latest</f>
        <v>0</v>
      </c>
      <c r="BF151" s="78">
        <f>A126240642F_Latest</f>
        <v>0</v>
      </c>
      <c r="BG151" s="78">
        <f>A126241074L_Latest</f>
        <v>0</v>
      </c>
      <c r="BH151" s="78">
        <f>A126240714F_Latest</f>
        <v>0</v>
      </c>
      <c r="BI151" s="78">
        <f>A126241218L_Latest</f>
        <v>0</v>
      </c>
      <c r="BJ151" s="78">
        <f>A126240786T_Latest</f>
        <v>0</v>
      </c>
      <c r="BK151" s="78">
        <f>A126240930X_Latest</f>
        <v>0</v>
      </c>
      <c r="BL151" s="78">
        <f>A126240570F_Latest</f>
        <v>0</v>
      </c>
      <c r="BM151" s="78">
        <f>A126241290F_Latest</f>
        <v>0</v>
      </c>
      <c r="BN151" s="78">
        <f>A126241002A_Latest</f>
        <v>0</v>
      </c>
      <c r="BO151" s="78">
        <f>A126241434F_Latest</f>
        <v>6.5000000000000002E-2</v>
      </c>
      <c r="BP151" s="78">
        <f>A126241866K_Latest</f>
        <v>6.5000000000000002E-2</v>
      </c>
      <c r="BQ151" s="78">
        <f>A126241506F_Latest</f>
        <v>0</v>
      </c>
      <c r="BR151" s="78">
        <f>A126242010V_Latest</f>
        <v>0</v>
      </c>
      <c r="BS151" s="78">
        <f>A126241578T_Latest</f>
        <v>0</v>
      </c>
      <c r="BT151" s="78">
        <f>A126241722X_Latest</f>
        <v>6.5000000000000002E-2</v>
      </c>
      <c r="BU151" s="78">
        <f>A126241362F_Latest</f>
        <v>0</v>
      </c>
      <c r="BV151" s="78">
        <f>A126242082F_Latest</f>
        <v>0</v>
      </c>
      <c r="BW151" s="78">
        <f>A126241794K_Latest</f>
        <v>0</v>
      </c>
      <c r="BX151" s="78">
        <f>A126238266W_Latest</f>
        <v>0</v>
      </c>
      <c r="BY151" s="78">
        <f>A126238698A_Latest</f>
        <v>0</v>
      </c>
      <c r="BZ151" s="78">
        <f>A126238338W_Latest</f>
        <v>0</v>
      </c>
      <c r="CA151" s="78">
        <f>A126238842J_Latest</f>
        <v>0</v>
      </c>
      <c r="CB151" s="78">
        <f>A126238410C_Latest</f>
        <v>0</v>
      </c>
      <c r="CC151" s="78">
        <f>A126238554R_Latest</f>
        <v>0</v>
      </c>
      <c r="CD151" s="78">
        <f>A126238194W_Latest</f>
        <v>0</v>
      </c>
      <c r="CE151" s="78">
        <f>A126238914J_Latest</f>
        <v>0</v>
      </c>
      <c r="CF151" s="78">
        <f>A126238626R_Latest</f>
        <v>0</v>
      </c>
      <c r="CG151" s="80"/>
      <c r="CH151" s="80"/>
      <c r="CI151" s="80"/>
      <c r="CJ151" s="80"/>
      <c r="CK151" s="80"/>
      <c r="CL151" s="80"/>
      <c r="CM151" s="80"/>
      <c r="CN151" s="80"/>
      <c r="CO151" s="80"/>
    </row>
    <row r="152" spans="1:93" hidden="1">
      <c r="A152" s="51"/>
      <c r="B152" s="55" t="s">
        <v>8809</v>
      </c>
      <c r="C152" s="65">
        <v>53</v>
      </c>
      <c r="D152" s="78">
        <f>A126237458W_Latest</f>
        <v>15.759</v>
      </c>
      <c r="E152" s="78">
        <f>A126237890J_Latest</f>
        <v>15.759</v>
      </c>
      <c r="F152" s="78">
        <f>A126237530C_Latest</f>
        <v>4.2480000000000002</v>
      </c>
      <c r="G152" s="78">
        <f>A126238034K_Latest</f>
        <v>3.0960000000000001</v>
      </c>
      <c r="H152" s="78">
        <f>A126237602C_Latest</f>
        <v>5.92</v>
      </c>
      <c r="I152" s="78">
        <f>A126237746R_Latest</f>
        <v>2.4950000000000001</v>
      </c>
      <c r="J152" s="78">
        <f>A126237386W_Latest</f>
        <v>0</v>
      </c>
      <c r="K152" s="78">
        <f>A126238106K_Latest</f>
        <v>0</v>
      </c>
      <c r="L152" s="78">
        <f>A126237818R_Latest</f>
        <v>0</v>
      </c>
      <c r="M152" s="78">
        <f>A126242210L_Latest</f>
        <v>3.9780000000000002</v>
      </c>
      <c r="N152" s="78">
        <f>A126242642T_Latest</f>
        <v>3.9780000000000002</v>
      </c>
      <c r="O152" s="78">
        <f>A126242282X_Latest</f>
        <v>1.921</v>
      </c>
      <c r="P152" s="78">
        <f>A126242786C_Latest</f>
        <v>0.63800000000000001</v>
      </c>
      <c r="Q152" s="78">
        <f>A126242354X_Latest</f>
        <v>0.95699999999999996</v>
      </c>
      <c r="R152" s="78">
        <f>A126242498K_Latest</f>
        <v>0.46300000000000002</v>
      </c>
      <c r="S152" s="78">
        <f>A126242138F_Latest</f>
        <v>0</v>
      </c>
      <c r="T152" s="78">
        <f>A126242858C_Latest</f>
        <v>0</v>
      </c>
      <c r="U152" s="78">
        <f>A126242570T_Latest</f>
        <v>0</v>
      </c>
      <c r="V152" s="78">
        <f>A126239042C_Latest</f>
        <v>5.8680000000000003</v>
      </c>
      <c r="W152" s="78">
        <f>A126239474J_Latest</f>
        <v>5.8680000000000003</v>
      </c>
      <c r="X152" s="78">
        <f>A126239114C_Latest</f>
        <v>1.29</v>
      </c>
      <c r="Y152" s="78">
        <f>A126239618J_Latest</f>
        <v>1.734</v>
      </c>
      <c r="Z152" s="78">
        <f>A126239186R_Latest</f>
        <v>2.109</v>
      </c>
      <c r="AA152" s="78">
        <f>A126239330W_Latest</f>
        <v>0.73499999999999999</v>
      </c>
      <c r="AB152" s="78">
        <f>A126238970A_Latest</f>
        <v>0</v>
      </c>
      <c r="AC152" s="78">
        <f>A126239690A_Latest</f>
        <v>0</v>
      </c>
      <c r="AD152" s="78">
        <f>A126239402W_Latest</f>
        <v>0</v>
      </c>
      <c r="AE152" s="78">
        <f>A126243002L_Latest</f>
        <v>1.9970000000000001</v>
      </c>
      <c r="AF152" s="78">
        <f>A126243434T_Latest</f>
        <v>1.9970000000000001</v>
      </c>
      <c r="AG152" s="78">
        <f>A126243074X_Latest</f>
        <v>0</v>
      </c>
      <c r="AH152" s="78">
        <f>A126243578C_Latest</f>
        <v>0</v>
      </c>
      <c r="AI152" s="78">
        <f>A126243146X_Latest</f>
        <v>1.0489999999999999</v>
      </c>
      <c r="AJ152" s="78">
        <f>A126243290T_Latest</f>
        <v>0.94899999999999995</v>
      </c>
      <c r="AK152" s="78">
        <f>A126242930K_Latest</f>
        <v>0</v>
      </c>
      <c r="AL152" s="78">
        <f>A126243650K_Latest</f>
        <v>0</v>
      </c>
      <c r="AM152" s="78">
        <f>A126243362T_Latest</f>
        <v>0</v>
      </c>
      <c r="AN152" s="78">
        <f>A126243794W_Latest</f>
        <v>1.6</v>
      </c>
      <c r="AO152" s="78">
        <f>A126244226T_Latest</f>
        <v>1.6</v>
      </c>
      <c r="AP152" s="78">
        <f>A126243866W_Latest</f>
        <v>0.626</v>
      </c>
      <c r="AQ152" s="78">
        <f>A126244370K_Latest</f>
        <v>0.378</v>
      </c>
      <c r="AR152" s="78">
        <f>A126243938W_Latest</f>
        <v>0.59599999999999997</v>
      </c>
      <c r="AS152" s="78">
        <f>A126244082T_Latest</f>
        <v>0</v>
      </c>
      <c r="AT152" s="78">
        <f>A126243722K_Latest</f>
        <v>0</v>
      </c>
      <c r="AU152" s="78">
        <f>A126244442K_Latest</f>
        <v>0</v>
      </c>
      <c r="AV152" s="78">
        <f>A126244154T_Latest</f>
        <v>0</v>
      </c>
      <c r="AW152" s="78">
        <f>A126239834A_Latest</f>
        <v>2.206</v>
      </c>
      <c r="AX152" s="78">
        <f>A126240266L_Latest</f>
        <v>2.206</v>
      </c>
      <c r="AY152" s="78">
        <f>A126239906A_Latest</f>
        <v>0.41</v>
      </c>
      <c r="AZ152" s="78">
        <f>A126240410V_Latest</f>
        <v>0.34599999999999997</v>
      </c>
      <c r="BA152" s="78">
        <f>A126239978L_Latest</f>
        <v>1.1000000000000001</v>
      </c>
      <c r="BB152" s="78">
        <f>A126240122A_Latest</f>
        <v>0.34899999999999998</v>
      </c>
      <c r="BC152" s="78">
        <f>A126239762A_Latest</f>
        <v>0</v>
      </c>
      <c r="BD152" s="78">
        <f>A126240482F_Latest</f>
        <v>0</v>
      </c>
      <c r="BE152" s="78">
        <f>A126240194L_Latest</f>
        <v>0</v>
      </c>
      <c r="BF152" s="78">
        <f>A126240626F_Latest</f>
        <v>0.11</v>
      </c>
      <c r="BG152" s="78">
        <f>A126241058L_Latest</f>
        <v>0.11</v>
      </c>
      <c r="BH152" s="78">
        <f>A126240698T_Latest</f>
        <v>0</v>
      </c>
      <c r="BI152" s="78">
        <f>A126241202V_Latest</f>
        <v>0</v>
      </c>
      <c r="BJ152" s="78">
        <f>A126240770X_Latest</f>
        <v>0.11</v>
      </c>
      <c r="BK152" s="78">
        <f>A126240914X_Latest</f>
        <v>0</v>
      </c>
      <c r="BL152" s="78">
        <f>A126240554F_Latest</f>
        <v>0</v>
      </c>
      <c r="BM152" s="78">
        <f>A126241274F_Latest</f>
        <v>0</v>
      </c>
      <c r="BN152" s="78">
        <f>A126240986K_Latest</f>
        <v>0</v>
      </c>
      <c r="BO152" s="78">
        <f>A126241418F_Latest</f>
        <v>0</v>
      </c>
      <c r="BP152" s="78">
        <f>A126241850T_Latest</f>
        <v>0</v>
      </c>
      <c r="BQ152" s="78">
        <f>A126241490X_Latest</f>
        <v>0</v>
      </c>
      <c r="BR152" s="78">
        <f>A126241994C_Latest</f>
        <v>0</v>
      </c>
      <c r="BS152" s="78">
        <f>A126241562X_Latest</f>
        <v>0</v>
      </c>
      <c r="BT152" s="78">
        <f>A126241706X_Latest</f>
        <v>0</v>
      </c>
      <c r="BU152" s="78">
        <f>A126241346F_Latest</f>
        <v>0</v>
      </c>
      <c r="BV152" s="78">
        <f>A126242066F_Latest</f>
        <v>0</v>
      </c>
      <c r="BW152" s="78">
        <f>A126241778K_Latest</f>
        <v>0</v>
      </c>
      <c r="BX152" s="78">
        <f>A126238250C_Latest</f>
        <v>0</v>
      </c>
      <c r="BY152" s="78">
        <f>A126238682J_Latest</f>
        <v>0</v>
      </c>
      <c r="BZ152" s="78">
        <f>A126238322C_Latest</f>
        <v>0</v>
      </c>
      <c r="CA152" s="78">
        <f>A126238826J_Latest</f>
        <v>0</v>
      </c>
      <c r="CB152" s="78">
        <f>A126238394R_Latest</f>
        <v>0</v>
      </c>
      <c r="CC152" s="78">
        <f>A126238538R_Latest</f>
        <v>0</v>
      </c>
      <c r="CD152" s="78">
        <f>A126238178W_Latest</f>
        <v>0</v>
      </c>
      <c r="CE152" s="78">
        <f>A126238898V_Latest</f>
        <v>0</v>
      </c>
      <c r="CF152" s="78">
        <f>A126238610W_Latest</f>
        <v>0</v>
      </c>
      <c r="CG152" s="78"/>
      <c r="CH152" s="78"/>
      <c r="CI152" s="78"/>
      <c r="CJ152" s="78"/>
      <c r="CK152" s="78"/>
      <c r="CL152" s="78"/>
      <c r="CM152" s="78"/>
      <c r="CN152" s="78"/>
      <c r="CO152" s="78"/>
    </row>
    <row r="153" spans="1:93" hidden="1">
      <c r="A153" s="51"/>
      <c r="B153" s="57" t="s">
        <v>8810</v>
      </c>
      <c r="C153" s="65">
        <v>54</v>
      </c>
      <c r="D153" s="78">
        <f>A126237462L_Latest</f>
        <v>11.811999999999999</v>
      </c>
      <c r="E153" s="78">
        <f>A126237894T_Latest</f>
        <v>11.364000000000001</v>
      </c>
      <c r="F153" s="78">
        <f>A126237534L_Latest</f>
        <v>0</v>
      </c>
      <c r="G153" s="78">
        <f>A126238038V_Latest</f>
        <v>4.2469999999999999</v>
      </c>
      <c r="H153" s="78">
        <f>A126237606L_Latest</f>
        <v>5.5339999999999998</v>
      </c>
      <c r="I153" s="78">
        <f>A126237750F_Latest</f>
        <v>1.298</v>
      </c>
      <c r="J153" s="78">
        <f>A126237390L_Latest</f>
        <v>0.73299999999999998</v>
      </c>
      <c r="K153" s="78">
        <f>A126238110A_Latest</f>
        <v>0.28499999999999998</v>
      </c>
      <c r="L153" s="78">
        <f>A126237822F_Latest</f>
        <v>0.44800000000000001</v>
      </c>
      <c r="M153" s="78">
        <f>A126242214W_Latest</f>
        <v>3.198</v>
      </c>
      <c r="N153" s="78">
        <f>A126242646A_Latest</f>
        <v>2.75</v>
      </c>
      <c r="O153" s="78">
        <f>A126242286J_Latest</f>
        <v>0</v>
      </c>
      <c r="P153" s="78">
        <f>A126242790V_Latest</f>
        <v>1.556</v>
      </c>
      <c r="Q153" s="78">
        <f>A126242358J_Latest</f>
        <v>1.1930000000000001</v>
      </c>
      <c r="R153" s="78">
        <f>A126242502R_Latest</f>
        <v>0</v>
      </c>
      <c r="S153" s="78">
        <f>A126242142W_Latest</f>
        <v>0.44800000000000001</v>
      </c>
      <c r="T153" s="78">
        <f>A126242862V_Latest</f>
        <v>0</v>
      </c>
      <c r="U153" s="78">
        <f>A126242574A_Latest</f>
        <v>0.44800000000000001</v>
      </c>
      <c r="V153" s="78">
        <f>A126239046L_Latest</f>
        <v>3.9849999999999999</v>
      </c>
      <c r="W153" s="78">
        <f>A126239478T_Latest</f>
        <v>3.9849999999999999</v>
      </c>
      <c r="X153" s="78">
        <f>A126239118L_Latest</f>
        <v>0</v>
      </c>
      <c r="Y153" s="78">
        <f>A126239622X_Latest</f>
        <v>0.99199999999999999</v>
      </c>
      <c r="Z153" s="78">
        <f>A126239190F_Latest</f>
        <v>1.6950000000000001</v>
      </c>
      <c r="AA153" s="78">
        <f>A126239334F_Latest</f>
        <v>1.298</v>
      </c>
      <c r="AB153" s="78">
        <f>A126238974K_Latest</f>
        <v>0</v>
      </c>
      <c r="AC153" s="78">
        <f>A126239694K_Latest</f>
        <v>0</v>
      </c>
      <c r="AD153" s="78">
        <f>A126239406F_Latest</f>
        <v>0</v>
      </c>
      <c r="AE153" s="78">
        <f>A126243006W_Latest</f>
        <v>1.0329999999999999</v>
      </c>
      <c r="AF153" s="78">
        <f>A126243438A_Latest</f>
        <v>1.0329999999999999</v>
      </c>
      <c r="AG153" s="78">
        <f>A126243078J_Latest</f>
        <v>0</v>
      </c>
      <c r="AH153" s="78">
        <f>A126243582V_Latest</f>
        <v>0</v>
      </c>
      <c r="AI153" s="78">
        <f>A126243150R_Latest</f>
        <v>1.0329999999999999</v>
      </c>
      <c r="AJ153" s="78">
        <f>A126243294A_Latest</f>
        <v>0</v>
      </c>
      <c r="AK153" s="78">
        <f>A126242934V_Latest</f>
        <v>0</v>
      </c>
      <c r="AL153" s="78">
        <f>A126243654V_Latest</f>
        <v>0</v>
      </c>
      <c r="AM153" s="78">
        <f>A126243366A_Latest</f>
        <v>0</v>
      </c>
      <c r="AN153" s="78">
        <f>A126243798F_Latest</f>
        <v>1.2509999999999999</v>
      </c>
      <c r="AO153" s="78">
        <f>A126244230J_Latest</f>
        <v>1.2509999999999999</v>
      </c>
      <c r="AP153" s="78">
        <f>A126243870L_Latest</f>
        <v>0</v>
      </c>
      <c r="AQ153" s="78">
        <f>A126244374V_Latest</f>
        <v>0.73</v>
      </c>
      <c r="AR153" s="78">
        <f>A126243942L_Latest</f>
        <v>0.23599999999999999</v>
      </c>
      <c r="AS153" s="78">
        <f>A126244086A_Latest</f>
        <v>0</v>
      </c>
      <c r="AT153" s="78">
        <f>A126243726V_Latest</f>
        <v>0.28499999999999998</v>
      </c>
      <c r="AU153" s="78">
        <f>A126244446V_Latest</f>
        <v>0.28499999999999998</v>
      </c>
      <c r="AV153" s="78">
        <f>A126244158A_Latest</f>
        <v>0</v>
      </c>
      <c r="AW153" s="78">
        <f>A126239838K_Latest</f>
        <v>2.004</v>
      </c>
      <c r="AX153" s="78">
        <f>A126240270C_Latest</f>
        <v>2.004</v>
      </c>
      <c r="AY153" s="78">
        <f>A126239910T_Latest</f>
        <v>0</v>
      </c>
      <c r="AZ153" s="78">
        <f>A126240414C_Latest</f>
        <v>0.84599999999999997</v>
      </c>
      <c r="BA153" s="78">
        <f>A126239982C_Latest</f>
        <v>1.1579999999999999</v>
      </c>
      <c r="BB153" s="78">
        <f>A126240126K_Latest</f>
        <v>0</v>
      </c>
      <c r="BC153" s="78">
        <f>A126239766K_Latest</f>
        <v>0</v>
      </c>
      <c r="BD153" s="78">
        <f>A126240486R_Latest</f>
        <v>0</v>
      </c>
      <c r="BE153" s="78">
        <f>A126240198W_Latest</f>
        <v>0</v>
      </c>
      <c r="BF153" s="78">
        <f>A126240630W_Latest</f>
        <v>0.25700000000000001</v>
      </c>
      <c r="BG153" s="78">
        <f>A126241062C_Latest</f>
        <v>0.25700000000000001</v>
      </c>
      <c r="BH153" s="78">
        <f>A126240702W_Latest</f>
        <v>0</v>
      </c>
      <c r="BI153" s="78">
        <f>A126241206C_Latest</f>
        <v>0.123</v>
      </c>
      <c r="BJ153" s="78">
        <f>A126240774J_Latest</f>
        <v>0.13400000000000001</v>
      </c>
      <c r="BK153" s="78">
        <f>A126240918J_Latest</f>
        <v>0</v>
      </c>
      <c r="BL153" s="78">
        <f>A126240558R_Latest</f>
        <v>0</v>
      </c>
      <c r="BM153" s="78">
        <f>A126241278R_Latest</f>
        <v>0</v>
      </c>
      <c r="BN153" s="78">
        <f>A126240990A_Latest</f>
        <v>0</v>
      </c>
      <c r="BO153" s="78">
        <f>A126241422W_Latest</f>
        <v>8.5000000000000006E-2</v>
      </c>
      <c r="BP153" s="78">
        <f>A126241854A_Latest</f>
        <v>8.5000000000000006E-2</v>
      </c>
      <c r="BQ153" s="78">
        <f>A126241494J_Latest</f>
        <v>0</v>
      </c>
      <c r="BR153" s="78">
        <f>A126241998L_Latest</f>
        <v>0</v>
      </c>
      <c r="BS153" s="78">
        <f>A126241566J_Latest</f>
        <v>8.5000000000000006E-2</v>
      </c>
      <c r="BT153" s="78">
        <f>A126241710R_Latest</f>
        <v>0</v>
      </c>
      <c r="BU153" s="78">
        <f>A126241350W_Latest</f>
        <v>0</v>
      </c>
      <c r="BV153" s="78">
        <f>A126242070W_Latest</f>
        <v>0</v>
      </c>
      <c r="BW153" s="78">
        <f>A126241782A_Latest</f>
        <v>0</v>
      </c>
      <c r="BX153" s="78">
        <f>A126238254L_Latest</f>
        <v>0</v>
      </c>
      <c r="BY153" s="78">
        <f>A126238686T_Latest</f>
        <v>0</v>
      </c>
      <c r="BZ153" s="78">
        <f>A126238326L_Latest</f>
        <v>0</v>
      </c>
      <c r="CA153" s="78">
        <f>A126238830X_Latest</f>
        <v>0</v>
      </c>
      <c r="CB153" s="78">
        <f>A126238398X_Latest</f>
        <v>0</v>
      </c>
      <c r="CC153" s="78">
        <f>A126238542F_Latest</f>
        <v>0</v>
      </c>
      <c r="CD153" s="78">
        <f>A126238182L_Latest</f>
        <v>0</v>
      </c>
      <c r="CE153" s="78">
        <f>A126238902X_Latest</f>
        <v>0</v>
      </c>
      <c r="CF153" s="78">
        <f>A126238614F_Latest</f>
        <v>0</v>
      </c>
      <c r="CG153" s="78"/>
      <c r="CH153" s="78"/>
      <c r="CI153" s="78"/>
      <c r="CJ153" s="78"/>
      <c r="CK153" s="78"/>
      <c r="CL153" s="78"/>
      <c r="CM153" s="78"/>
      <c r="CN153" s="78"/>
      <c r="CO153" s="78"/>
    </row>
    <row r="154" spans="1:93" s="81" customFormat="1" hidden="1">
      <c r="A154" s="51"/>
      <c r="B154" s="55" t="s">
        <v>8811</v>
      </c>
      <c r="C154" s="79">
        <v>55</v>
      </c>
      <c r="D154" s="78">
        <f>A126237490W_Latest</f>
        <v>7.9569999999999999</v>
      </c>
      <c r="E154" s="78">
        <f>A126237922R_Latest</f>
        <v>7.9569999999999999</v>
      </c>
      <c r="F154" s="78">
        <f>A126237562W_Latest</f>
        <v>5.1369999999999996</v>
      </c>
      <c r="G154" s="78">
        <f>A126238066C_Latest</f>
        <v>0.90100000000000002</v>
      </c>
      <c r="H154" s="78">
        <f>A126237634W_Latest</f>
        <v>0.48</v>
      </c>
      <c r="I154" s="78">
        <f>A126237778J_Latest</f>
        <v>1.0669999999999999</v>
      </c>
      <c r="J154" s="78">
        <f>A126237418C_Latest</f>
        <v>0.372</v>
      </c>
      <c r="K154" s="78">
        <f>A126238138C_Latest</f>
        <v>0.372</v>
      </c>
      <c r="L154" s="78">
        <f>A126237850R_Latest</f>
        <v>0</v>
      </c>
      <c r="M154" s="78">
        <f>A126242242F_Latest</f>
        <v>2.556</v>
      </c>
      <c r="N154" s="78">
        <f>A126242674K_Latest</f>
        <v>2.556</v>
      </c>
      <c r="O154" s="78">
        <f>A126242314F_Latest</f>
        <v>1.1919999999999999</v>
      </c>
      <c r="P154" s="78">
        <f>A126242818K_Latest</f>
        <v>0.90100000000000002</v>
      </c>
      <c r="Q154" s="78">
        <f>A126242386T_Latest</f>
        <v>0</v>
      </c>
      <c r="R154" s="78">
        <f>A126242530X_Latest</f>
        <v>0.46300000000000002</v>
      </c>
      <c r="S154" s="78">
        <f>A126242170F_Latest</f>
        <v>0</v>
      </c>
      <c r="T154" s="78">
        <f>A126242890C_Latest</f>
        <v>0</v>
      </c>
      <c r="U154" s="78">
        <f>A126242602X_Latest</f>
        <v>0</v>
      </c>
      <c r="V154" s="78">
        <f>A126239074W_Latest</f>
        <v>1.506</v>
      </c>
      <c r="W154" s="78">
        <f>A126239506R_Latest</f>
        <v>1.506</v>
      </c>
      <c r="X154" s="78">
        <f>A126239146W_Latest</f>
        <v>1.026</v>
      </c>
      <c r="Y154" s="78">
        <f>A126239650J_Latest</f>
        <v>0</v>
      </c>
      <c r="Z154" s="78">
        <f>A126239218W_Latest</f>
        <v>0.48</v>
      </c>
      <c r="AA154" s="78">
        <f>A126239362R_Latest</f>
        <v>0</v>
      </c>
      <c r="AB154" s="78">
        <f>A126239002K_Latest</f>
        <v>0</v>
      </c>
      <c r="AC154" s="78">
        <f>A126239722J_Latest</f>
        <v>0</v>
      </c>
      <c r="AD154" s="78">
        <f>A126239434R_Latest</f>
        <v>0</v>
      </c>
      <c r="AE154" s="78">
        <f>A126243034F_Latest</f>
        <v>2.0529999999999999</v>
      </c>
      <c r="AF154" s="78">
        <f>A126243466K_Latest</f>
        <v>2.0529999999999999</v>
      </c>
      <c r="AG154" s="78">
        <f>A126243106F_Latest</f>
        <v>1.448</v>
      </c>
      <c r="AH154" s="78">
        <f>A126243610T_Latest</f>
        <v>0</v>
      </c>
      <c r="AI154" s="78">
        <f>A126243178T_Latest</f>
        <v>0</v>
      </c>
      <c r="AJ154" s="78">
        <f>A126243322X_Latest</f>
        <v>0.60499999999999998</v>
      </c>
      <c r="AK154" s="78">
        <f>A126242962C_Latest</f>
        <v>0</v>
      </c>
      <c r="AL154" s="78">
        <f>A126243682C_Latest</f>
        <v>0</v>
      </c>
      <c r="AM154" s="78">
        <f>A126243394K_Latest</f>
        <v>0</v>
      </c>
      <c r="AN154" s="78">
        <f>A126243826C_Latest</f>
        <v>0</v>
      </c>
      <c r="AO154" s="78">
        <f>A126244258K_Latest</f>
        <v>0</v>
      </c>
      <c r="AP154" s="78">
        <f>A126243898R_Latest</f>
        <v>0</v>
      </c>
      <c r="AQ154" s="78">
        <f>A126244402T_Latest</f>
        <v>0</v>
      </c>
      <c r="AR154" s="78">
        <f>A126243970W_Latest</f>
        <v>0</v>
      </c>
      <c r="AS154" s="78">
        <f>A126244114X_Latest</f>
        <v>0</v>
      </c>
      <c r="AT154" s="78">
        <f>A126243754C_Latest</f>
        <v>0</v>
      </c>
      <c r="AU154" s="78">
        <f>A126244474C_Latest</f>
        <v>0</v>
      </c>
      <c r="AV154" s="78">
        <f>A126244186K_Latest</f>
        <v>0</v>
      </c>
      <c r="AW154" s="78">
        <f>A126239866V_Latest</f>
        <v>1.5469999999999999</v>
      </c>
      <c r="AX154" s="78">
        <f>A126240298F_Latest</f>
        <v>1.5469999999999999</v>
      </c>
      <c r="AY154" s="78">
        <f>A126239938V_Latest</f>
        <v>1.1739999999999999</v>
      </c>
      <c r="AZ154" s="78">
        <f>A126240442L_Latest</f>
        <v>0</v>
      </c>
      <c r="BA154" s="78">
        <f>A126240010J_Latest</f>
        <v>0</v>
      </c>
      <c r="BB154" s="78">
        <f>A126240154V_Latest</f>
        <v>0</v>
      </c>
      <c r="BC154" s="78">
        <f>A126239794V_Latest</f>
        <v>0.372</v>
      </c>
      <c r="BD154" s="78">
        <f>A126240514L_Latest</f>
        <v>0.372</v>
      </c>
      <c r="BE154" s="78">
        <f>A126240226V_Latest</f>
        <v>0</v>
      </c>
      <c r="BF154" s="78">
        <f>A126240658X_Latest</f>
        <v>0</v>
      </c>
      <c r="BG154" s="78">
        <f>A126241090L_Latest</f>
        <v>0</v>
      </c>
      <c r="BH154" s="78">
        <f>A126240730F_Latest</f>
        <v>0</v>
      </c>
      <c r="BI154" s="78">
        <f>A126241234L_Latest</f>
        <v>0</v>
      </c>
      <c r="BJ154" s="78">
        <f>A126240802F_Latest</f>
        <v>0</v>
      </c>
      <c r="BK154" s="78">
        <f>A126240946T_Latest</f>
        <v>0</v>
      </c>
      <c r="BL154" s="78">
        <f>A126240586X_Latest</f>
        <v>0</v>
      </c>
      <c r="BM154" s="78">
        <f>A126241306L_Latest</f>
        <v>0</v>
      </c>
      <c r="BN154" s="78">
        <f>A126241018V_Latest</f>
        <v>0</v>
      </c>
      <c r="BO154" s="78">
        <f>A126241450F_Latest</f>
        <v>0.29499999999999998</v>
      </c>
      <c r="BP154" s="78">
        <f>A126241882K_Latest</f>
        <v>0.29499999999999998</v>
      </c>
      <c r="BQ154" s="78">
        <f>A126241522F_Latest</f>
        <v>0.29499999999999998</v>
      </c>
      <c r="BR154" s="78">
        <f>A126242026L_Latest</f>
        <v>0</v>
      </c>
      <c r="BS154" s="78">
        <f>A126241594T_Latest</f>
        <v>0</v>
      </c>
      <c r="BT154" s="78">
        <f>A126241738T_Latest</f>
        <v>0</v>
      </c>
      <c r="BU154" s="78">
        <f>A126241378X_Latest</f>
        <v>0</v>
      </c>
      <c r="BV154" s="78">
        <f>A126242098X_Latest</f>
        <v>0</v>
      </c>
      <c r="BW154" s="78">
        <f>A126241810X_Latest</f>
        <v>0</v>
      </c>
      <c r="BX154" s="78">
        <f>A126238282W_Latest</f>
        <v>0</v>
      </c>
      <c r="BY154" s="78">
        <f>A126238714R_Latest</f>
        <v>0</v>
      </c>
      <c r="BZ154" s="78">
        <f>A126238354W_Latest</f>
        <v>0</v>
      </c>
      <c r="CA154" s="78">
        <f>A126238858A_Latest</f>
        <v>0</v>
      </c>
      <c r="CB154" s="78">
        <f>A126238426W_Latest</f>
        <v>0</v>
      </c>
      <c r="CC154" s="78">
        <f>A126238570R_Latest</f>
        <v>0</v>
      </c>
      <c r="CD154" s="78">
        <f>A126238210K_Latest</f>
        <v>0</v>
      </c>
      <c r="CE154" s="78">
        <f>A126238930J_Latest</f>
        <v>0</v>
      </c>
      <c r="CF154" s="78">
        <f>A126238642R_Latest</f>
        <v>0</v>
      </c>
      <c r="CG154" s="80"/>
      <c r="CH154" s="80"/>
      <c r="CI154" s="80"/>
      <c r="CJ154" s="80"/>
      <c r="CK154" s="80"/>
      <c r="CL154" s="80"/>
      <c r="CM154" s="80"/>
      <c r="CN154" s="80"/>
      <c r="CO154" s="80"/>
    </row>
    <row r="155" spans="1:93" hidden="1">
      <c r="A155" s="51"/>
      <c r="B155" s="55" t="s">
        <v>8812</v>
      </c>
      <c r="C155" s="65">
        <v>56</v>
      </c>
      <c r="D155" s="78">
        <f>A126237466W_Latest</f>
        <v>29.78</v>
      </c>
      <c r="E155" s="78">
        <f>A126237898A_Latest</f>
        <v>29.78</v>
      </c>
      <c r="F155" s="78">
        <f>A126237538W_Latest</f>
        <v>8.86</v>
      </c>
      <c r="G155" s="78">
        <f>A126238042K_Latest</f>
        <v>6.2279999999999998</v>
      </c>
      <c r="H155" s="78">
        <f>A126237610C_Latest</f>
        <v>6.2210000000000001</v>
      </c>
      <c r="I155" s="78">
        <f>A126237754R_Latest</f>
        <v>4.766</v>
      </c>
      <c r="J155" s="78">
        <f>A126237394W_Latest</f>
        <v>3.7050000000000001</v>
      </c>
      <c r="K155" s="78">
        <f>A126238114K_Latest</f>
        <v>3.7050000000000001</v>
      </c>
      <c r="L155" s="78">
        <f>A126237826R_Latest</f>
        <v>0</v>
      </c>
      <c r="M155" s="78">
        <f>A126242218F_Latest</f>
        <v>7.01</v>
      </c>
      <c r="N155" s="78">
        <f>A126242650T_Latest</f>
        <v>7.01</v>
      </c>
      <c r="O155" s="78">
        <f>A126242290X_Latest</f>
        <v>1.0489999999999999</v>
      </c>
      <c r="P155" s="78">
        <f>A126242794C_Latest</f>
        <v>1.6240000000000001</v>
      </c>
      <c r="Q155" s="78">
        <f>A126242362X_Latest</f>
        <v>1.3440000000000001</v>
      </c>
      <c r="R155" s="78">
        <f>A126242506X_Latest</f>
        <v>1.976</v>
      </c>
      <c r="S155" s="78">
        <f>A126242146F_Latest</f>
        <v>1.016</v>
      </c>
      <c r="T155" s="78">
        <f>A126242866C_Latest</f>
        <v>1.016</v>
      </c>
      <c r="U155" s="78">
        <f>A126242578K_Latest</f>
        <v>0</v>
      </c>
      <c r="V155" s="78">
        <f>A126239050C_Latest</f>
        <v>11.618</v>
      </c>
      <c r="W155" s="78">
        <f>A126239482J_Latest</f>
        <v>11.618</v>
      </c>
      <c r="X155" s="78">
        <f>A126239122C_Latest</f>
        <v>3.319</v>
      </c>
      <c r="Y155" s="78">
        <f>A126239626J_Latest</f>
        <v>2.6680000000000001</v>
      </c>
      <c r="Z155" s="78">
        <f>A126239194R_Latest</f>
        <v>2.7709999999999999</v>
      </c>
      <c r="AA155" s="78">
        <f>A126239338R_Latest</f>
        <v>1.196</v>
      </c>
      <c r="AB155" s="78">
        <f>A126238978V_Latest</f>
        <v>1.6639999999999999</v>
      </c>
      <c r="AC155" s="78">
        <f>A126239698V_Latest</f>
        <v>1.6639999999999999</v>
      </c>
      <c r="AD155" s="78">
        <f>A126239410W_Latest</f>
        <v>0</v>
      </c>
      <c r="AE155" s="78">
        <f>A126243010L_Latest</f>
        <v>3.351</v>
      </c>
      <c r="AF155" s="78">
        <f>A126243442T_Latest</f>
        <v>3.351</v>
      </c>
      <c r="AG155" s="78">
        <f>A126243082X_Latest</f>
        <v>1.6719999999999999</v>
      </c>
      <c r="AH155" s="78">
        <f>A126243586C_Latest</f>
        <v>0.435</v>
      </c>
      <c r="AI155" s="78">
        <f>A126243154X_Latest</f>
        <v>1.244</v>
      </c>
      <c r="AJ155" s="78">
        <f>A126243298K_Latest</f>
        <v>0</v>
      </c>
      <c r="AK155" s="78">
        <f>A126242938C_Latest</f>
        <v>0</v>
      </c>
      <c r="AL155" s="78">
        <f>A126243658C_Latest</f>
        <v>0</v>
      </c>
      <c r="AM155" s="78">
        <f>A126243370T_Latest</f>
        <v>0</v>
      </c>
      <c r="AN155" s="78">
        <f>A126243802K_Latest</f>
        <v>2.5529999999999999</v>
      </c>
      <c r="AO155" s="78">
        <f>A126244234T_Latest</f>
        <v>2.5529999999999999</v>
      </c>
      <c r="AP155" s="78">
        <f>A126243874W_Latest</f>
        <v>0.89800000000000002</v>
      </c>
      <c r="AQ155" s="78">
        <f>A126244378C_Latest</f>
        <v>0.66900000000000004</v>
      </c>
      <c r="AR155" s="78">
        <f>A126243946W_Latest</f>
        <v>0.314</v>
      </c>
      <c r="AS155" s="78">
        <f>A126244090T_Latest</f>
        <v>0</v>
      </c>
      <c r="AT155" s="78">
        <f>A126243730K_Latest</f>
        <v>0.67200000000000004</v>
      </c>
      <c r="AU155" s="78">
        <f>A126244450K_Latest</f>
        <v>0.67200000000000004</v>
      </c>
      <c r="AV155" s="78">
        <f>A126244162T_Latest</f>
        <v>0</v>
      </c>
      <c r="AW155" s="78">
        <f>A126239842A_Latest</f>
        <v>3.1030000000000002</v>
      </c>
      <c r="AX155" s="78">
        <f>A126240274L_Latest</f>
        <v>3.1030000000000002</v>
      </c>
      <c r="AY155" s="78">
        <f>A126239914A_Latest</f>
        <v>1.0429999999999999</v>
      </c>
      <c r="AZ155" s="78">
        <f>A126240418L_Latest</f>
        <v>0.39100000000000001</v>
      </c>
      <c r="BA155" s="78">
        <f>A126239986L_Latest</f>
        <v>0.32700000000000001</v>
      </c>
      <c r="BB155" s="78">
        <f>A126240130A_Latest</f>
        <v>0.98899999999999999</v>
      </c>
      <c r="BC155" s="78">
        <f>A126239770A_Latest</f>
        <v>0.35299999999999998</v>
      </c>
      <c r="BD155" s="78">
        <f>A126240490F_Latest</f>
        <v>0.35299999999999998</v>
      </c>
      <c r="BE155" s="78">
        <f>A126240202A_Latest</f>
        <v>0</v>
      </c>
      <c r="BF155" s="78">
        <f>A126240634F_Latest</f>
        <v>0.745</v>
      </c>
      <c r="BG155" s="78">
        <f>A126241066L_Latest</f>
        <v>0.745</v>
      </c>
      <c r="BH155" s="78">
        <f>A126240706F_Latest</f>
        <v>0.29199999999999998</v>
      </c>
      <c r="BI155" s="78">
        <f>A126241210V_Latest</f>
        <v>0</v>
      </c>
      <c r="BJ155" s="78">
        <f>A126240778T_Latest</f>
        <v>0.221</v>
      </c>
      <c r="BK155" s="78">
        <f>A126240922X_Latest</f>
        <v>0.23200000000000001</v>
      </c>
      <c r="BL155" s="78">
        <f>A126240562F_Latest</f>
        <v>0</v>
      </c>
      <c r="BM155" s="78">
        <f>A126241282F_Latest</f>
        <v>0</v>
      </c>
      <c r="BN155" s="78">
        <f>A126240994K_Latest</f>
        <v>0</v>
      </c>
      <c r="BO155" s="78">
        <f>A126241426F_Latest</f>
        <v>0.29499999999999998</v>
      </c>
      <c r="BP155" s="78">
        <f>A126241858K_Latest</f>
        <v>0.29499999999999998</v>
      </c>
      <c r="BQ155" s="78">
        <f>A126241498T_Latest</f>
        <v>0.23100000000000001</v>
      </c>
      <c r="BR155" s="78">
        <f>A126242002V_Latest</f>
        <v>6.5000000000000002E-2</v>
      </c>
      <c r="BS155" s="78">
        <f>A126241570X_Latest</f>
        <v>0</v>
      </c>
      <c r="BT155" s="78">
        <f>A126241714X_Latest</f>
        <v>0</v>
      </c>
      <c r="BU155" s="78">
        <f>A126241354F_Latest</f>
        <v>0</v>
      </c>
      <c r="BV155" s="78">
        <f>A126242074F_Latest</f>
        <v>0</v>
      </c>
      <c r="BW155" s="78">
        <f>A126241786K_Latest</f>
        <v>0</v>
      </c>
      <c r="BX155" s="78">
        <f>A126238258W_Latest</f>
        <v>1.105</v>
      </c>
      <c r="BY155" s="78">
        <f>A126238690J_Latest</f>
        <v>1.105</v>
      </c>
      <c r="BZ155" s="78">
        <f>A126238330C_Latest</f>
        <v>0.35399999999999998</v>
      </c>
      <c r="CA155" s="78">
        <f>A126238834J_Latest</f>
        <v>0.377</v>
      </c>
      <c r="CB155" s="78">
        <f>A126238402C_Latest</f>
        <v>0</v>
      </c>
      <c r="CC155" s="78">
        <f>A126238546R_Latest</f>
        <v>0.374</v>
      </c>
      <c r="CD155" s="78">
        <f>A126238186W_Latest</f>
        <v>0</v>
      </c>
      <c r="CE155" s="78">
        <f>A126238906J_Latest</f>
        <v>0</v>
      </c>
      <c r="CF155" s="78">
        <f>A126238618R_Latest</f>
        <v>0</v>
      </c>
      <c r="CG155" s="78"/>
      <c r="CH155" s="78"/>
      <c r="CI155" s="78"/>
      <c r="CJ155" s="78"/>
      <c r="CK155" s="78"/>
      <c r="CL155" s="78"/>
      <c r="CM155" s="78"/>
      <c r="CN155" s="78"/>
      <c r="CO155" s="78"/>
    </row>
    <row r="156" spans="1:93" hidden="1">
      <c r="A156" s="51"/>
      <c r="B156" s="51" t="s">
        <v>8813</v>
      </c>
      <c r="C156" s="65">
        <v>57</v>
      </c>
      <c r="D156" s="78">
        <f>A126237494F_Latest</f>
        <v>47.290999999999997</v>
      </c>
      <c r="E156" s="78">
        <f>A126237926X_Latest</f>
        <v>45.920999999999999</v>
      </c>
      <c r="F156" s="78">
        <f>A126237566F_Latest</f>
        <v>19.295999999999999</v>
      </c>
      <c r="G156" s="78">
        <f>A126238070V_Latest</f>
        <v>7.7119999999999997</v>
      </c>
      <c r="H156" s="78">
        <f>A126237638F_Latest</f>
        <v>6.7859999999999996</v>
      </c>
      <c r="I156" s="78">
        <f>A126237782X_Latest</f>
        <v>8.4570000000000007</v>
      </c>
      <c r="J156" s="78">
        <f>A126237422V_Latest</f>
        <v>5.04</v>
      </c>
      <c r="K156" s="78">
        <f>A126238142V_Latest</f>
        <v>3.6709999999999998</v>
      </c>
      <c r="L156" s="78">
        <f>A126237854X_Latest</f>
        <v>1.369</v>
      </c>
      <c r="M156" s="78">
        <f>A126242246R_Latest</f>
        <v>11.974</v>
      </c>
      <c r="N156" s="78">
        <f>A126242678V_Latest</f>
        <v>11.195</v>
      </c>
      <c r="O156" s="78">
        <f>A126242318R_Latest</f>
        <v>6.5789999999999997</v>
      </c>
      <c r="P156" s="78">
        <f>A126242822A_Latest</f>
        <v>1.171</v>
      </c>
      <c r="Q156" s="78">
        <f>A126242390J_Latest</f>
        <v>0.47599999999999998</v>
      </c>
      <c r="R156" s="78">
        <f>A126242534J_Latest</f>
        <v>1.573</v>
      </c>
      <c r="S156" s="78">
        <f>A126242174R_Latest</f>
        <v>2.1749999999999998</v>
      </c>
      <c r="T156" s="78">
        <f>A126242894L_Latest</f>
        <v>1.3959999999999999</v>
      </c>
      <c r="U156" s="78">
        <f>A126242606J_Latest</f>
        <v>0.77800000000000002</v>
      </c>
      <c r="V156" s="78">
        <f>A126239078F_Latest</f>
        <v>12.507999999999999</v>
      </c>
      <c r="W156" s="78">
        <f>A126239510F_Latest</f>
        <v>11.917</v>
      </c>
      <c r="X156" s="78">
        <f>A126239150L_Latest</f>
        <v>4.4409999999999998</v>
      </c>
      <c r="Y156" s="78">
        <f>A126239654T_Latest</f>
        <v>2.9220000000000002</v>
      </c>
      <c r="Z156" s="78">
        <f>A126239222L_Latest</f>
        <v>2.1789999999999998</v>
      </c>
      <c r="AA156" s="78">
        <f>A126239366X_Latest</f>
        <v>2.375</v>
      </c>
      <c r="AB156" s="78">
        <f>A126239006V_Latest</f>
        <v>0.59099999999999997</v>
      </c>
      <c r="AC156" s="78">
        <f>A126239726T_Latest</f>
        <v>0</v>
      </c>
      <c r="AD156" s="78">
        <f>A126239438X_Latest</f>
        <v>0.59099999999999997</v>
      </c>
      <c r="AE156" s="78">
        <f>A126243038R_Latest</f>
        <v>11.592000000000001</v>
      </c>
      <c r="AF156" s="78">
        <f>A126243470A_Latest</f>
        <v>11.592000000000001</v>
      </c>
      <c r="AG156" s="78">
        <f>A126243110W_Latest</f>
        <v>3.6070000000000002</v>
      </c>
      <c r="AH156" s="78">
        <f>A126243614A_Latest</f>
        <v>2.2810000000000001</v>
      </c>
      <c r="AI156" s="78">
        <f>A126243182J_Latest</f>
        <v>1.36</v>
      </c>
      <c r="AJ156" s="78">
        <f>A126243326J_Latest</f>
        <v>3.706</v>
      </c>
      <c r="AK156" s="78">
        <f>A126242966L_Latest</f>
        <v>0.63900000000000001</v>
      </c>
      <c r="AL156" s="78">
        <f>A126243686L_Latest</f>
        <v>0.63900000000000001</v>
      </c>
      <c r="AM156" s="78">
        <f>A126243398V_Latest</f>
        <v>0</v>
      </c>
      <c r="AN156" s="78">
        <f>A126243830V_Latest</f>
        <v>4.3710000000000004</v>
      </c>
      <c r="AO156" s="78">
        <f>A126244262A_Latest</f>
        <v>4.3710000000000004</v>
      </c>
      <c r="AP156" s="78">
        <f>A126243902V_Latest</f>
        <v>1.9510000000000001</v>
      </c>
      <c r="AQ156" s="78">
        <f>A126244406A_Latest</f>
        <v>0</v>
      </c>
      <c r="AR156" s="78">
        <f>A126243974F_Latest</f>
        <v>1.5509999999999999</v>
      </c>
      <c r="AS156" s="78">
        <f>A126244118J_Latest</f>
        <v>0.28699999999999998</v>
      </c>
      <c r="AT156" s="78">
        <f>A126243758L_Latest</f>
        <v>0.58299999999999996</v>
      </c>
      <c r="AU156" s="78">
        <f>A126244478L_Latest</f>
        <v>0.58299999999999996</v>
      </c>
      <c r="AV156" s="78">
        <f>A126244190A_Latest</f>
        <v>0</v>
      </c>
      <c r="AW156" s="78">
        <f>A126239870K_Latest</f>
        <v>4.399</v>
      </c>
      <c r="AX156" s="78">
        <f>A126240302K_Latest</f>
        <v>4.399</v>
      </c>
      <c r="AY156" s="78">
        <f>A126239942K_Latest</f>
        <v>2.2599999999999998</v>
      </c>
      <c r="AZ156" s="78">
        <f>A126240446W_Latest</f>
        <v>0.33300000000000002</v>
      </c>
      <c r="BA156" s="78">
        <f>A126240014T_Latest</f>
        <v>1.1000000000000001</v>
      </c>
      <c r="BB156" s="78">
        <f>A126240158C_Latest</f>
        <v>0.33400000000000002</v>
      </c>
      <c r="BC156" s="78">
        <f>A126239798C_Latest</f>
        <v>0.372</v>
      </c>
      <c r="BD156" s="78">
        <f>A126240518W_Latest</f>
        <v>0.372</v>
      </c>
      <c r="BE156" s="78">
        <f>A126240230K_Latest</f>
        <v>0</v>
      </c>
      <c r="BF156" s="78">
        <f>A126240662R_Latest</f>
        <v>1.0669999999999999</v>
      </c>
      <c r="BG156" s="78">
        <f>A126241094W_Latest</f>
        <v>1.0669999999999999</v>
      </c>
      <c r="BH156" s="78">
        <f>A126240734R_Latest</f>
        <v>0.104</v>
      </c>
      <c r="BI156" s="78">
        <f>A126241238W_Latest</f>
        <v>0.32</v>
      </c>
      <c r="BJ156" s="78">
        <f>A126240806R_Latest</f>
        <v>0.121</v>
      </c>
      <c r="BK156" s="78">
        <f>A126240950J_Latest</f>
        <v>0.11600000000000001</v>
      </c>
      <c r="BL156" s="78">
        <f>A126240590R_Latest</f>
        <v>0.40699999999999997</v>
      </c>
      <c r="BM156" s="78">
        <f>A126241310C_Latest</f>
        <v>0.40699999999999997</v>
      </c>
      <c r="BN156" s="78">
        <f>A126241022K_Latest</f>
        <v>0</v>
      </c>
      <c r="BO156" s="78">
        <f>A126241454R_Latest</f>
        <v>0.628</v>
      </c>
      <c r="BP156" s="78">
        <f>A126241886V_Latest</f>
        <v>0.628</v>
      </c>
      <c r="BQ156" s="78">
        <f>A126241526R_Latest</f>
        <v>0.18</v>
      </c>
      <c r="BR156" s="78">
        <f>A126242030C_Latest</f>
        <v>0.28699999999999998</v>
      </c>
      <c r="BS156" s="78">
        <f>A126241598A_Latest</f>
        <v>0</v>
      </c>
      <c r="BT156" s="78">
        <f>A126241742J_Latest</f>
        <v>6.5000000000000002E-2</v>
      </c>
      <c r="BU156" s="78">
        <f>A126241382R_Latest</f>
        <v>9.5000000000000001E-2</v>
      </c>
      <c r="BV156" s="78">
        <f>A126242102C_Latest</f>
        <v>9.5000000000000001E-2</v>
      </c>
      <c r="BW156" s="78">
        <f>A126241814J_Latest</f>
        <v>0</v>
      </c>
      <c r="BX156" s="78">
        <f>A126238286F_Latest</f>
        <v>0.751</v>
      </c>
      <c r="BY156" s="78">
        <f>A126238718X_Latest</f>
        <v>0.751</v>
      </c>
      <c r="BZ156" s="78">
        <f>A126238358F_Latest</f>
        <v>0.17399999999999999</v>
      </c>
      <c r="CA156" s="78">
        <f>A126238862T_Latest</f>
        <v>0.39800000000000002</v>
      </c>
      <c r="CB156" s="78">
        <f>A126238430L_Latest</f>
        <v>0</v>
      </c>
      <c r="CC156" s="78">
        <f>A126238574X_Latest</f>
        <v>0</v>
      </c>
      <c r="CD156" s="78">
        <f>A126238214V_Latest</f>
        <v>0.17899999999999999</v>
      </c>
      <c r="CE156" s="78">
        <f>A126238934T_Latest</f>
        <v>0.17899999999999999</v>
      </c>
      <c r="CF156" s="78">
        <f>A126238646X_Latest</f>
        <v>0</v>
      </c>
      <c r="CG156" s="78"/>
      <c r="CH156" s="78"/>
      <c r="CI156" s="78"/>
      <c r="CJ156" s="78"/>
      <c r="CK156" s="78"/>
      <c r="CL156" s="78"/>
      <c r="CM156" s="78"/>
      <c r="CN156" s="78"/>
      <c r="CO156" s="78"/>
    </row>
    <row r="157" spans="1:93" hidden="1">
      <c r="A157" s="58" t="s">
        <v>8814</v>
      </c>
      <c r="B157" s="59"/>
      <c r="C157" s="65">
        <v>58</v>
      </c>
      <c r="D157" s="78">
        <f>A126237498R_Latest</f>
        <v>235.179</v>
      </c>
      <c r="E157" s="78">
        <f>A126237930R_Latest</f>
        <v>231.43600000000001</v>
      </c>
      <c r="F157" s="78">
        <f>A126237570W_Latest</f>
        <v>80.825000000000003</v>
      </c>
      <c r="G157" s="78">
        <f>A126238074C_Latest</f>
        <v>45.526000000000003</v>
      </c>
      <c r="H157" s="78">
        <f>A126237642W_Latest</f>
        <v>41.039000000000001</v>
      </c>
      <c r="I157" s="78">
        <f>A126237786J_Latest</f>
        <v>38.058</v>
      </c>
      <c r="J157" s="78">
        <f>A126237426C_Latest</f>
        <v>29.731000000000002</v>
      </c>
      <c r="K157" s="78">
        <f>A126238146C_Latest</f>
        <v>25.988</v>
      </c>
      <c r="L157" s="78">
        <f>A126237858J_Latest</f>
        <v>3.7429999999999999</v>
      </c>
      <c r="M157" s="78">
        <f>A126242250F_Latest</f>
        <v>60.777999999999999</v>
      </c>
      <c r="N157" s="78">
        <f>A126242682K_Latest</f>
        <v>59.552</v>
      </c>
      <c r="O157" s="78">
        <f>A126242322F_Latest</f>
        <v>20.218</v>
      </c>
      <c r="P157" s="78">
        <f>A126242826K_Latest</f>
        <v>11.81</v>
      </c>
      <c r="Q157" s="78">
        <f>A126242394T_Latest</f>
        <v>6.9870000000000001</v>
      </c>
      <c r="R157" s="78">
        <f>A126242538T_Latest</f>
        <v>13.475</v>
      </c>
      <c r="S157" s="78">
        <f>A126242178X_Latest</f>
        <v>8.2889999999999997</v>
      </c>
      <c r="T157" s="78">
        <f>A126242898W_Latest</f>
        <v>7.0629999999999997</v>
      </c>
      <c r="U157" s="78">
        <f>A126242610X_Latest</f>
        <v>1.226</v>
      </c>
      <c r="V157" s="78">
        <f>A126239082W_Latest</f>
        <v>66.83</v>
      </c>
      <c r="W157" s="78">
        <f>A126239514R_Latest</f>
        <v>65.322000000000003</v>
      </c>
      <c r="X157" s="78">
        <f>A126239154W_Latest</f>
        <v>24.315000000000001</v>
      </c>
      <c r="Y157" s="78">
        <f>A126239658A_Latest</f>
        <v>12.79</v>
      </c>
      <c r="Z157" s="78">
        <f>A126239226W_Latest</f>
        <v>14.936</v>
      </c>
      <c r="AA157" s="78">
        <f>A126239370R_Latest</f>
        <v>7.5049999999999999</v>
      </c>
      <c r="AB157" s="78">
        <f>A126239010K_Latest</f>
        <v>7.2839999999999998</v>
      </c>
      <c r="AC157" s="78">
        <f>A126239730J_Latest</f>
        <v>5.7770000000000001</v>
      </c>
      <c r="AD157" s="78">
        <f>A126239442R_Latest</f>
        <v>1.5069999999999999</v>
      </c>
      <c r="AE157" s="78">
        <f>A126243042F_Latest</f>
        <v>51.179000000000002</v>
      </c>
      <c r="AF157" s="78">
        <f>A126243474K_Latest</f>
        <v>50.786999999999999</v>
      </c>
      <c r="AG157" s="78">
        <f>A126243114F_Latest</f>
        <v>17.36</v>
      </c>
      <c r="AH157" s="78">
        <f>A126243618K_Latest</f>
        <v>9.0510000000000002</v>
      </c>
      <c r="AI157" s="78">
        <f>A126243186T_Latest</f>
        <v>9.0589999999999993</v>
      </c>
      <c r="AJ157" s="78">
        <f>A126243330X_Latest</f>
        <v>10.016999999999999</v>
      </c>
      <c r="AK157" s="78">
        <f>A126242970C_Latest</f>
        <v>5.6920000000000002</v>
      </c>
      <c r="AL157" s="78">
        <f>A126243690C_Latest</f>
        <v>5.3</v>
      </c>
      <c r="AM157" s="78">
        <f>A126243402X_Latest</f>
        <v>0.39200000000000002</v>
      </c>
      <c r="AN157" s="78">
        <f>A126243834C_Latest</f>
        <v>18.262</v>
      </c>
      <c r="AO157" s="78">
        <f>A126244266K_Latest</f>
        <v>18.262</v>
      </c>
      <c r="AP157" s="78">
        <f>A126243906C_Latest</f>
        <v>7.8570000000000002</v>
      </c>
      <c r="AQ157" s="78">
        <f>A126244410T_Latest</f>
        <v>2.665</v>
      </c>
      <c r="AR157" s="78">
        <f>A126243978R_Latest</f>
        <v>3.32</v>
      </c>
      <c r="AS157" s="78">
        <f>A126244122X_Latest</f>
        <v>1.768</v>
      </c>
      <c r="AT157" s="78">
        <f>A126243762C_Latest</f>
        <v>2.6520000000000001</v>
      </c>
      <c r="AU157" s="78">
        <f>A126244482C_Latest</f>
        <v>2.6520000000000001</v>
      </c>
      <c r="AV157" s="78">
        <f>A126244194K_Latest</f>
        <v>0</v>
      </c>
      <c r="AW157" s="78">
        <f>A126239874V_Latest</f>
        <v>27.291</v>
      </c>
      <c r="AX157" s="78">
        <f>A126240306V_Latest</f>
        <v>26.673999999999999</v>
      </c>
      <c r="AY157" s="78">
        <f>A126239946V_Latest</f>
        <v>7.5430000000000001</v>
      </c>
      <c r="AZ157" s="78">
        <f>A126240450L_Latest</f>
        <v>6.0910000000000002</v>
      </c>
      <c r="BA157" s="78">
        <f>A126240018A_Latest</f>
        <v>5.4480000000000004</v>
      </c>
      <c r="BB157" s="78">
        <f>A126240162V_Latest</f>
        <v>4.0190000000000001</v>
      </c>
      <c r="BC157" s="78">
        <f>A126239802J_Latest</f>
        <v>4.1900000000000004</v>
      </c>
      <c r="BD157" s="78">
        <f>A126240522L_Latest</f>
        <v>3.5720000000000001</v>
      </c>
      <c r="BE157" s="78">
        <f>A126240234V_Latest</f>
        <v>0.61799999999999999</v>
      </c>
      <c r="BF157" s="78">
        <f>A126240666X_Latest</f>
        <v>5.2149999999999999</v>
      </c>
      <c r="BG157" s="78">
        <f>A126241098F_Latest</f>
        <v>5.2149999999999999</v>
      </c>
      <c r="BH157" s="78">
        <f>A126240738X_Latest</f>
        <v>1.258</v>
      </c>
      <c r="BI157" s="78">
        <f>A126241242L_Latest</f>
        <v>1.286</v>
      </c>
      <c r="BJ157" s="78">
        <f>A126240810F_Latest</f>
        <v>0.89200000000000002</v>
      </c>
      <c r="BK157" s="78">
        <f>A126240954T_Latest</f>
        <v>0.70499999999999996</v>
      </c>
      <c r="BL157" s="78">
        <f>A126240594X_Latest</f>
        <v>1.075</v>
      </c>
      <c r="BM157" s="78">
        <f>A126241314L_Latest</f>
        <v>1.075</v>
      </c>
      <c r="BN157" s="78">
        <f>A126241026V_Latest</f>
        <v>0</v>
      </c>
      <c r="BO157" s="78">
        <f>A126241458X_Latest</f>
        <v>2.2730000000000001</v>
      </c>
      <c r="BP157" s="78">
        <f>A126241890K_Latest</f>
        <v>2.2730000000000001</v>
      </c>
      <c r="BQ157" s="78">
        <f>A126241530F_Latest</f>
        <v>1.163</v>
      </c>
      <c r="BR157" s="78">
        <f>A126242034L_Latest</f>
        <v>0.504</v>
      </c>
      <c r="BS157" s="78">
        <f>A126241602F_Latest</f>
        <v>0.215</v>
      </c>
      <c r="BT157" s="78">
        <f>A126241746T_Latest</f>
        <v>0.19700000000000001</v>
      </c>
      <c r="BU157" s="78">
        <f>A126241386X_Latest</f>
        <v>0.19500000000000001</v>
      </c>
      <c r="BV157" s="78">
        <f>A126242106L_Latest</f>
        <v>0.19500000000000001</v>
      </c>
      <c r="BW157" s="78">
        <f>A126241818T_Latest</f>
        <v>0</v>
      </c>
      <c r="BX157" s="78">
        <f>A126238290W_Latest</f>
        <v>3.35</v>
      </c>
      <c r="BY157" s="78">
        <f>A126238722R_Latest</f>
        <v>3.35</v>
      </c>
      <c r="BZ157" s="78">
        <f>A126238362W_Latest</f>
        <v>1.1100000000000001</v>
      </c>
      <c r="CA157" s="78">
        <f>A126238866A_Latest</f>
        <v>1.33</v>
      </c>
      <c r="CB157" s="78">
        <f>A126238434W_Latest</f>
        <v>0.182</v>
      </c>
      <c r="CC157" s="78">
        <f>A126238578J_Latest</f>
        <v>0.374</v>
      </c>
      <c r="CD157" s="78">
        <f>A126238218C_Latest</f>
        <v>0.35499999999999998</v>
      </c>
      <c r="CE157" s="78">
        <f>A126238938A_Latest</f>
        <v>0.35499999999999998</v>
      </c>
      <c r="CF157" s="78">
        <f>A126238650R_Latest</f>
        <v>0</v>
      </c>
      <c r="CG157" s="78"/>
      <c r="CH157" s="78"/>
      <c r="CI157" s="78"/>
      <c r="CJ157" s="78"/>
      <c r="CK157" s="78"/>
      <c r="CL157" s="78"/>
      <c r="CM157" s="78"/>
      <c r="CN157" s="78"/>
      <c r="CO157" s="78"/>
    </row>
    <row r="158" spans="1:93" hidden="1">
      <c r="A158" s="82"/>
      <c r="B158" s="83"/>
      <c r="C158" s="8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</row>
    <row r="159" spans="1:93" hidden="1">
      <c r="A159" s="82"/>
      <c r="B159" s="83"/>
      <c r="C159" s="8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</row>
    <row r="160" spans="1:93" ht="15" hidden="1" customHeight="1"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</row>
    <row r="161" spans="1:103" hidden="1">
      <c r="A161" s="64"/>
      <c r="B161" s="62"/>
      <c r="C161" s="62"/>
      <c r="D161" s="66">
        <v>1</v>
      </c>
      <c r="E161" s="66">
        <v>2</v>
      </c>
      <c r="F161" s="66">
        <v>3</v>
      </c>
      <c r="G161" s="66">
        <v>4</v>
      </c>
      <c r="H161" s="66">
        <v>5</v>
      </c>
      <c r="I161" s="66">
        <v>6</v>
      </c>
      <c r="J161" s="66">
        <v>7</v>
      </c>
      <c r="K161" s="66">
        <v>8</v>
      </c>
      <c r="L161" s="66">
        <v>9</v>
      </c>
      <c r="M161" s="66">
        <v>10</v>
      </c>
      <c r="N161" s="66">
        <v>11</v>
      </c>
      <c r="O161" s="66">
        <v>12</v>
      </c>
      <c r="P161" s="66">
        <v>13</v>
      </c>
      <c r="Q161" s="66">
        <v>14</v>
      </c>
      <c r="R161" s="66">
        <v>15</v>
      </c>
      <c r="S161" s="66">
        <v>16</v>
      </c>
      <c r="T161" s="66">
        <v>17</v>
      </c>
      <c r="U161" s="66">
        <v>18</v>
      </c>
      <c r="V161" s="66">
        <v>19</v>
      </c>
      <c r="W161" s="66">
        <v>20</v>
      </c>
      <c r="X161" s="66">
        <v>21</v>
      </c>
      <c r="Y161" s="66">
        <v>22</v>
      </c>
      <c r="Z161" s="66">
        <v>23</v>
      </c>
      <c r="AA161" s="66">
        <v>24</v>
      </c>
      <c r="AB161" s="66">
        <v>25</v>
      </c>
      <c r="AC161" s="66">
        <v>26</v>
      </c>
      <c r="AD161" s="66">
        <v>27</v>
      </c>
      <c r="AE161" s="66">
        <v>28</v>
      </c>
      <c r="AF161" s="66">
        <v>29</v>
      </c>
      <c r="AG161" s="66">
        <v>30</v>
      </c>
      <c r="AH161" s="66">
        <v>31</v>
      </c>
      <c r="AI161" s="66">
        <v>32</v>
      </c>
      <c r="AJ161" s="66">
        <v>33</v>
      </c>
      <c r="AK161" s="66">
        <v>34</v>
      </c>
      <c r="AL161" s="66">
        <v>35</v>
      </c>
      <c r="AM161" s="66">
        <v>36</v>
      </c>
      <c r="AN161" s="66">
        <v>37</v>
      </c>
      <c r="AO161" s="66">
        <v>38</v>
      </c>
      <c r="AP161" s="66">
        <v>39</v>
      </c>
      <c r="AQ161" s="66">
        <v>40</v>
      </c>
      <c r="AR161" s="66">
        <v>41</v>
      </c>
      <c r="AS161" s="66">
        <v>42</v>
      </c>
      <c r="AT161" s="66">
        <v>43</v>
      </c>
      <c r="AU161" s="66">
        <v>44</v>
      </c>
      <c r="AV161" s="66">
        <v>45</v>
      </c>
      <c r="AW161" s="66">
        <v>46</v>
      </c>
      <c r="AX161" s="66">
        <v>47</v>
      </c>
      <c r="AY161" s="66">
        <v>48</v>
      </c>
      <c r="AZ161" s="66">
        <v>49</v>
      </c>
      <c r="BA161" s="66">
        <v>50</v>
      </c>
      <c r="BB161" s="66">
        <v>51</v>
      </c>
      <c r="BC161" s="66">
        <v>52</v>
      </c>
      <c r="BD161" s="66">
        <v>53</v>
      </c>
      <c r="BE161" s="66">
        <v>54</v>
      </c>
      <c r="BF161" s="66">
        <v>55</v>
      </c>
      <c r="BG161" s="66">
        <v>56</v>
      </c>
      <c r="BH161" s="66">
        <v>57</v>
      </c>
      <c r="BI161" s="66">
        <v>58</v>
      </c>
      <c r="BJ161" s="66">
        <v>59</v>
      </c>
      <c r="BK161" s="66">
        <v>60</v>
      </c>
      <c r="BL161" s="66">
        <v>61</v>
      </c>
      <c r="BM161" s="66">
        <v>62</v>
      </c>
      <c r="BN161" s="66">
        <v>63</v>
      </c>
      <c r="BO161" s="66">
        <v>64</v>
      </c>
      <c r="BP161" s="66">
        <v>65</v>
      </c>
      <c r="BQ161" s="66">
        <v>66</v>
      </c>
      <c r="BR161" s="66">
        <v>67</v>
      </c>
      <c r="BS161" s="66">
        <v>68</v>
      </c>
      <c r="BT161" s="66">
        <v>69</v>
      </c>
      <c r="BU161" s="66">
        <v>70</v>
      </c>
      <c r="BV161" s="66">
        <v>71</v>
      </c>
      <c r="BW161" s="66">
        <v>72</v>
      </c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</row>
    <row r="162" spans="1:103" ht="15" hidden="1" customHeight="1">
      <c r="A162" s="36"/>
      <c r="B162" s="36"/>
      <c r="C162" s="36"/>
      <c r="D162" s="68" t="s">
        <v>8783</v>
      </c>
      <c r="E162" s="68"/>
      <c r="F162" s="68"/>
      <c r="G162" s="68"/>
      <c r="H162" s="68"/>
      <c r="I162" s="68"/>
      <c r="J162" s="68"/>
      <c r="K162" s="68"/>
      <c r="L162" s="68" t="s">
        <v>8825</v>
      </c>
      <c r="M162" s="68"/>
      <c r="N162" s="68"/>
      <c r="O162" s="68"/>
      <c r="P162" s="68"/>
      <c r="Q162" s="68"/>
      <c r="R162" s="68"/>
      <c r="S162" s="68"/>
      <c r="T162" s="68" t="s">
        <v>8826</v>
      </c>
      <c r="U162" s="68"/>
      <c r="V162" s="68"/>
      <c r="W162" s="68"/>
      <c r="X162" s="68"/>
      <c r="Y162" s="68"/>
      <c r="Z162" s="68"/>
      <c r="AA162" s="68"/>
      <c r="AB162" s="68" t="s">
        <v>8827</v>
      </c>
      <c r="AC162" s="68"/>
      <c r="AD162" s="68"/>
      <c r="AE162" s="68"/>
      <c r="AF162" s="68"/>
      <c r="AG162" s="68"/>
      <c r="AH162" s="41"/>
      <c r="AI162" s="41"/>
      <c r="AJ162" s="41" t="s">
        <v>8828</v>
      </c>
      <c r="AK162" s="41"/>
      <c r="AR162" t="s">
        <v>8829</v>
      </c>
      <c r="AZ162" t="s">
        <v>8830</v>
      </c>
      <c r="BH162" t="s">
        <v>8831</v>
      </c>
      <c r="BP162" t="s">
        <v>8832</v>
      </c>
    </row>
    <row r="163" spans="1:103" ht="15" hidden="1" customHeight="1">
      <c r="A163" s="36"/>
      <c r="B163" s="36"/>
      <c r="C163" s="36"/>
      <c r="D163" s="102" t="s">
        <v>8834</v>
      </c>
      <c r="E163" s="102"/>
      <c r="F163" s="102"/>
      <c r="G163" s="98"/>
      <c r="H163" s="98" t="s">
        <v>8835</v>
      </c>
      <c r="I163" s="98"/>
      <c r="J163" s="98"/>
      <c r="K163" s="98" t="s">
        <v>8836</v>
      </c>
      <c r="L163" s="102" t="s">
        <v>8834</v>
      </c>
      <c r="M163" s="102"/>
      <c r="N163" s="102"/>
      <c r="O163" s="98"/>
      <c r="P163" s="98" t="s">
        <v>8835</v>
      </c>
      <c r="Q163" s="98"/>
      <c r="R163" s="98"/>
      <c r="S163" s="98" t="s">
        <v>8836</v>
      </c>
      <c r="T163" s="102" t="s">
        <v>8834</v>
      </c>
      <c r="U163" s="102"/>
      <c r="V163" s="102"/>
      <c r="W163" s="98"/>
      <c r="X163" s="98" t="s">
        <v>8835</v>
      </c>
      <c r="Y163" s="98"/>
      <c r="Z163" s="98"/>
      <c r="AA163" s="98" t="s">
        <v>8836</v>
      </c>
      <c r="AB163" s="102" t="s">
        <v>8834</v>
      </c>
      <c r="AC163" s="102"/>
      <c r="AD163" s="102"/>
      <c r="AE163" s="98"/>
      <c r="AF163" s="98" t="s">
        <v>8835</v>
      </c>
      <c r="AG163" s="98"/>
      <c r="AH163" s="98"/>
      <c r="AI163" s="98" t="s">
        <v>8836</v>
      </c>
      <c r="AJ163" s="102" t="s">
        <v>8834</v>
      </c>
      <c r="AK163" s="102"/>
      <c r="AL163" s="102"/>
      <c r="AM163" s="98"/>
      <c r="AN163" s="98" t="s">
        <v>8835</v>
      </c>
      <c r="AO163" s="98"/>
      <c r="AP163" s="98"/>
      <c r="AQ163" s="98" t="s">
        <v>8836</v>
      </c>
      <c r="AR163" s="102" t="s">
        <v>8834</v>
      </c>
      <c r="AS163" s="102"/>
      <c r="AT163" s="102"/>
      <c r="AU163" s="98"/>
      <c r="AV163" s="98" t="s">
        <v>8835</v>
      </c>
      <c r="AW163" s="98"/>
      <c r="AX163" s="98"/>
      <c r="AY163" s="98" t="s">
        <v>8836</v>
      </c>
      <c r="AZ163" s="102" t="s">
        <v>8834</v>
      </c>
      <c r="BA163" s="102"/>
      <c r="BB163" s="102"/>
      <c r="BC163" s="98"/>
      <c r="BD163" s="98" t="s">
        <v>8835</v>
      </c>
      <c r="BE163" s="98"/>
      <c r="BF163" s="98"/>
      <c r="BG163" s="98" t="s">
        <v>8836</v>
      </c>
      <c r="BH163" s="102" t="s">
        <v>8834</v>
      </c>
      <c r="BI163" s="102"/>
      <c r="BJ163" s="102"/>
      <c r="BK163" s="98"/>
      <c r="BL163" s="98" t="s">
        <v>8835</v>
      </c>
      <c r="BM163" s="98"/>
      <c r="BN163" s="98"/>
      <c r="BO163" s="98" t="s">
        <v>8836</v>
      </c>
      <c r="BP163" s="102" t="s">
        <v>8834</v>
      </c>
      <c r="BQ163" s="102"/>
      <c r="BR163" s="102"/>
      <c r="BS163" s="98"/>
      <c r="BT163" s="98" t="s">
        <v>8835</v>
      </c>
      <c r="BU163" s="98"/>
      <c r="BV163" s="98"/>
      <c r="BW163" s="98" t="s">
        <v>8836</v>
      </c>
      <c r="BX163" s="69"/>
      <c r="BY163" s="69"/>
      <c r="BZ163" s="70"/>
      <c r="CA163" s="71"/>
      <c r="CB163" s="72"/>
      <c r="CC163" s="72"/>
      <c r="CD163" s="72"/>
      <c r="CE163" s="72"/>
      <c r="CF163" s="74"/>
      <c r="CG163" s="69"/>
      <c r="CH163" s="69"/>
      <c r="CI163" s="69"/>
      <c r="CJ163" s="70"/>
      <c r="CK163" s="71"/>
      <c r="CL163" s="72"/>
      <c r="CM163" s="72"/>
      <c r="CN163" s="72"/>
      <c r="CO163" s="72"/>
      <c r="CP163" s="98"/>
      <c r="CQ163" s="99"/>
      <c r="CR163" s="99"/>
      <c r="CS163" s="99"/>
      <c r="CT163" s="100"/>
      <c r="CU163" s="103"/>
      <c r="CV163" s="101"/>
      <c r="CW163" s="101"/>
      <c r="CX163" s="101"/>
      <c r="CY163" s="101"/>
    </row>
    <row r="164" spans="1:103" ht="56.25" hidden="1">
      <c r="A164" s="36"/>
      <c r="B164" s="36"/>
      <c r="C164" s="36"/>
      <c r="D164" s="42" t="s">
        <v>8837</v>
      </c>
      <c r="E164" s="42" t="s">
        <v>8838</v>
      </c>
      <c r="F164" s="73" t="s">
        <v>8839</v>
      </c>
      <c r="G164" s="42" t="s">
        <v>8814</v>
      </c>
      <c r="H164" s="42" t="s">
        <v>8840</v>
      </c>
      <c r="I164" s="73" t="s">
        <v>8841</v>
      </c>
      <c r="J164" s="42" t="s">
        <v>8814</v>
      </c>
      <c r="K164" s="98"/>
      <c r="L164" s="42" t="s">
        <v>8837</v>
      </c>
      <c r="M164" s="42" t="s">
        <v>8838</v>
      </c>
      <c r="N164" s="73" t="s">
        <v>8839</v>
      </c>
      <c r="O164" s="42" t="s">
        <v>8814</v>
      </c>
      <c r="P164" s="42" t="s">
        <v>8840</v>
      </c>
      <c r="Q164" s="73" t="s">
        <v>8841</v>
      </c>
      <c r="R164" s="42" t="s">
        <v>8814</v>
      </c>
      <c r="S164" s="98"/>
      <c r="T164" s="42" t="s">
        <v>8837</v>
      </c>
      <c r="U164" s="42" t="s">
        <v>8838</v>
      </c>
      <c r="V164" s="73" t="s">
        <v>8839</v>
      </c>
      <c r="W164" s="42" t="s">
        <v>8814</v>
      </c>
      <c r="X164" s="42" t="s">
        <v>8840</v>
      </c>
      <c r="Y164" s="73" t="s">
        <v>8841</v>
      </c>
      <c r="Z164" s="42" t="s">
        <v>8814</v>
      </c>
      <c r="AA164" s="98"/>
      <c r="AB164" s="42" t="s">
        <v>8837</v>
      </c>
      <c r="AC164" s="42" t="s">
        <v>8838</v>
      </c>
      <c r="AD164" s="73" t="s">
        <v>8839</v>
      </c>
      <c r="AE164" s="42" t="s">
        <v>8814</v>
      </c>
      <c r="AF164" s="42" t="s">
        <v>8840</v>
      </c>
      <c r="AG164" s="73" t="s">
        <v>8841</v>
      </c>
      <c r="AH164" s="42" t="s">
        <v>8814</v>
      </c>
      <c r="AI164" s="98"/>
      <c r="AJ164" s="42" t="s">
        <v>8837</v>
      </c>
      <c r="AK164" s="42" t="s">
        <v>8838</v>
      </c>
      <c r="AL164" s="73" t="s">
        <v>8839</v>
      </c>
      <c r="AM164" s="42" t="s">
        <v>8814</v>
      </c>
      <c r="AN164" s="42" t="s">
        <v>8840</v>
      </c>
      <c r="AO164" s="73" t="s">
        <v>8841</v>
      </c>
      <c r="AP164" s="42" t="s">
        <v>8814</v>
      </c>
      <c r="AQ164" s="98"/>
      <c r="AR164" s="42" t="s">
        <v>8837</v>
      </c>
      <c r="AS164" s="42" t="s">
        <v>8838</v>
      </c>
      <c r="AT164" s="73" t="s">
        <v>8839</v>
      </c>
      <c r="AU164" s="42" t="s">
        <v>8814</v>
      </c>
      <c r="AV164" s="42" t="s">
        <v>8840</v>
      </c>
      <c r="AW164" s="73" t="s">
        <v>8841</v>
      </c>
      <c r="AX164" s="42" t="s">
        <v>8814</v>
      </c>
      <c r="AY164" s="98"/>
      <c r="AZ164" s="42" t="s">
        <v>8837</v>
      </c>
      <c r="BA164" s="42" t="s">
        <v>8838</v>
      </c>
      <c r="BB164" s="73" t="s">
        <v>8839</v>
      </c>
      <c r="BC164" s="42" t="s">
        <v>8814</v>
      </c>
      <c r="BD164" s="42" t="s">
        <v>8840</v>
      </c>
      <c r="BE164" s="73" t="s">
        <v>8841</v>
      </c>
      <c r="BF164" s="42" t="s">
        <v>8814</v>
      </c>
      <c r="BG164" s="98"/>
      <c r="BH164" s="42" t="s">
        <v>8837</v>
      </c>
      <c r="BI164" s="42" t="s">
        <v>8838</v>
      </c>
      <c r="BJ164" s="73" t="s">
        <v>8839</v>
      </c>
      <c r="BK164" s="42" t="s">
        <v>8814</v>
      </c>
      <c r="BL164" s="42" t="s">
        <v>8840</v>
      </c>
      <c r="BM164" s="73" t="s">
        <v>8841</v>
      </c>
      <c r="BN164" s="42" t="s">
        <v>8814</v>
      </c>
      <c r="BO164" s="98"/>
      <c r="BP164" s="42" t="s">
        <v>8837</v>
      </c>
      <c r="BQ164" s="42" t="s">
        <v>8838</v>
      </c>
      <c r="BR164" s="73" t="s">
        <v>8839</v>
      </c>
      <c r="BS164" s="42" t="s">
        <v>8814</v>
      </c>
      <c r="BT164" s="42" t="s">
        <v>8840</v>
      </c>
      <c r="BU164" s="73" t="s">
        <v>8841</v>
      </c>
      <c r="BV164" s="42" t="s">
        <v>8814</v>
      </c>
      <c r="BW164" s="98"/>
      <c r="BX164" s="42"/>
      <c r="BY164" s="42"/>
      <c r="BZ164" s="70"/>
      <c r="CA164" s="70"/>
      <c r="CB164" s="72"/>
      <c r="CC164" s="72"/>
      <c r="CD164" s="72"/>
      <c r="CE164" s="72"/>
      <c r="CF164" s="74"/>
      <c r="CG164" s="42"/>
      <c r="CH164" s="42"/>
      <c r="CI164" s="42"/>
      <c r="CJ164" s="70"/>
      <c r="CK164" s="70"/>
      <c r="CL164" s="72"/>
      <c r="CM164" s="72"/>
      <c r="CN164" s="72"/>
      <c r="CO164" s="72"/>
      <c r="CP164" s="98"/>
      <c r="CQ164" s="42"/>
      <c r="CR164" s="42"/>
      <c r="CS164" s="42"/>
      <c r="CT164" s="100"/>
      <c r="CU164" s="100"/>
      <c r="CV164" s="101"/>
      <c r="CW164" s="101"/>
      <c r="CX164" s="101"/>
      <c r="CY164" s="101"/>
    </row>
    <row r="165" spans="1:103" hidden="1">
      <c r="A165" s="36"/>
      <c r="B165" s="36"/>
      <c r="C165" s="36"/>
      <c r="D165" s="46" t="s">
        <v>8794</v>
      </c>
      <c r="E165" s="46" t="s">
        <v>8794</v>
      </c>
      <c r="F165" s="75" t="s">
        <v>8794</v>
      </c>
      <c r="G165" s="46" t="s">
        <v>8794</v>
      </c>
      <c r="H165" s="46" t="s">
        <v>8794</v>
      </c>
      <c r="I165" s="75" t="s">
        <v>8833</v>
      </c>
      <c r="J165" s="46" t="s">
        <v>8794</v>
      </c>
      <c r="K165" s="46" t="s">
        <v>8794</v>
      </c>
      <c r="L165" s="46" t="s">
        <v>8794</v>
      </c>
      <c r="M165" s="46" t="s">
        <v>8794</v>
      </c>
      <c r="N165" s="75" t="s">
        <v>8794</v>
      </c>
      <c r="O165" s="46" t="s">
        <v>8833</v>
      </c>
      <c r="P165" s="46" t="s">
        <v>8794</v>
      </c>
      <c r="Q165" s="75" t="s">
        <v>8794</v>
      </c>
      <c r="R165" s="46" t="s">
        <v>8794</v>
      </c>
      <c r="S165" s="46" t="s">
        <v>8794</v>
      </c>
      <c r="T165" s="46" t="s">
        <v>8794</v>
      </c>
      <c r="U165" s="46" t="s">
        <v>8833</v>
      </c>
      <c r="V165" s="75" t="s">
        <v>8794</v>
      </c>
      <c r="W165" s="46" t="s">
        <v>8794</v>
      </c>
      <c r="X165" s="46" t="s">
        <v>8794</v>
      </c>
      <c r="Y165" s="75" t="s">
        <v>8794</v>
      </c>
      <c r="Z165" s="46" t="s">
        <v>8794</v>
      </c>
      <c r="AA165" s="46" t="s">
        <v>8833</v>
      </c>
      <c r="AB165" s="46" t="s">
        <v>8794</v>
      </c>
      <c r="AC165" s="46" t="s">
        <v>8794</v>
      </c>
      <c r="AD165" s="75" t="s">
        <v>8794</v>
      </c>
      <c r="AE165" s="46" t="s">
        <v>8794</v>
      </c>
      <c r="AF165" s="46" t="s">
        <v>8794</v>
      </c>
      <c r="AG165" s="75" t="s">
        <v>8833</v>
      </c>
      <c r="AH165" s="46" t="s">
        <v>8794</v>
      </c>
      <c r="AI165" s="46" t="s">
        <v>8794</v>
      </c>
      <c r="AJ165" s="46" t="s">
        <v>8794</v>
      </c>
      <c r="AK165" s="46" t="s">
        <v>8794</v>
      </c>
      <c r="AL165" s="75" t="s">
        <v>8794</v>
      </c>
      <c r="AM165" s="46" t="s">
        <v>8833</v>
      </c>
      <c r="AN165" s="46" t="s">
        <v>8794</v>
      </c>
      <c r="AO165" s="75" t="s">
        <v>8794</v>
      </c>
      <c r="AP165" s="46" t="s">
        <v>8794</v>
      </c>
      <c r="AQ165" s="46" t="s">
        <v>8794</v>
      </c>
      <c r="AR165" s="46" t="s">
        <v>8794</v>
      </c>
      <c r="AS165" s="46" t="s">
        <v>8833</v>
      </c>
      <c r="AT165" s="75" t="s">
        <v>8794</v>
      </c>
      <c r="AU165" s="46" t="s">
        <v>8794</v>
      </c>
      <c r="AV165" s="46" t="s">
        <v>8794</v>
      </c>
      <c r="AW165" s="75" t="s">
        <v>8794</v>
      </c>
      <c r="AX165" s="46" t="s">
        <v>8794</v>
      </c>
      <c r="AY165" s="46" t="s">
        <v>8833</v>
      </c>
      <c r="AZ165" s="46" t="s">
        <v>8794</v>
      </c>
      <c r="BA165" s="46" t="s">
        <v>8794</v>
      </c>
      <c r="BB165" s="75" t="s">
        <v>8794</v>
      </c>
      <c r="BC165" s="46" t="s">
        <v>8794</v>
      </c>
      <c r="BD165" s="46" t="s">
        <v>8794</v>
      </c>
      <c r="BE165" s="75" t="s">
        <v>8833</v>
      </c>
      <c r="BJ165" s="75"/>
      <c r="BM165" s="75"/>
      <c r="BR165" s="75"/>
      <c r="BU165" s="75"/>
    </row>
    <row r="166" spans="1:103" hidden="1">
      <c r="A166" s="47" t="s">
        <v>8795</v>
      </c>
      <c r="B166" s="48"/>
      <c r="C166" s="36"/>
      <c r="D166" s="46"/>
      <c r="E166" s="46"/>
      <c r="F166" s="75"/>
      <c r="G166" s="46"/>
      <c r="H166" s="46"/>
      <c r="I166" s="75"/>
      <c r="J166" s="46"/>
      <c r="K166" s="46"/>
      <c r="L166" s="46"/>
      <c r="M166" s="46"/>
      <c r="N166" s="75"/>
      <c r="O166" s="46"/>
      <c r="P166" s="46"/>
      <c r="Q166" s="75"/>
      <c r="R166" s="46"/>
      <c r="S166" s="46"/>
      <c r="T166" s="46"/>
      <c r="U166" s="46"/>
      <c r="V166" s="75"/>
      <c r="W166" s="46"/>
      <c r="X166" s="46"/>
      <c r="Y166" s="75"/>
      <c r="Z166" s="46"/>
      <c r="AA166" s="46"/>
      <c r="AB166" s="46"/>
      <c r="AC166" s="46"/>
      <c r="AD166" s="75"/>
      <c r="AE166" s="46"/>
      <c r="AF166" s="46"/>
      <c r="AG166" s="75"/>
      <c r="AH166" s="46"/>
      <c r="AI166" s="46"/>
      <c r="AJ166" s="46"/>
      <c r="AK166" s="46"/>
      <c r="AL166" s="75"/>
      <c r="AM166" s="46"/>
      <c r="AN166" s="46"/>
      <c r="AO166" s="75"/>
      <c r="AP166" s="46"/>
      <c r="AQ166" s="46"/>
      <c r="AR166" s="46"/>
      <c r="AS166" s="46"/>
      <c r="AT166" s="75"/>
      <c r="AU166" s="46"/>
      <c r="AV166" s="46"/>
      <c r="AW166" s="75"/>
      <c r="AX166" s="46"/>
      <c r="AY166" s="46"/>
      <c r="AZ166" s="46"/>
      <c r="BA166" s="46"/>
      <c r="BB166" s="75"/>
      <c r="BC166" s="46"/>
      <c r="BD166" s="46"/>
      <c r="BE166" s="75"/>
      <c r="BJ166" s="75"/>
      <c r="BM166" s="75"/>
      <c r="BR166" s="75"/>
      <c r="BU166" s="75"/>
    </row>
    <row r="167" spans="1:103" hidden="1">
      <c r="A167" s="50" t="s">
        <v>8796</v>
      </c>
      <c r="B167" s="51"/>
      <c r="C167" s="36"/>
      <c r="D167" s="46"/>
      <c r="E167" s="46"/>
      <c r="F167" s="75"/>
      <c r="G167" s="76"/>
      <c r="H167" s="76"/>
      <c r="I167" s="75"/>
      <c r="J167" s="46"/>
      <c r="K167" s="46"/>
      <c r="L167" s="46"/>
      <c r="M167" s="76"/>
      <c r="N167" s="75"/>
      <c r="O167" s="77"/>
      <c r="P167" s="46"/>
      <c r="Q167" s="75"/>
      <c r="R167" s="46"/>
      <c r="S167" s="46"/>
      <c r="T167" s="76"/>
      <c r="U167" s="77"/>
      <c r="V167" s="75"/>
      <c r="W167" s="46"/>
      <c r="X167" s="46"/>
      <c r="Y167" s="75"/>
      <c r="Z167" s="76"/>
      <c r="AA167" s="77"/>
      <c r="AB167" s="46"/>
      <c r="AC167" s="46"/>
      <c r="AD167" s="75"/>
      <c r="AE167" s="46"/>
      <c r="AF167" s="76"/>
      <c r="AG167" s="75"/>
      <c r="AH167" s="46"/>
      <c r="AI167" s="46"/>
      <c r="AJ167" s="46"/>
      <c r="AK167" s="46"/>
      <c r="AL167" s="75"/>
      <c r="AM167" s="77"/>
      <c r="AN167" s="46"/>
      <c r="AO167" s="75"/>
      <c r="AP167" s="46"/>
      <c r="AQ167" s="46"/>
      <c r="AR167" s="76"/>
      <c r="AS167" s="77"/>
      <c r="AT167" s="75"/>
      <c r="AU167" s="46"/>
      <c r="AV167" s="46"/>
      <c r="AW167" s="75"/>
      <c r="AX167" s="76"/>
      <c r="AY167" s="77"/>
      <c r="AZ167" s="46"/>
      <c r="BA167" s="46"/>
      <c r="BB167" s="75"/>
      <c r="BC167" s="76"/>
      <c r="BD167" s="77"/>
      <c r="BE167" s="75"/>
      <c r="BJ167" s="75"/>
      <c r="BM167" s="75"/>
      <c r="BR167" s="75"/>
      <c r="BU167" s="75"/>
    </row>
    <row r="168" spans="1:103" hidden="1">
      <c r="A168" s="51"/>
      <c r="B168" s="51" t="s">
        <v>8797</v>
      </c>
      <c r="C168" s="65">
        <v>1</v>
      </c>
      <c r="D168" s="54" t="s">
        <v>289</v>
      </c>
      <c r="E168" s="54" t="s">
        <v>292</v>
      </c>
      <c r="F168" s="54" t="s">
        <v>295</v>
      </c>
      <c r="G168" s="54" t="s">
        <v>298</v>
      </c>
      <c r="H168" s="54" t="s">
        <v>301</v>
      </c>
      <c r="I168" s="54" t="s">
        <v>304</v>
      </c>
      <c r="J168" s="54" t="s">
        <v>307</v>
      </c>
      <c r="K168" s="54" t="s">
        <v>310</v>
      </c>
      <c r="L168" s="54" t="s">
        <v>313</v>
      </c>
      <c r="M168" s="54" t="s">
        <v>1275</v>
      </c>
      <c r="N168" s="54" t="s">
        <v>1278</v>
      </c>
      <c r="O168" s="54" t="s">
        <v>1281</v>
      </c>
      <c r="P168" s="54" t="s">
        <v>1284</v>
      </c>
      <c r="Q168" s="54" t="s">
        <v>1287</v>
      </c>
      <c r="R168" s="54" t="s">
        <v>1290</v>
      </c>
      <c r="S168" s="54" t="s">
        <v>1293</v>
      </c>
      <c r="T168" s="54" t="s">
        <v>1296</v>
      </c>
      <c r="U168" s="54" t="s">
        <v>1299</v>
      </c>
      <c r="V168" s="54" t="s">
        <v>2011</v>
      </c>
      <c r="W168" s="54" t="s">
        <v>2264</v>
      </c>
      <c r="X168" s="54" t="s">
        <v>2267</v>
      </c>
      <c r="Y168" s="54" t="s">
        <v>2270</v>
      </c>
      <c r="Z168" s="54" t="s">
        <v>2273</v>
      </c>
      <c r="AA168" s="54" t="s">
        <v>2276</v>
      </c>
      <c r="AB168" s="54" t="s">
        <v>2279</v>
      </c>
      <c r="AC168" s="54" t="s">
        <v>2282</v>
      </c>
      <c r="AD168" s="54" t="s">
        <v>2285</v>
      </c>
      <c r="AE168" s="54" t="s">
        <v>2997</v>
      </c>
      <c r="AF168" s="54" t="s">
        <v>3000</v>
      </c>
      <c r="AG168" s="54" t="s">
        <v>3003</v>
      </c>
      <c r="AH168" s="54" t="s">
        <v>3006</v>
      </c>
      <c r="AI168" s="54" t="s">
        <v>3009</v>
      </c>
      <c r="AJ168" s="54" t="s">
        <v>3262</v>
      </c>
      <c r="AK168" s="54" t="s">
        <v>3265</v>
      </c>
      <c r="AL168" s="54" t="s">
        <v>3268</v>
      </c>
      <c r="AM168" s="54" t="s">
        <v>3271</v>
      </c>
      <c r="AN168" s="54" t="s">
        <v>3983</v>
      </c>
      <c r="AO168" s="54" t="s">
        <v>3986</v>
      </c>
      <c r="AP168" s="54" t="s">
        <v>3989</v>
      </c>
      <c r="AQ168" s="54" t="s">
        <v>3992</v>
      </c>
      <c r="AR168" s="54" t="s">
        <v>3995</v>
      </c>
      <c r="AS168" s="54" t="s">
        <v>3998</v>
      </c>
      <c r="AT168" s="54" t="s">
        <v>4001</v>
      </c>
      <c r="AU168" s="54" t="s">
        <v>4004</v>
      </c>
      <c r="AV168" s="54" t="s">
        <v>4007</v>
      </c>
      <c r="AW168" s="54" t="s">
        <v>4969</v>
      </c>
      <c r="AX168" s="54" t="s">
        <v>4972</v>
      </c>
      <c r="AY168" s="54" t="s">
        <v>4975</v>
      </c>
      <c r="AZ168" s="54" t="s">
        <v>4978</v>
      </c>
      <c r="BA168" s="54" t="s">
        <v>4981</v>
      </c>
      <c r="BB168" s="54" t="s">
        <v>4984</v>
      </c>
      <c r="BC168" s="54" t="s">
        <v>4987</v>
      </c>
      <c r="BD168" s="54" t="s">
        <v>4990</v>
      </c>
      <c r="BE168" s="54" t="s">
        <v>4993</v>
      </c>
      <c r="BF168" s="54" t="s">
        <v>5955</v>
      </c>
      <c r="BG168" s="54" t="s">
        <v>5958</v>
      </c>
      <c r="BH168" s="54" t="s">
        <v>5961</v>
      </c>
      <c r="BI168" s="54" t="s">
        <v>5964</v>
      </c>
      <c r="BJ168" s="54" t="s">
        <v>5967</v>
      </c>
      <c r="BK168" s="54" t="s">
        <v>5970</v>
      </c>
      <c r="BL168" s="54" t="s">
        <v>5973</v>
      </c>
      <c r="BM168" s="54" t="s">
        <v>5976</v>
      </c>
      <c r="BN168" s="54" t="s">
        <v>5979</v>
      </c>
      <c r="BO168" s="54" t="s">
        <v>6941</v>
      </c>
      <c r="BP168" s="54" t="s">
        <v>6944</v>
      </c>
      <c r="BQ168" s="54" t="s">
        <v>6947</v>
      </c>
      <c r="BR168" s="54" t="s">
        <v>6950</v>
      </c>
      <c r="BS168" s="54" t="s">
        <v>6953</v>
      </c>
      <c r="BT168" s="54" t="s">
        <v>6956</v>
      </c>
      <c r="BU168" s="54" t="s">
        <v>6959</v>
      </c>
      <c r="BV168" s="54" t="s">
        <v>6962</v>
      </c>
      <c r="BW168" s="54" t="s">
        <v>6965</v>
      </c>
      <c r="BX168" s="54" t="s">
        <v>7927</v>
      </c>
      <c r="BY168" s="54" t="s">
        <v>7930</v>
      </c>
      <c r="BZ168" s="54" t="s">
        <v>7933</v>
      </c>
      <c r="CA168" s="54" t="s">
        <v>7936</v>
      </c>
      <c r="CB168" s="54" t="s">
        <v>7939</v>
      </c>
      <c r="CC168" s="54" t="s">
        <v>7942</v>
      </c>
      <c r="CD168" s="54" t="s">
        <v>7945</v>
      </c>
      <c r="CE168" s="54" t="s">
        <v>7948</v>
      </c>
      <c r="CF168" s="54" t="s">
        <v>7951</v>
      </c>
      <c r="CG168" s="78"/>
      <c r="CH168" s="78"/>
      <c r="CI168" s="78"/>
      <c r="CJ168" s="78"/>
      <c r="CK168" s="78"/>
      <c r="CL168" s="78"/>
      <c r="CM168" s="78"/>
      <c r="CN168" s="78"/>
      <c r="CO168" s="78"/>
    </row>
    <row r="169" spans="1:103" hidden="1">
      <c r="A169" s="51"/>
      <c r="B169" s="55" t="s">
        <v>8798</v>
      </c>
      <c r="C169" s="65">
        <v>2</v>
      </c>
      <c r="D169" s="54" t="s">
        <v>316</v>
      </c>
      <c r="E169" s="54" t="s">
        <v>319</v>
      </c>
      <c r="F169" s="54" t="s">
        <v>322</v>
      </c>
      <c r="G169" s="54" t="s">
        <v>325</v>
      </c>
      <c r="H169" s="54" t="s">
        <v>328</v>
      </c>
      <c r="I169" s="54" t="s">
        <v>331</v>
      </c>
      <c r="J169" s="54" t="s">
        <v>334</v>
      </c>
      <c r="K169" s="54" t="s">
        <v>337</v>
      </c>
      <c r="L169" s="54" t="s">
        <v>340</v>
      </c>
      <c r="M169" s="54" t="s">
        <v>1302</v>
      </c>
      <c r="N169" s="54" t="s">
        <v>1305</v>
      </c>
      <c r="O169" s="54" t="s">
        <v>1308</v>
      </c>
      <c r="P169" s="54" t="s">
        <v>1311</v>
      </c>
      <c r="Q169" s="54" t="s">
        <v>1314</v>
      </c>
      <c r="R169" s="54" t="s">
        <v>1317</v>
      </c>
      <c r="S169" s="54" t="s">
        <v>1320</v>
      </c>
      <c r="T169" s="54" t="s">
        <v>1323</v>
      </c>
      <c r="U169" s="54" t="s">
        <v>1326</v>
      </c>
      <c r="V169" s="54" t="s">
        <v>2288</v>
      </c>
      <c r="W169" s="54" t="s">
        <v>2291</v>
      </c>
      <c r="X169" s="54" t="s">
        <v>2294</v>
      </c>
      <c r="Y169" s="54" t="s">
        <v>2297</v>
      </c>
      <c r="Z169" s="54" t="s">
        <v>2300</v>
      </c>
      <c r="AA169" s="54" t="s">
        <v>2303</v>
      </c>
      <c r="AB169" s="54" t="s">
        <v>2306</v>
      </c>
      <c r="AC169" s="54" t="s">
        <v>2309</v>
      </c>
      <c r="AD169" s="54" t="s">
        <v>2312</v>
      </c>
      <c r="AE169" s="54" t="s">
        <v>3274</v>
      </c>
      <c r="AF169" s="54" t="s">
        <v>3277</v>
      </c>
      <c r="AG169" s="54" t="s">
        <v>3280</v>
      </c>
      <c r="AH169" s="54" t="s">
        <v>3283</v>
      </c>
      <c r="AI169" s="54" t="s">
        <v>3286</v>
      </c>
      <c r="AJ169" s="54" t="s">
        <v>3289</v>
      </c>
      <c r="AK169" s="54" t="s">
        <v>3292</v>
      </c>
      <c r="AL169" s="54" t="s">
        <v>3295</v>
      </c>
      <c r="AM169" s="54" t="s">
        <v>3298</v>
      </c>
      <c r="AN169" s="54" t="s">
        <v>4010</v>
      </c>
      <c r="AO169" s="54" t="s">
        <v>4263</v>
      </c>
      <c r="AP169" s="54" t="s">
        <v>4266</v>
      </c>
      <c r="AQ169" s="54" t="s">
        <v>4269</v>
      </c>
      <c r="AR169" s="54" t="s">
        <v>4272</v>
      </c>
      <c r="AS169" s="54" t="s">
        <v>4275</v>
      </c>
      <c r="AT169" s="54" t="s">
        <v>4278</v>
      </c>
      <c r="AU169" s="54" t="s">
        <v>4281</v>
      </c>
      <c r="AV169" s="54" t="s">
        <v>4284</v>
      </c>
      <c r="AW169" s="54" t="s">
        <v>4996</v>
      </c>
      <c r="AX169" s="54" t="s">
        <v>4999</v>
      </c>
      <c r="AY169" s="54" t="s">
        <v>5002</v>
      </c>
      <c r="AZ169" s="54" t="s">
        <v>5005</v>
      </c>
      <c r="BA169" s="54" t="s">
        <v>5008</v>
      </c>
      <c r="BB169" s="54" t="s">
        <v>5011</v>
      </c>
      <c r="BC169" s="54" t="s">
        <v>5264</v>
      </c>
      <c r="BD169" s="54" t="s">
        <v>5267</v>
      </c>
      <c r="BE169" s="54" t="s">
        <v>5270</v>
      </c>
      <c r="BF169" s="54" t="s">
        <v>5982</v>
      </c>
      <c r="BG169" s="54" t="s">
        <v>5985</v>
      </c>
      <c r="BH169" s="54" t="s">
        <v>5988</v>
      </c>
      <c r="BI169" s="54" t="s">
        <v>5991</v>
      </c>
      <c r="BJ169" s="54" t="s">
        <v>5994</v>
      </c>
      <c r="BK169" s="54" t="s">
        <v>5997</v>
      </c>
      <c r="BL169" s="54" t="s">
        <v>6000</v>
      </c>
      <c r="BM169" s="54" t="s">
        <v>6003</v>
      </c>
      <c r="BN169" s="54" t="s">
        <v>6006</v>
      </c>
      <c r="BO169" s="54" t="s">
        <v>6968</v>
      </c>
      <c r="BP169" s="54" t="s">
        <v>6971</v>
      </c>
      <c r="BQ169" s="54" t="s">
        <v>6974</v>
      </c>
      <c r="BR169" s="54" t="s">
        <v>6977</v>
      </c>
      <c r="BS169" s="54" t="s">
        <v>6980</v>
      </c>
      <c r="BT169" s="54" t="s">
        <v>6983</v>
      </c>
      <c r="BU169" s="54" t="s">
        <v>6986</v>
      </c>
      <c r="BV169" s="54" t="s">
        <v>6989</v>
      </c>
      <c r="BW169" s="54" t="s">
        <v>6992</v>
      </c>
      <c r="BX169" s="54" t="s">
        <v>7954</v>
      </c>
      <c r="BY169" s="54" t="s">
        <v>7957</v>
      </c>
      <c r="BZ169" s="54" t="s">
        <v>7960</v>
      </c>
      <c r="CA169" s="54" t="s">
        <v>7963</v>
      </c>
      <c r="CB169" s="54" t="s">
        <v>7966</v>
      </c>
      <c r="CC169" s="54" t="s">
        <v>7969</v>
      </c>
      <c r="CD169" s="54" t="s">
        <v>7972</v>
      </c>
      <c r="CE169" s="54" t="s">
        <v>7975</v>
      </c>
      <c r="CF169" s="54" t="s">
        <v>7978</v>
      </c>
      <c r="CG169" s="78"/>
      <c r="CH169" s="78"/>
      <c r="CI169" s="78"/>
      <c r="CJ169" s="78"/>
      <c r="CK169" s="78"/>
      <c r="CL169" s="78"/>
      <c r="CM169" s="78"/>
      <c r="CN169" s="78"/>
      <c r="CO169" s="78"/>
    </row>
    <row r="170" spans="1:103" hidden="1">
      <c r="A170" s="51"/>
      <c r="B170" s="55" t="s">
        <v>8799</v>
      </c>
      <c r="C170" s="65">
        <v>3</v>
      </c>
      <c r="D170" s="54" t="s">
        <v>343</v>
      </c>
      <c r="E170" s="54" t="s">
        <v>346</v>
      </c>
      <c r="F170" s="54" t="s">
        <v>349</v>
      </c>
      <c r="G170" s="54" t="s">
        <v>352</v>
      </c>
      <c r="H170" s="54" t="s">
        <v>355</v>
      </c>
      <c r="I170" s="54" t="s">
        <v>358</v>
      </c>
      <c r="J170" s="54" t="s">
        <v>361</v>
      </c>
      <c r="K170" s="54" t="s">
        <v>364</v>
      </c>
      <c r="L170" s="54" t="s">
        <v>367</v>
      </c>
      <c r="M170" s="54" t="s">
        <v>1329</v>
      </c>
      <c r="N170" s="54" t="s">
        <v>1332</v>
      </c>
      <c r="O170" s="54" t="s">
        <v>1335</v>
      </c>
      <c r="P170" s="54" t="s">
        <v>1338</v>
      </c>
      <c r="Q170" s="54" t="s">
        <v>1341</v>
      </c>
      <c r="R170" s="54" t="s">
        <v>1344</v>
      </c>
      <c r="S170" s="54" t="s">
        <v>1347</v>
      </c>
      <c r="T170" s="54" t="s">
        <v>1350</v>
      </c>
      <c r="U170" s="54" t="s">
        <v>1353</v>
      </c>
      <c r="V170" s="54" t="s">
        <v>2315</v>
      </c>
      <c r="W170" s="54" t="s">
        <v>2318</v>
      </c>
      <c r="X170" s="54" t="s">
        <v>2321</v>
      </c>
      <c r="Y170" s="54" t="s">
        <v>2324</v>
      </c>
      <c r="Z170" s="54" t="s">
        <v>2327</v>
      </c>
      <c r="AA170" s="54" t="s">
        <v>2330</v>
      </c>
      <c r="AB170" s="54" t="s">
        <v>2333</v>
      </c>
      <c r="AC170" s="54" t="s">
        <v>2336</v>
      </c>
      <c r="AD170" s="54" t="s">
        <v>2339</v>
      </c>
      <c r="AE170" s="54" t="s">
        <v>3301</v>
      </c>
      <c r="AF170" s="54" t="s">
        <v>3304</v>
      </c>
      <c r="AG170" s="54" t="s">
        <v>3307</v>
      </c>
      <c r="AH170" s="54" t="s">
        <v>3310</v>
      </c>
      <c r="AI170" s="54" t="s">
        <v>3313</v>
      </c>
      <c r="AJ170" s="54" t="s">
        <v>3316</v>
      </c>
      <c r="AK170" s="54" t="s">
        <v>3319</v>
      </c>
      <c r="AL170" s="54" t="s">
        <v>3322</v>
      </c>
      <c r="AM170" s="54" t="s">
        <v>3325</v>
      </c>
      <c r="AN170" s="54" t="s">
        <v>4287</v>
      </c>
      <c r="AO170" s="54" t="s">
        <v>4290</v>
      </c>
      <c r="AP170" s="54" t="s">
        <v>4293</v>
      </c>
      <c r="AQ170" s="54" t="s">
        <v>4296</v>
      </c>
      <c r="AR170" s="54" t="s">
        <v>4299</v>
      </c>
      <c r="AS170" s="54" t="s">
        <v>4302</v>
      </c>
      <c r="AT170" s="54" t="s">
        <v>4305</v>
      </c>
      <c r="AU170" s="54" t="s">
        <v>4308</v>
      </c>
      <c r="AV170" s="54" t="s">
        <v>4311</v>
      </c>
      <c r="AW170" s="54" t="s">
        <v>5273</v>
      </c>
      <c r="AX170" s="54" t="s">
        <v>5276</v>
      </c>
      <c r="AY170" s="54" t="s">
        <v>5279</v>
      </c>
      <c r="AZ170" s="54" t="s">
        <v>5282</v>
      </c>
      <c r="BA170" s="54" t="s">
        <v>5285</v>
      </c>
      <c r="BB170" s="54" t="s">
        <v>5288</v>
      </c>
      <c r="BC170" s="54" t="s">
        <v>5291</v>
      </c>
      <c r="BD170" s="54" t="s">
        <v>5294</v>
      </c>
      <c r="BE170" s="54" t="s">
        <v>5297</v>
      </c>
      <c r="BF170" s="54" t="s">
        <v>6009</v>
      </c>
      <c r="BG170" s="54" t="s">
        <v>6262</v>
      </c>
      <c r="BH170" s="54" t="s">
        <v>6265</v>
      </c>
      <c r="BI170" s="54" t="s">
        <v>6268</v>
      </c>
      <c r="BJ170" s="54" t="s">
        <v>6271</v>
      </c>
      <c r="BK170" s="54" t="s">
        <v>6274</v>
      </c>
      <c r="BL170" s="54" t="s">
        <v>6277</v>
      </c>
      <c r="BM170" s="54" t="s">
        <v>6280</v>
      </c>
      <c r="BN170" s="54" t="s">
        <v>6283</v>
      </c>
      <c r="BO170" s="54" t="s">
        <v>6995</v>
      </c>
      <c r="BP170" s="54" t="s">
        <v>6998</v>
      </c>
      <c r="BQ170" s="54" t="s">
        <v>7001</v>
      </c>
      <c r="BR170" s="54" t="s">
        <v>7004</v>
      </c>
      <c r="BS170" s="54" t="s">
        <v>7007</v>
      </c>
      <c r="BT170" s="54" t="s">
        <v>7010</v>
      </c>
      <c r="BU170" s="54" t="s">
        <v>7263</v>
      </c>
      <c r="BV170" s="54" t="s">
        <v>7266</v>
      </c>
      <c r="BW170" s="54" t="s">
        <v>7269</v>
      </c>
      <c r="BX170" s="54" t="s">
        <v>7981</v>
      </c>
      <c r="BY170" s="54" t="s">
        <v>7984</v>
      </c>
      <c r="BZ170" s="54" t="s">
        <v>7987</v>
      </c>
      <c r="CA170" s="54" t="s">
        <v>7990</v>
      </c>
      <c r="CB170" s="54" t="s">
        <v>7993</v>
      </c>
      <c r="CC170" s="54" t="s">
        <v>7996</v>
      </c>
      <c r="CD170" s="54" t="s">
        <v>7999</v>
      </c>
      <c r="CE170" s="54" t="s">
        <v>8002</v>
      </c>
      <c r="CF170" s="54" t="s">
        <v>8005</v>
      </c>
      <c r="CG170" s="78"/>
      <c r="CH170" s="78"/>
      <c r="CI170" s="78"/>
      <c r="CJ170" s="78"/>
      <c r="CK170" s="78"/>
      <c r="CL170" s="78"/>
      <c r="CM170" s="78"/>
      <c r="CN170" s="78"/>
      <c r="CO170" s="78"/>
    </row>
    <row r="171" spans="1:103" hidden="1">
      <c r="A171" s="51"/>
      <c r="B171" s="55" t="s">
        <v>8800</v>
      </c>
      <c r="C171" s="65">
        <v>4</v>
      </c>
      <c r="D171" s="54" t="s">
        <v>370</v>
      </c>
      <c r="E171" s="54" t="s">
        <v>373</v>
      </c>
      <c r="F171" s="54" t="s">
        <v>376</v>
      </c>
      <c r="G171" s="54" t="s">
        <v>379</v>
      </c>
      <c r="H171" s="54" t="s">
        <v>382</v>
      </c>
      <c r="I171" s="54" t="s">
        <v>385</v>
      </c>
      <c r="J171" s="54" t="s">
        <v>388</v>
      </c>
      <c r="K171" s="54" t="s">
        <v>391</v>
      </c>
      <c r="L171" s="54" t="s">
        <v>394</v>
      </c>
      <c r="M171" s="54" t="s">
        <v>1356</v>
      </c>
      <c r="N171" s="54" t="s">
        <v>1359</v>
      </c>
      <c r="O171" s="54" t="s">
        <v>1362</v>
      </c>
      <c r="P171" s="54" t="s">
        <v>1365</v>
      </c>
      <c r="Q171" s="54" t="s">
        <v>1368</v>
      </c>
      <c r="R171" s="54" t="s">
        <v>1371</v>
      </c>
      <c r="S171" s="54" t="s">
        <v>1374</v>
      </c>
      <c r="T171" s="54" t="s">
        <v>1377</v>
      </c>
      <c r="U171" s="54" t="s">
        <v>1380</v>
      </c>
      <c r="V171" s="54" t="s">
        <v>2342</v>
      </c>
      <c r="W171" s="54" t="s">
        <v>2345</v>
      </c>
      <c r="X171" s="54" t="s">
        <v>2348</v>
      </c>
      <c r="Y171" s="54" t="s">
        <v>2351</v>
      </c>
      <c r="Z171" s="54" t="s">
        <v>2354</v>
      </c>
      <c r="AA171" s="54" t="s">
        <v>2357</v>
      </c>
      <c r="AB171" s="54" t="s">
        <v>2360</v>
      </c>
      <c r="AC171" s="54" t="s">
        <v>2363</v>
      </c>
      <c r="AD171" s="54" t="s">
        <v>2366</v>
      </c>
      <c r="AE171" s="54" t="s">
        <v>3328</v>
      </c>
      <c r="AF171" s="54" t="s">
        <v>3331</v>
      </c>
      <c r="AG171" s="54" t="s">
        <v>3334</v>
      </c>
      <c r="AH171" s="54" t="s">
        <v>3337</v>
      </c>
      <c r="AI171" s="54" t="s">
        <v>3340</v>
      </c>
      <c r="AJ171" s="54" t="s">
        <v>3343</v>
      </c>
      <c r="AK171" s="54" t="s">
        <v>3346</v>
      </c>
      <c r="AL171" s="54" t="s">
        <v>3349</v>
      </c>
      <c r="AM171" s="54" t="s">
        <v>3352</v>
      </c>
      <c r="AN171" s="54" t="s">
        <v>4314</v>
      </c>
      <c r="AO171" s="54" t="s">
        <v>4317</v>
      </c>
      <c r="AP171" s="54" t="s">
        <v>4320</v>
      </c>
      <c r="AQ171" s="54" t="s">
        <v>4323</v>
      </c>
      <c r="AR171" s="54" t="s">
        <v>4326</v>
      </c>
      <c r="AS171" s="54" t="s">
        <v>4329</v>
      </c>
      <c r="AT171" s="54" t="s">
        <v>4332</v>
      </c>
      <c r="AU171" s="54" t="s">
        <v>4335</v>
      </c>
      <c r="AV171" s="54" t="s">
        <v>4338</v>
      </c>
      <c r="AW171" s="54" t="s">
        <v>5300</v>
      </c>
      <c r="AX171" s="54" t="s">
        <v>5303</v>
      </c>
      <c r="AY171" s="54" t="s">
        <v>5306</v>
      </c>
      <c r="AZ171" s="54" t="s">
        <v>5309</v>
      </c>
      <c r="BA171" s="54" t="s">
        <v>5312</v>
      </c>
      <c r="BB171" s="54" t="s">
        <v>5315</v>
      </c>
      <c r="BC171" s="54" t="s">
        <v>5318</v>
      </c>
      <c r="BD171" s="54" t="s">
        <v>5321</v>
      </c>
      <c r="BE171" s="54" t="s">
        <v>5324</v>
      </c>
      <c r="BF171" s="54" t="s">
        <v>6286</v>
      </c>
      <c r="BG171" s="54" t="s">
        <v>6289</v>
      </c>
      <c r="BH171" s="54" t="s">
        <v>6292</v>
      </c>
      <c r="BI171" s="54" t="s">
        <v>6295</v>
      </c>
      <c r="BJ171" s="54" t="s">
        <v>6298</v>
      </c>
      <c r="BK171" s="54" t="s">
        <v>6301</v>
      </c>
      <c r="BL171" s="54" t="s">
        <v>6304</v>
      </c>
      <c r="BM171" s="54" t="s">
        <v>6307</v>
      </c>
      <c r="BN171" s="54" t="s">
        <v>6310</v>
      </c>
      <c r="BO171" s="54" t="s">
        <v>7272</v>
      </c>
      <c r="BP171" s="54" t="s">
        <v>7275</v>
      </c>
      <c r="BQ171" s="54" t="s">
        <v>7278</v>
      </c>
      <c r="BR171" s="54" t="s">
        <v>7281</v>
      </c>
      <c r="BS171" s="54" t="s">
        <v>7284</v>
      </c>
      <c r="BT171" s="54" t="s">
        <v>7287</v>
      </c>
      <c r="BU171" s="54" t="s">
        <v>7290</v>
      </c>
      <c r="BV171" s="54" t="s">
        <v>7293</v>
      </c>
      <c r="BW171" s="54" t="s">
        <v>7296</v>
      </c>
      <c r="BX171" s="54" t="s">
        <v>8008</v>
      </c>
      <c r="BY171" s="54" t="s">
        <v>8011</v>
      </c>
      <c r="BZ171" s="54" t="s">
        <v>8264</v>
      </c>
      <c r="CA171" s="54" t="s">
        <v>8267</v>
      </c>
      <c r="CB171" s="54" t="s">
        <v>8270</v>
      </c>
      <c r="CC171" s="54" t="s">
        <v>8273</v>
      </c>
      <c r="CD171" s="54" t="s">
        <v>8276</v>
      </c>
      <c r="CE171" s="54" t="s">
        <v>8279</v>
      </c>
      <c r="CF171" s="54" t="s">
        <v>8282</v>
      </c>
      <c r="CG171" s="78"/>
      <c r="CH171" s="78"/>
      <c r="CI171" s="78"/>
      <c r="CJ171" s="78"/>
      <c r="CK171" s="78"/>
      <c r="CL171" s="78"/>
      <c r="CM171" s="78"/>
      <c r="CN171" s="78"/>
      <c r="CO171" s="78"/>
    </row>
    <row r="172" spans="1:103" hidden="1">
      <c r="A172" s="51"/>
      <c r="B172" s="56" t="s">
        <v>8801</v>
      </c>
      <c r="C172" s="65">
        <v>5</v>
      </c>
      <c r="D172" s="54" t="s">
        <v>397</v>
      </c>
      <c r="E172" s="54" t="s">
        <v>400</v>
      </c>
      <c r="F172" s="54" t="s">
        <v>403</v>
      </c>
      <c r="G172" s="54" t="s">
        <v>406</v>
      </c>
      <c r="H172" s="54" t="s">
        <v>409</v>
      </c>
      <c r="I172" s="54" t="s">
        <v>412</v>
      </c>
      <c r="J172" s="54" t="s">
        <v>415</v>
      </c>
      <c r="K172" s="54" t="s">
        <v>418</v>
      </c>
      <c r="L172" s="54" t="s">
        <v>421</v>
      </c>
      <c r="M172" s="54" t="s">
        <v>1383</v>
      </c>
      <c r="N172" s="54" t="s">
        <v>1386</v>
      </c>
      <c r="O172" s="54" t="s">
        <v>1389</v>
      </c>
      <c r="P172" s="54" t="s">
        <v>1392</v>
      </c>
      <c r="Q172" s="54" t="s">
        <v>1395</v>
      </c>
      <c r="R172" s="54" t="s">
        <v>1398</v>
      </c>
      <c r="S172" s="54" t="s">
        <v>1401</v>
      </c>
      <c r="T172" s="54" t="s">
        <v>1404</v>
      </c>
      <c r="U172" s="54" t="s">
        <v>1407</v>
      </c>
      <c r="V172" s="54" t="s">
        <v>2369</v>
      </c>
      <c r="W172" s="54" t="s">
        <v>2372</v>
      </c>
      <c r="X172" s="54" t="s">
        <v>2375</v>
      </c>
      <c r="Y172" s="54" t="s">
        <v>2378</v>
      </c>
      <c r="Z172" s="54" t="s">
        <v>2381</v>
      </c>
      <c r="AA172" s="54" t="s">
        <v>2384</v>
      </c>
      <c r="AB172" s="54" t="s">
        <v>2387</v>
      </c>
      <c r="AC172" s="54" t="s">
        <v>2390</v>
      </c>
      <c r="AD172" s="54" t="s">
        <v>2393</v>
      </c>
      <c r="AE172" s="54" t="s">
        <v>3355</v>
      </c>
      <c r="AF172" s="54" t="s">
        <v>3358</v>
      </c>
      <c r="AG172" s="54" t="s">
        <v>3361</v>
      </c>
      <c r="AH172" s="54" t="s">
        <v>3364</v>
      </c>
      <c r="AI172" s="54" t="s">
        <v>3367</v>
      </c>
      <c r="AJ172" s="54" t="s">
        <v>3370</v>
      </c>
      <c r="AK172" s="54" t="s">
        <v>3373</v>
      </c>
      <c r="AL172" s="54" t="s">
        <v>3376</v>
      </c>
      <c r="AM172" s="54" t="s">
        <v>3379</v>
      </c>
      <c r="AN172" s="54" t="s">
        <v>4341</v>
      </c>
      <c r="AO172" s="54" t="s">
        <v>4344</v>
      </c>
      <c r="AP172" s="54" t="s">
        <v>4347</v>
      </c>
      <c r="AQ172" s="54" t="s">
        <v>4350</v>
      </c>
      <c r="AR172" s="54" t="s">
        <v>4353</v>
      </c>
      <c r="AS172" s="54" t="s">
        <v>4356</v>
      </c>
      <c r="AT172" s="54" t="s">
        <v>4359</v>
      </c>
      <c r="AU172" s="54" t="s">
        <v>4362</v>
      </c>
      <c r="AV172" s="54" t="s">
        <v>4365</v>
      </c>
      <c r="AW172" s="54" t="s">
        <v>5327</v>
      </c>
      <c r="AX172" s="54" t="s">
        <v>5330</v>
      </c>
      <c r="AY172" s="54" t="s">
        <v>5333</v>
      </c>
      <c r="AZ172" s="54" t="s">
        <v>5336</v>
      </c>
      <c r="BA172" s="54" t="s">
        <v>5339</v>
      </c>
      <c r="BB172" s="54" t="s">
        <v>5342</v>
      </c>
      <c r="BC172" s="54" t="s">
        <v>5345</v>
      </c>
      <c r="BD172" s="54" t="s">
        <v>5348</v>
      </c>
      <c r="BE172" s="54" t="s">
        <v>5351</v>
      </c>
      <c r="BF172" s="54" t="s">
        <v>6313</v>
      </c>
      <c r="BG172" s="54" t="s">
        <v>6316</v>
      </c>
      <c r="BH172" s="54" t="s">
        <v>6319</v>
      </c>
      <c r="BI172" s="54" t="s">
        <v>6322</v>
      </c>
      <c r="BJ172" s="54" t="s">
        <v>6325</v>
      </c>
      <c r="BK172" s="54" t="s">
        <v>6328</v>
      </c>
      <c r="BL172" s="54" t="s">
        <v>6331</v>
      </c>
      <c r="BM172" s="54" t="s">
        <v>6334</v>
      </c>
      <c r="BN172" s="54" t="s">
        <v>6337</v>
      </c>
      <c r="BO172" s="54" t="s">
        <v>7299</v>
      </c>
      <c r="BP172" s="54" t="s">
        <v>7302</v>
      </c>
      <c r="BQ172" s="54" t="s">
        <v>7305</v>
      </c>
      <c r="BR172" s="54" t="s">
        <v>7308</v>
      </c>
      <c r="BS172" s="54" t="s">
        <v>7311</v>
      </c>
      <c r="BT172" s="54" t="s">
        <v>7314</v>
      </c>
      <c r="BU172" s="54" t="s">
        <v>7317</v>
      </c>
      <c r="BV172" s="54" t="s">
        <v>7320</v>
      </c>
      <c r="BW172" s="54" t="s">
        <v>7323</v>
      </c>
      <c r="BX172" s="54" t="s">
        <v>8285</v>
      </c>
      <c r="BY172" s="54" t="s">
        <v>8288</v>
      </c>
      <c r="BZ172" s="54" t="s">
        <v>8291</v>
      </c>
      <c r="CA172" s="54" t="s">
        <v>8294</v>
      </c>
      <c r="CB172" s="54" t="s">
        <v>8297</v>
      </c>
      <c r="CC172" s="54" t="s">
        <v>8300</v>
      </c>
      <c r="CD172" s="54" t="s">
        <v>8303</v>
      </c>
      <c r="CE172" s="54" t="s">
        <v>8306</v>
      </c>
      <c r="CF172" s="54" t="s">
        <v>8309</v>
      </c>
      <c r="CG172" s="78"/>
      <c r="CH172" s="78"/>
      <c r="CI172" s="78"/>
      <c r="CJ172" s="78"/>
      <c r="CK172" s="78"/>
      <c r="CL172" s="78"/>
      <c r="CM172" s="78"/>
      <c r="CN172" s="78"/>
      <c r="CO172" s="78"/>
    </row>
    <row r="173" spans="1:103" hidden="1">
      <c r="A173" s="51"/>
      <c r="B173" s="56" t="s">
        <v>8802</v>
      </c>
      <c r="C173" s="65">
        <v>6</v>
      </c>
      <c r="D173" s="54" t="s">
        <v>424</v>
      </c>
      <c r="E173" s="54" t="s">
        <v>427</v>
      </c>
      <c r="F173" s="54" t="s">
        <v>430</v>
      </c>
      <c r="G173" s="54" t="s">
        <v>433</v>
      </c>
      <c r="H173" s="54" t="s">
        <v>436</v>
      </c>
      <c r="I173" s="54" t="s">
        <v>439</v>
      </c>
      <c r="J173" s="54" t="s">
        <v>442</v>
      </c>
      <c r="K173" s="54" t="s">
        <v>445</v>
      </c>
      <c r="L173" s="54" t="s">
        <v>448</v>
      </c>
      <c r="M173" s="54" t="s">
        <v>1410</v>
      </c>
      <c r="N173" s="54" t="s">
        <v>1413</v>
      </c>
      <c r="O173" s="54" t="s">
        <v>1416</v>
      </c>
      <c r="P173" s="54" t="s">
        <v>1419</v>
      </c>
      <c r="Q173" s="54" t="s">
        <v>1422</v>
      </c>
      <c r="R173" s="54" t="s">
        <v>1425</v>
      </c>
      <c r="S173" s="54" t="s">
        <v>1428</v>
      </c>
      <c r="T173" s="54" t="s">
        <v>1431</v>
      </c>
      <c r="U173" s="54" t="s">
        <v>1434</v>
      </c>
      <c r="V173" s="54" t="s">
        <v>2396</v>
      </c>
      <c r="W173" s="54" t="s">
        <v>2399</v>
      </c>
      <c r="X173" s="54" t="s">
        <v>2402</v>
      </c>
      <c r="Y173" s="54" t="s">
        <v>2405</v>
      </c>
      <c r="Z173" s="54" t="s">
        <v>2408</v>
      </c>
      <c r="AA173" s="54" t="s">
        <v>2411</v>
      </c>
      <c r="AB173" s="54" t="s">
        <v>2414</v>
      </c>
      <c r="AC173" s="54" t="s">
        <v>2417</v>
      </c>
      <c r="AD173" s="54" t="s">
        <v>2420</v>
      </c>
      <c r="AE173" s="54" t="s">
        <v>3382</v>
      </c>
      <c r="AF173" s="54" t="s">
        <v>3385</v>
      </c>
      <c r="AG173" s="54" t="s">
        <v>3388</v>
      </c>
      <c r="AH173" s="54" t="s">
        <v>3391</v>
      </c>
      <c r="AI173" s="54" t="s">
        <v>3394</v>
      </c>
      <c r="AJ173" s="54" t="s">
        <v>3397</v>
      </c>
      <c r="AK173" s="54" t="s">
        <v>3400</v>
      </c>
      <c r="AL173" s="54" t="s">
        <v>3403</v>
      </c>
      <c r="AM173" s="54" t="s">
        <v>3406</v>
      </c>
      <c r="AN173" s="54" t="s">
        <v>4368</v>
      </c>
      <c r="AO173" s="54" t="s">
        <v>4371</v>
      </c>
      <c r="AP173" s="54" t="s">
        <v>4374</v>
      </c>
      <c r="AQ173" s="54" t="s">
        <v>4377</v>
      </c>
      <c r="AR173" s="54" t="s">
        <v>4380</v>
      </c>
      <c r="AS173" s="54" t="s">
        <v>4383</v>
      </c>
      <c r="AT173" s="54" t="s">
        <v>4386</v>
      </c>
      <c r="AU173" s="54" t="s">
        <v>4389</v>
      </c>
      <c r="AV173" s="54" t="s">
        <v>4392</v>
      </c>
      <c r="AW173" s="54" t="s">
        <v>5354</v>
      </c>
      <c r="AX173" s="54" t="s">
        <v>5357</v>
      </c>
      <c r="AY173" s="54" t="s">
        <v>5360</v>
      </c>
      <c r="AZ173" s="54" t="s">
        <v>5363</v>
      </c>
      <c r="BA173" s="54" t="s">
        <v>5366</v>
      </c>
      <c r="BB173" s="54" t="s">
        <v>5369</v>
      </c>
      <c r="BC173" s="54" t="s">
        <v>5372</v>
      </c>
      <c r="BD173" s="54" t="s">
        <v>5375</v>
      </c>
      <c r="BE173" s="54" t="s">
        <v>5378</v>
      </c>
      <c r="BF173" s="54" t="s">
        <v>6340</v>
      </c>
      <c r="BG173" s="54" t="s">
        <v>6343</v>
      </c>
      <c r="BH173" s="54" t="s">
        <v>6346</v>
      </c>
      <c r="BI173" s="54" t="s">
        <v>6349</v>
      </c>
      <c r="BJ173" s="54" t="s">
        <v>6352</v>
      </c>
      <c r="BK173" s="54" t="s">
        <v>6355</v>
      </c>
      <c r="BL173" s="54" t="s">
        <v>6358</v>
      </c>
      <c r="BM173" s="54" t="s">
        <v>6361</v>
      </c>
      <c r="BN173" s="54" t="s">
        <v>6364</v>
      </c>
      <c r="BO173" s="54" t="s">
        <v>7326</v>
      </c>
      <c r="BP173" s="54" t="s">
        <v>7329</v>
      </c>
      <c r="BQ173" s="54" t="s">
        <v>7332</v>
      </c>
      <c r="BR173" s="54" t="s">
        <v>7335</v>
      </c>
      <c r="BS173" s="54" t="s">
        <v>7338</v>
      </c>
      <c r="BT173" s="54" t="s">
        <v>7341</v>
      </c>
      <c r="BU173" s="54" t="s">
        <v>7344</v>
      </c>
      <c r="BV173" s="54" t="s">
        <v>7347</v>
      </c>
      <c r="BW173" s="54" t="s">
        <v>7350</v>
      </c>
      <c r="BX173" s="54" t="s">
        <v>8312</v>
      </c>
      <c r="BY173" s="54" t="s">
        <v>8315</v>
      </c>
      <c r="BZ173" s="54" t="s">
        <v>8318</v>
      </c>
      <c r="CA173" s="54" t="s">
        <v>8321</v>
      </c>
      <c r="CB173" s="54" t="s">
        <v>8324</v>
      </c>
      <c r="CC173" s="54" t="s">
        <v>8327</v>
      </c>
      <c r="CD173" s="54" t="s">
        <v>8330</v>
      </c>
      <c r="CE173" s="54" t="s">
        <v>8333</v>
      </c>
      <c r="CF173" s="54" t="s">
        <v>8336</v>
      </c>
      <c r="CG173" s="78"/>
      <c r="CH173" s="78"/>
      <c r="CI173" s="78"/>
      <c r="CJ173" s="78"/>
      <c r="CK173" s="78"/>
      <c r="CL173" s="78"/>
      <c r="CM173" s="78"/>
      <c r="CN173" s="78"/>
      <c r="CO173" s="78"/>
    </row>
    <row r="174" spans="1:103" s="81" customFormat="1" hidden="1">
      <c r="A174" s="51"/>
      <c r="B174" s="55" t="s">
        <v>8803</v>
      </c>
      <c r="C174" s="79">
        <v>7</v>
      </c>
      <c r="D174" s="54" t="s">
        <v>451</v>
      </c>
      <c r="E174" s="54" t="s">
        <v>454</v>
      </c>
      <c r="F174" s="54" t="s">
        <v>457</v>
      </c>
      <c r="G174" s="54" t="s">
        <v>460</v>
      </c>
      <c r="H174" s="54" t="s">
        <v>463</v>
      </c>
      <c r="I174" s="54" t="s">
        <v>466</v>
      </c>
      <c r="J174" s="54" t="s">
        <v>469</v>
      </c>
      <c r="K174" s="54" t="s">
        <v>472</v>
      </c>
      <c r="L174" s="54" t="s">
        <v>475</v>
      </c>
      <c r="M174" s="54" t="s">
        <v>1437</v>
      </c>
      <c r="N174" s="54" t="s">
        <v>1440</v>
      </c>
      <c r="O174" s="54" t="s">
        <v>1443</v>
      </c>
      <c r="P174" s="54" t="s">
        <v>1446</v>
      </c>
      <c r="Q174" s="54" t="s">
        <v>1449</v>
      </c>
      <c r="R174" s="54" t="s">
        <v>1452</v>
      </c>
      <c r="S174" s="54" t="s">
        <v>1455</v>
      </c>
      <c r="T174" s="54" t="s">
        <v>1458</v>
      </c>
      <c r="U174" s="54" t="s">
        <v>1461</v>
      </c>
      <c r="V174" s="54" t="s">
        <v>2423</v>
      </c>
      <c r="W174" s="54" t="s">
        <v>2426</v>
      </c>
      <c r="X174" s="54" t="s">
        <v>2429</v>
      </c>
      <c r="Y174" s="54" t="s">
        <v>2432</v>
      </c>
      <c r="Z174" s="54" t="s">
        <v>2435</v>
      </c>
      <c r="AA174" s="54" t="s">
        <v>2438</v>
      </c>
      <c r="AB174" s="54" t="s">
        <v>2441</v>
      </c>
      <c r="AC174" s="54" t="s">
        <v>2444</v>
      </c>
      <c r="AD174" s="54" t="s">
        <v>2447</v>
      </c>
      <c r="AE174" s="54" t="s">
        <v>3409</v>
      </c>
      <c r="AF174" s="54" t="s">
        <v>3412</v>
      </c>
      <c r="AG174" s="54" t="s">
        <v>3415</v>
      </c>
      <c r="AH174" s="54" t="s">
        <v>3418</v>
      </c>
      <c r="AI174" s="54" t="s">
        <v>3421</v>
      </c>
      <c r="AJ174" s="54" t="s">
        <v>3424</v>
      </c>
      <c r="AK174" s="54" t="s">
        <v>3427</v>
      </c>
      <c r="AL174" s="54" t="s">
        <v>3430</v>
      </c>
      <c r="AM174" s="54" t="s">
        <v>3433</v>
      </c>
      <c r="AN174" s="54" t="s">
        <v>4395</v>
      </c>
      <c r="AO174" s="54" t="s">
        <v>4398</v>
      </c>
      <c r="AP174" s="54" t="s">
        <v>4401</v>
      </c>
      <c r="AQ174" s="54" t="s">
        <v>4404</v>
      </c>
      <c r="AR174" s="54" t="s">
        <v>4407</v>
      </c>
      <c r="AS174" s="54" t="s">
        <v>4410</v>
      </c>
      <c r="AT174" s="54" t="s">
        <v>4413</v>
      </c>
      <c r="AU174" s="54" t="s">
        <v>4416</v>
      </c>
      <c r="AV174" s="54" t="s">
        <v>4419</v>
      </c>
      <c r="AW174" s="54" t="s">
        <v>5381</v>
      </c>
      <c r="AX174" s="54" t="s">
        <v>5384</v>
      </c>
      <c r="AY174" s="54" t="s">
        <v>5387</v>
      </c>
      <c r="AZ174" s="54" t="s">
        <v>5390</v>
      </c>
      <c r="BA174" s="54" t="s">
        <v>5393</v>
      </c>
      <c r="BB174" s="54" t="s">
        <v>5396</v>
      </c>
      <c r="BC174" s="54" t="s">
        <v>5399</v>
      </c>
      <c r="BD174" s="54" t="s">
        <v>5402</v>
      </c>
      <c r="BE174" s="54" t="s">
        <v>5405</v>
      </c>
      <c r="BF174" s="54" t="s">
        <v>6367</v>
      </c>
      <c r="BG174" s="54" t="s">
        <v>6370</v>
      </c>
      <c r="BH174" s="54" t="s">
        <v>6373</v>
      </c>
      <c r="BI174" s="54" t="s">
        <v>6376</v>
      </c>
      <c r="BJ174" s="54" t="s">
        <v>6379</v>
      </c>
      <c r="BK174" s="54" t="s">
        <v>6382</v>
      </c>
      <c r="BL174" s="54" t="s">
        <v>6385</v>
      </c>
      <c r="BM174" s="54" t="s">
        <v>6388</v>
      </c>
      <c r="BN174" s="54" t="s">
        <v>6391</v>
      </c>
      <c r="BO174" s="54" t="s">
        <v>7353</v>
      </c>
      <c r="BP174" s="54" t="s">
        <v>7356</v>
      </c>
      <c r="BQ174" s="54" t="s">
        <v>7359</v>
      </c>
      <c r="BR174" s="54" t="s">
        <v>7362</v>
      </c>
      <c r="BS174" s="54" t="s">
        <v>7365</v>
      </c>
      <c r="BT174" s="54" t="s">
        <v>7368</v>
      </c>
      <c r="BU174" s="54" t="s">
        <v>7371</v>
      </c>
      <c r="BV174" s="54" t="s">
        <v>7374</v>
      </c>
      <c r="BW174" s="54" t="s">
        <v>7377</v>
      </c>
      <c r="BX174" s="54" t="s">
        <v>8339</v>
      </c>
      <c r="BY174" s="54" t="s">
        <v>8342</v>
      </c>
      <c r="BZ174" s="54" t="s">
        <v>8345</v>
      </c>
      <c r="CA174" s="54" t="s">
        <v>8348</v>
      </c>
      <c r="CB174" s="54" t="s">
        <v>8351</v>
      </c>
      <c r="CC174" s="54" t="s">
        <v>8354</v>
      </c>
      <c r="CD174" s="54" t="s">
        <v>8357</v>
      </c>
      <c r="CE174" s="54" t="s">
        <v>8360</v>
      </c>
      <c r="CF174" s="54" t="s">
        <v>8363</v>
      </c>
      <c r="CG174" s="80"/>
      <c r="CH174" s="80"/>
      <c r="CI174" s="80"/>
      <c r="CJ174" s="80"/>
      <c r="CK174" s="80"/>
      <c r="CL174" s="80"/>
      <c r="CM174" s="80"/>
      <c r="CN174" s="80"/>
      <c r="CO174" s="80"/>
    </row>
    <row r="175" spans="1:103" s="81" customFormat="1" hidden="1">
      <c r="A175" s="51"/>
      <c r="B175" s="55" t="s">
        <v>8804</v>
      </c>
      <c r="C175" s="79">
        <v>8</v>
      </c>
      <c r="D175" s="54" t="s">
        <v>478</v>
      </c>
      <c r="E175" s="54" t="s">
        <v>481</v>
      </c>
      <c r="F175" s="54" t="s">
        <v>484</v>
      </c>
      <c r="G175" s="54" t="s">
        <v>487</v>
      </c>
      <c r="H175" s="54" t="s">
        <v>490</v>
      </c>
      <c r="I175" s="54" t="s">
        <v>493</v>
      </c>
      <c r="J175" s="54" t="s">
        <v>496</v>
      </c>
      <c r="K175" s="54" t="s">
        <v>499</v>
      </c>
      <c r="L175" s="54" t="s">
        <v>502</v>
      </c>
      <c r="M175" s="54" t="s">
        <v>1464</v>
      </c>
      <c r="N175" s="54" t="s">
        <v>1467</v>
      </c>
      <c r="O175" s="54" t="s">
        <v>1470</v>
      </c>
      <c r="P175" s="54" t="s">
        <v>1473</v>
      </c>
      <c r="Q175" s="54" t="s">
        <v>1476</v>
      </c>
      <c r="R175" s="54" t="s">
        <v>1479</v>
      </c>
      <c r="S175" s="54" t="s">
        <v>1482</v>
      </c>
      <c r="T175" s="54" t="s">
        <v>1485</v>
      </c>
      <c r="U175" s="54" t="s">
        <v>1488</v>
      </c>
      <c r="V175" s="54" t="s">
        <v>2450</v>
      </c>
      <c r="W175" s="54" t="s">
        <v>2453</v>
      </c>
      <c r="X175" s="54" t="s">
        <v>2456</v>
      </c>
      <c r="Y175" s="54" t="s">
        <v>2459</v>
      </c>
      <c r="Z175" s="54" t="s">
        <v>2462</v>
      </c>
      <c r="AA175" s="54" t="s">
        <v>2465</v>
      </c>
      <c r="AB175" s="54" t="s">
        <v>2468</v>
      </c>
      <c r="AC175" s="54" t="s">
        <v>2471</v>
      </c>
      <c r="AD175" s="54" t="s">
        <v>2474</v>
      </c>
      <c r="AE175" s="54" t="s">
        <v>3436</v>
      </c>
      <c r="AF175" s="54" t="s">
        <v>3439</v>
      </c>
      <c r="AG175" s="54" t="s">
        <v>3442</v>
      </c>
      <c r="AH175" s="54" t="s">
        <v>3445</v>
      </c>
      <c r="AI175" s="54" t="s">
        <v>3448</v>
      </c>
      <c r="AJ175" s="54" t="s">
        <v>3451</v>
      </c>
      <c r="AK175" s="54" t="s">
        <v>3454</v>
      </c>
      <c r="AL175" s="54" t="s">
        <v>3457</v>
      </c>
      <c r="AM175" s="54" t="s">
        <v>3460</v>
      </c>
      <c r="AN175" s="54" t="s">
        <v>4422</v>
      </c>
      <c r="AO175" s="54" t="s">
        <v>4425</v>
      </c>
      <c r="AP175" s="54" t="s">
        <v>4428</v>
      </c>
      <c r="AQ175" s="54" t="s">
        <v>4431</v>
      </c>
      <c r="AR175" s="54" t="s">
        <v>4434</v>
      </c>
      <c r="AS175" s="54" t="s">
        <v>4437</v>
      </c>
      <c r="AT175" s="54" t="s">
        <v>4440</v>
      </c>
      <c r="AU175" s="54" t="s">
        <v>4443</v>
      </c>
      <c r="AV175" s="54" t="s">
        <v>4446</v>
      </c>
      <c r="AW175" s="54" t="s">
        <v>5408</v>
      </c>
      <c r="AX175" s="54" t="s">
        <v>5411</v>
      </c>
      <c r="AY175" s="54" t="s">
        <v>5414</v>
      </c>
      <c r="AZ175" s="54" t="s">
        <v>5417</v>
      </c>
      <c r="BA175" s="54" t="s">
        <v>5420</v>
      </c>
      <c r="BB175" s="54" t="s">
        <v>5423</v>
      </c>
      <c r="BC175" s="54" t="s">
        <v>5426</v>
      </c>
      <c r="BD175" s="54" t="s">
        <v>5429</v>
      </c>
      <c r="BE175" s="54" t="s">
        <v>5432</v>
      </c>
      <c r="BF175" s="54" t="s">
        <v>6394</v>
      </c>
      <c r="BG175" s="54" t="s">
        <v>6397</v>
      </c>
      <c r="BH175" s="54" t="s">
        <v>6400</v>
      </c>
      <c r="BI175" s="54" t="s">
        <v>6403</v>
      </c>
      <c r="BJ175" s="54" t="s">
        <v>6406</v>
      </c>
      <c r="BK175" s="54" t="s">
        <v>6409</v>
      </c>
      <c r="BL175" s="54" t="s">
        <v>6412</v>
      </c>
      <c r="BM175" s="54" t="s">
        <v>6415</v>
      </c>
      <c r="BN175" s="54" t="s">
        <v>6418</v>
      </c>
      <c r="BO175" s="54" t="s">
        <v>7380</v>
      </c>
      <c r="BP175" s="54" t="s">
        <v>7383</v>
      </c>
      <c r="BQ175" s="54" t="s">
        <v>7386</v>
      </c>
      <c r="BR175" s="54" t="s">
        <v>7389</v>
      </c>
      <c r="BS175" s="54" t="s">
        <v>7392</v>
      </c>
      <c r="BT175" s="54" t="s">
        <v>7395</v>
      </c>
      <c r="BU175" s="54" t="s">
        <v>7398</v>
      </c>
      <c r="BV175" s="54" t="s">
        <v>7401</v>
      </c>
      <c r="BW175" s="54" t="s">
        <v>7404</v>
      </c>
      <c r="BX175" s="54" t="s">
        <v>8366</v>
      </c>
      <c r="BY175" s="54" t="s">
        <v>8369</v>
      </c>
      <c r="BZ175" s="54" t="s">
        <v>8372</v>
      </c>
      <c r="CA175" s="54" t="s">
        <v>8375</v>
      </c>
      <c r="CB175" s="54" t="s">
        <v>8378</v>
      </c>
      <c r="CC175" s="54" t="s">
        <v>8381</v>
      </c>
      <c r="CD175" s="54" t="s">
        <v>8384</v>
      </c>
      <c r="CE175" s="54" t="s">
        <v>8387</v>
      </c>
      <c r="CF175" s="54" t="s">
        <v>8390</v>
      </c>
      <c r="CG175" s="80"/>
      <c r="CH175" s="80"/>
      <c r="CI175" s="80"/>
      <c r="CJ175" s="80"/>
      <c r="CK175" s="80"/>
      <c r="CL175" s="80"/>
      <c r="CM175" s="80"/>
      <c r="CN175" s="80"/>
      <c r="CO175" s="80"/>
    </row>
    <row r="176" spans="1:103" hidden="1">
      <c r="A176" s="51"/>
      <c r="B176" s="55" t="s">
        <v>8805</v>
      </c>
      <c r="C176" s="65">
        <v>9</v>
      </c>
      <c r="D176" s="54" t="s">
        <v>505</v>
      </c>
      <c r="E176" s="54" t="s">
        <v>508</v>
      </c>
      <c r="F176" s="54" t="s">
        <v>511</v>
      </c>
      <c r="G176" s="54" t="s">
        <v>764</v>
      </c>
      <c r="H176" s="54" t="s">
        <v>767</v>
      </c>
      <c r="I176" s="54" t="s">
        <v>770</v>
      </c>
      <c r="J176" s="54" t="s">
        <v>773</v>
      </c>
      <c r="K176" s="54" t="s">
        <v>776</v>
      </c>
      <c r="L176" s="54" t="s">
        <v>779</v>
      </c>
      <c r="M176" s="54" t="s">
        <v>1491</v>
      </c>
      <c r="N176" s="54" t="s">
        <v>1494</v>
      </c>
      <c r="O176" s="54" t="s">
        <v>1497</v>
      </c>
      <c r="P176" s="54" t="s">
        <v>1500</v>
      </c>
      <c r="Q176" s="54" t="s">
        <v>1503</v>
      </c>
      <c r="R176" s="54" t="s">
        <v>1506</v>
      </c>
      <c r="S176" s="54" t="s">
        <v>1509</v>
      </c>
      <c r="T176" s="54" t="s">
        <v>1762</v>
      </c>
      <c r="U176" s="54" t="s">
        <v>1765</v>
      </c>
      <c r="V176" s="54" t="s">
        <v>2477</v>
      </c>
      <c r="W176" s="54" t="s">
        <v>2480</v>
      </c>
      <c r="X176" s="54" t="s">
        <v>2483</v>
      </c>
      <c r="Y176" s="54" t="s">
        <v>2486</v>
      </c>
      <c r="Z176" s="54" t="s">
        <v>2489</v>
      </c>
      <c r="AA176" s="54" t="s">
        <v>2492</v>
      </c>
      <c r="AB176" s="54" t="s">
        <v>2495</v>
      </c>
      <c r="AC176" s="54" t="s">
        <v>2498</v>
      </c>
      <c r="AD176" s="54" t="s">
        <v>2501</v>
      </c>
      <c r="AE176" s="54" t="s">
        <v>3463</v>
      </c>
      <c r="AF176" s="54" t="s">
        <v>3466</v>
      </c>
      <c r="AG176" s="54" t="s">
        <v>3469</v>
      </c>
      <c r="AH176" s="54" t="s">
        <v>3472</v>
      </c>
      <c r="AI176" s="54" t="s">
        <v>3475</v>
      </c>
      <c r="AJ176" s="54" t="s">
        <v>3478</v>
      </c>
      <c r="AK176" s="54" t="s">
        <v>3481</v>
      </c>
      <c r="AL176" s="54" t="s">
        <v>3484</v>
      </c>
      <c r="AM176" s="54" t="s">
        <v>3487</v>
      </c>
      <c r="AN176" s="54" t="s">
        <v>4449</v>
      </c>
      <c r="AO176" s="54" t="s">
        <v>4452</v>
      </c>
      <c r="AP176" s="54" t="s">
        <v>4455</v>
      </c>
      <c r="AQ176" s="54" t="s">
        <v>4458</v>
      </c>
      <c r="AR176" s="54" t="s">
        <v>4461</v>
      </c>
      <c r="AS176" s="54" t="s">
        <v>4464</v>
      </c>
      <c r="AT176" s="54" t="s">
        <v>4467</v>
      </c>
      <c r="AU176" s="54" t="s">
        <v>4470</v>
      </c>
      <c r="AV176" s="54" t="s">
        <v>4473</v>
      </c>
      <c r="AW176" s="54" t="s">
        <v>5435</v>
      </c>
      <c r="AX176" s="54" t="s">
        <v>5438</v>
      </c>
      <c r="AY176" s="54" t="s">
        <v>5441</v>
      </c>
      <c r="AZ176" s="54" t="s">
        <v>5444</v>
      </c>
      <c r="BA176" s="54" t="s">
        <v>5447</v>
      </c>
      <c r="BB176" s="54" t="s">
        <v>5450</v>
      </c>
      <c r="BC176" s="54" t="s">
        <v>5453</v>
      </c>
      <c r="BD176" s="54" t="s">
        <v>5456</v>
      </c>
      <c r="BE176" s="54" t="s">
        <v>5459</v>
      </c>
      <c r="BF176" s="54" t="s">
        <v>6421</v>
      </c>
      <c r="BG176" s="54" t="s">
        <v>6424</v>
      </c>
      <c r="BH176" s="54" t="s">
        <v>6427</v>
      </c>
      <c r="BI176" s="54" t="s">
        <v>6430</v>
      </c>
      <c r="BJ176" s="54" t="s">
        <v>6433</v>
      </c>
      <c r="BK176" s="54" t="s">
        <v>6436</v>
      </c>
      <c r="BL176" s="54" t="s">
        <v>6439</v>
      </c>
      <c r="BM176" s="54" t="s">
        <v>6442</v>
      </c>
      <c r="BN176" s="54" t="s">
        <v>6445</v>
      </c>
      <c r="BO176" s="54" t="s">
        <v>7407</v>
      </c>
      <c r="BP176" s="54" t="s">
        <v>7410</v>
      </c>
      <c r="BQ176" s="54" t="s">
        <v>7413</v>
      </c>
      <c r="BR176" s="54" t="s">
        <v>7416</v>
      </c>
      <c r="BS176" s="54" t="s">
        <v>7419</v>
      </c>
      <c r="BT176" s="54" t="s">
        <v>7422</v>
      </c>
      <c r="BU176" s="54" t="s">
        <v>7425</v>
      </c>
      <c r="BV176" s="54" t="s">
        <v>7428</v>
      </c>
      <c r="BW176" s="54" t="s">
        <v>7431</v>
      </c>
      <c r="BX176" s="54" t="s">
        <v>8393</v>
      </c>
      <c r="BY176" s="54" t="s">
        <v>8396</v>
      </c>
      <c r="BZ176" s="54" t="s">
        <v>8399</v>
      </c>
      <c r="CA176" s="54" t="s">
        <v>8402</v>
      </c>
      <c r="CB176" s="54" t="s">
        <v>8405</v>
      </c>
      <c r="CC176" s="54" t="s">
        <v>8408</v>
      </c>
      <c r="CD176" s="54" t="s">
        <v>8411</v>
      </c>
      <c r="CE176" s="54" t="s">
        <v>8414</v>
      </c>
      <c r="CF176" s="54" t="s">
        <v>8417</v>
      </c>
      <c r="CG176" s="78"/>
      <c r="CH176" s="78"/>
      <c r="CI176" s="78"/>
      <c r="CJ176" s="78"/>
      <c r="CK176" s="78"/>
      <c r="CL176" s="78"/>
      <c r="CM176" s="78"/>
      <c r="CN176" s="78"/>
      <c r="CO176" s="78"/>
    </row>
    <row r="177" spans="1:93" hidden="1">
      <c r="A177" s="51"/>
      <c r="B177" s="55" t="s">
        <v>8806</v>
      </c>
      <c r="C177" s="65">
        <v>10</v>
      </c>
      <c r="D177" s="54" t="s">
        <v>782</v>
      </c>
      <c r="E177" s="54" t="s">
        <v>785</v>
      </c>
      <c r="F177" s="54" t="s">
        <v>788</v>
      </c>
      <c r="G177" s="54" t="s">
        <v>791</v>
      </c>
      <c r="H177" s="54" t="s">
        <v>794</v>
      </c>
      <c r="I177" s="54" t="s">
        <v>797</v>
      </c>
      <c r="J177" s="54" t="s">
        <v>800</v>
      </c>
      <c r="K177" s="54" t="s">
        <v>803</v>
      </c>
      <c r="L177" s="54" t="s">
        <v>806</v>
      </c>
      <c r="M177" s="54" t="s">
        <v>1768</v>
      </c>
      <c r="N177" s="54" t="s">
        <v>1771</v>
      </c>
      <c r="O177" s="54" t="s">
        <v>1774</v>
      </c>
      <c r="P177" s="54" t="s">
        <v>1777</v>
      </c>
      <c r="Q177" s="54" t="s">
        <v>1780</v>
      </c>
      <c r="R177" s="54" t="s">
        <v>1783</v>
      </c>
      <c r="S177" s="54" t="s">
        <v>1786</v>
      </c>
      <c r="T177" s="54" t="s">
        <v>1789</v>
      </c>
      <c r="U177" s="54" t="s">
        <v>1792</v>
      </c>
      <c r="V177" s="54" t="s">
        <v>2504</v>
      </c>
      <c r="W177" s="54" t="s">
        <v>2507</v>
      </c>
      <c r="X177" s="54" t="s">
        <v>2510</v>
      </c>
      <c r="Y177" s="54" t="s">
        <v>2763</v>
      </c>
      <c r="Z177" s="54" t="s">
        <v>2766</v>
      </c>
      <c r="AA177" s="54" t="s">
        <v>2769</v>
      </c>
      <c r="AB177" s="54" t="s">
        <v>2772</v>
      </c>
      <c r="AC177" s="54" t="s">
        <v>2775</v>
      </c>
      <c r="AD177" s="54" t="s">
        <v>2778</v>
      </c>
      <c r="AE177" s="54" t="s">
        <v>3490</v>
      </c>
      <c r="AF177" s="54" t="s">
        <v>3493</v>
      </c>
      <c r="AG177" s="54" t="s">
        <v>3496</v>
      </c>
      <c r="AH177" s="54" t="s">
        <v>3499</v>
      </c>
      <c r="AI177" s="54" t="s">
        <v>3502</v>
      </c>
      <c r="AJ177" s="54" t="s">
        <v>3505</v>
      </c>
      <c r="AK177" s="54" t="s">
        <v>3508</v>
      </c>
      <c r="AL177" s="54" t="s">
        <v>3511</v>
      </c>
      <c r="AM177" s="54" t="s">
        <v>3764</v>
      </c>
      <c r="AN177" s="54" t="s">
        <v>4476</v>
      </c>
      <c r="AO177" s="54" t="s">
        <v>4479</v>
      </c>
      <c r="AP177" s="54" t="s">
        <v>4482</v>
      </c>
      <c r="AQ177" s="54" t="s">
        <v>4485</v>
      </c>
      <c r="AR177" s="54" t="s">
        <v>4488</v>
      </c>
      <c r="AS177" s="54" t="s">
        <v>4491</v>
      </c>
      <c r="AT177" s="54" t="s">
        <v>4494</v>
      </c>
      <c r="AU177" s="54" t="s">
        <v>4497</v>
      </c>
      <c r="AV177" s="54" t="s">
        <v>4500</v>
      </c>
      <c r="AW177" s="54" t="s">
        <v>5462</v>
      </c>
      <c r="AX177" s="54" t="s">
        <v>5465</v>
      </c>
      <c r="AY177" s="54" t="s">
        <v>5468</v>
      </c>
      <c r="AZ177" s="54" t="s">
        <v>5471</v>
      </c>
      <c r="BA177" s="54" t="s">
        <v>5474</v>
      </c>
      <c r="BB177" s="54" t="s">
        <v>5477</v>
      </c>
      <c r="BC177" s="54" t="s">
        <v>5480</v>
      </c>
      <c r="BD177" s="54" t="s">
        <v>5483</v>
      </c>
      <c r="BE177" s="54" t="s">
        <v>5486</v>
      </c>
      <c r="BF177" s="54" t="s">
        <v>6448</v>
      </c>
      <c r="BG177" s="54" t="s">
        <v>6451</v>
      </c>
      <c r="BH177" s="54" t="s">
        <v>6454</v>
      </c>
      <c r="BI177" s="54" t="s">
        <v>6457</v>
      </c>
      <c r="BJ177" s="54" t="s">
        <v>6460</v>
      </c>
      <c r="BK177" s="54" t="s">
        <v>6463</v>
      </c>
      <c r="BL177" s="54" t="s">
        <v>6466</v>
      </c>
      <c r="BM177" s="54" t="s">
        <v>6469</v>
      </c>
      <c r="BN177" s="54" t="s">
        <v>6472</v>
      </c>
      <c r="BO177" s="54" t="s">
        <v>7434</v>
      </c>
      <c r="BP177" s="54" t="s">
        <v>7437</v>
      </c>
      <c r="BQ177" s="54" t="s">
        <v>7440</v>
      </c>
      <c r="BR177" s="54" t="s">
        <v>7443</v>
      </c>
      <c r="BS177" s="54" t="s">
        <v>7446</v>
      </c>
      <c r="BT177" s="54" t="s">
        <v>7449</v>
      </c>
      <c r="BU177" s="54" t="s">
        <v>7452</v>
      </c>
      <c r="BV177" s="54" t="s">
        <v>7455</v>
      </c>
      <c r="BW177" s="54" t="s">
        <v>7458</v>
      </c>
      <c r="BX177" s="54" t="s">
        <v>8420</v>
      </c>
      <c r="BY177" s="54" t="s">
        <v>8423</v>
      </c>
      <c r="BZ177" s="54" t="s">
        <v>8426</v>
      </c>
      <c r="CA177" s="54" t="s">
        <v>8429</v>
      </c>
      <c r="CB177" s="54" t="s">
        <v>8432</v>
      </c>
      <c r="CC177" s="54" t="s">
        <v>8435</v>
      </c>
      <c r="CD177" s="54" t="s">
        <v>8438</v>
      </c>
      <c r="CE177" s="54" t="s">
        <v>8441</v>
      </c>
      <c r="CF177" s="54" t="s">
        <v>8444</v>
      </c>
      <c r="CG177" s="78"/>
      <c r="CH177" s="78"/>
      <c r="CI177" s="78"/>
      <c r="CJ177" s="78"/>
      <c r="CK177" s="78"/>
      <c r="CL177" s="78"/>
      <c r="CM177" s="78"/>
      <c r="CN177" s="78"/>
      <c r="CO177" s="78"/>
    </row>
    <row r="178" spans="1:93" s="81" customFormat="1" hidden="1">
      <c r="A178" s="51"/>
      <c r="B178" s="55" t="s">
        <v>8807</v>
      </c>
      <c r="C178" s="79">
        <v>11</v>
      </c>
      <c r="D178" s="54" t="s">
        <v>809</v>
      </c>
      <c r="E178" s="54" t="s">
        <v>812</v>
      </c>
      <c r="F178" s="54" t="s">
        <v>815</v>
      </c>
      <c r="G178" s="54" t="s">
        <v>818</v>
      </c>
      <c r="H178" s="54" t="s">
        <v>821</v>
      </c>
      <c r="I178" s="54" t="s">
        <v>824</v>
      </c>
      <c r="J178" s="54" t="s">
        <v>827</v>
      </c>
      <c r="K178" s="54" t="s">
        <v>830</v>
      </c>
      <c r="L178" s="54" t="s">
        <v>833</v>
      </c>
      <c r="M178" s="54" t="s">
        <v>1795</v>
      </c>
      <c r="N178" s="54" t="s">
        <v>1798</v>
      </c>
      <c r="O178" s="54" t="s">
        <v>1801</v>
      </c>
      <c r="P178" s="54" t="s">
        <v>1804</v>
      </c>
      <c r="Q178" s="54" t="s">
        <v>1807</v>
      </c>
      <c r="R178" s="54" t="s">
        <v>1810</v>
      </c>
      <c r="S178" s="54" t="s">
        <v>1813</v>
      </c>
      <c r="T178" s="54" t="s">
        <v>1816</v>
      </c>
      <c r="U178" s="54" t="s">
        <v>1819</v>
      </c>
      <c r="V178" s="54" t="s">
        <v>2781</v>
      </c>
      <c r="W178" s="54" t="s">
        <v>2784</v>
      </c>
      <c r="X178" s="54" t="s">
        <v>2787</v>
      </c>
      <c r="Y178" s="54" t="s">
        <v>2790</v>
      </c>
      <c r="Z178" s="54" t="s">
        <v>2793</v>
      </c>
      <c r="AA178" s="54" t="s">
        <v>2796</v>
      </c>
      <c r="AB178" s="54" t="s">
        <v>2799</v>
      </c>
      <c r="AC178" s="54" t="s">
        <v>2802</v>
      </c>
      <c r="AD178" s="54" t="s">
        <v>2805</v>
      </c>
      <c r="AE178" s="54" t="s">
        <v>3767</v>
      </c>
      <c r="AF178" s="54" t="s">
        <v>3770</v>
      </c>
      <c r="AG178" s="54" t="s">
        <v>3773</v>
      </c>
      <c r="AH178" s="54" t="s">
        <v>3776</v>
      </c>
      <c r="AI178" s="54" t="s">
        <v>3779</v>
      </c>
      <c r="AJ178" s="54" t="s">
        <v>3782</v>
      </c>
      <c r="AK178" s="54" t="s">
        <v>3785</v>
      </c>
      <c r="AL178" s="54" t="s">
        <v>3788</v>
      </c>
      <c r="AM178" s="54" t="s">
        <v>3791</v>
      </c>
      <c r="AN178" s="54" t="s">
        <v>4503</v>
      </c>
      <c r="AO178" s="54" t="s">
        <v>4506</v>
      </c>
      <c r="AP178" s="54" t="s">
        <v>4509</v>
      </c>
      <c r="AQ178" s="54" t="s">
        <v>4762</v>
      </c>
      <c r="AR178" s="54" t="s">
        <v>4765</v>
      </c>
      <c r="AS178" s="54" t="s">
        <v>4768</v>
      </c>
      <c r="AT178" s="54" t="s">
        <v>4771</v>
      </c>
      <c r="AU178" s="54" t="s">
        <v>4774</v>
      </c>
      <c r="AV178" s="54" t="s">
        <v>4777</v>
      </c>
      <c r="AW178" s="54" t="s">
        <v>5489</v>
      </c>
      <c r="AX178" s="54" t="s">
        <v>5492</v>
      </c>
      <c r="AY178" s="54" t="s">
        <v>5495</v>
      </c>
      <c r="AZ178" s="54" t="s">
        <v>5498</v>
      </c>
      <c r="BA178" s="54" t="s">
        <v>5501</v>
      </c>
      <c r="BB178" s="54" t="s">
        <v>5504</v>
      </c>
      <c r="BC178" s="54" t="s">
        <v>5507</v>
      </c>
      <c r="BD178" s="54" t="s">
        <v>5510</v>
      </c>
      <c r="BE178" s="54" t="s">
        <v>5763</v>
      </c>
      <c r="BF178" s="54" t="s">
        <v>6475</v>
      </c>
      <c r="BG178" s="54" t="s">
        <v>6478</v>
      </c>
      <c r="BH178" s="54" t="s">
        <v>6481</v>
      </c>
      <c r="BI178" s="54" t="s">
        <v>6484</v>
      </c>
      <c r="BJ178" s="54" t="s">
        <v>6487</v>
      </c>
      <c r="BK178" s="54" t="s">
        <v>6490</v>
      </c>
      <c r="BL178" s="54" t="s">
        <v>6493</v>
      </c>
      <c r="BM178" s="54" t="s">
        <v>6496</v>
      </c>
      <c r="BN178" s="54" t="s">
        <v>6499</v>
      </c>
      <c r="BO178" s="54" t="s">
        <v>7461</v>
      </c>
      <c r="BP178" s="54" t="s">
        <v>7464</v>
      </c>
      <c r="BQ178" s="54" t="s">
        <v>7467</v>
      </c>
      <c r="BR178" s="54" t="s">
        <v>7470</v>
      </c>
      <c r="BS178" s="54" t="s">
        <v>7473</v>
      </c>
      <c r="BT178" s="54" t="s">
        <v>7476</v>
      </c>
      <c r="BU178" s="54" t="s">
        <v>7479</v>
      </c>
      <c r="BV178" s="54" t="s">
        <v>7482</v>
      </c>
      <c r="BW178" s="54" t="s">
        <v>7485</v>
      </c>
      <c r="BX178" s="54" t="s">
        <v>8447</v>
      </c>
      <c r="BY178" s="54" t="s">
        <v>8450</v>
      </c>
      <c r="BZ178" s="54" t="s">
        <v>8453</v>
      </c>
      <c r="CA178" s="54" t="s">
        <v>8456</v>
      </c>
      <c r="CB178" s="54" t="s">
        <v>8459</v>
      </c>
      <c r="CC178" s="54" t="s">
        <v>8462</v>
      </c>
      <c r="CD178" s="54" t="s">
        <v>8465</v>
      </c>
      <c r="CE178" s="54" t="s">
        <v>8468</v>
      </c>
      <c r="CF178" s="54" t="s">
        <v>8471</v>
      </c>
      <c r="CG178" s="80"/>
      <c r="CH178" s="80"/>
      <c r="CI178" s="80"/>
      <c r="CJ178" s="80"/>
      <c r="CK178" s="80"/>
      <c r="CL178" s="80"/>
      <c r="CM178" s="80"/>
      <c r="CN178" s="80"/>
      <c r="CO178" s="80"/>
    </row>
    <row r="179" spans="1:93" hidden="1">
      <c r="A179" s="51"/>
      <c r="B179" s="55" t="s">
        <v>8808</v>
      </c>
      <c r="C179" s="65">
        <v>12</v>
      </c>
      <c r="D179" s="54" t="s">
        <v>836</v>
      </c>
      <c r="E179" s="54" t="s">
        <v>839</v>
      </c>
      <c r="F179" s="54" t="s">
        <v>842</v>
      </c>
      <c r="G179" s="54" t="s">
        <v>845</v>
      </c>
      <c r="H179" s="54" t="s">
        <v>848</v>
      </c>
      <c r="I179" s="54" t="s">
        <v>851</v>
      </c>
      <c r="J179" s="54" t="s">
        <v>854</v>
      </c>
      <c r="K179" s="54" t="s">
        <v>857</v>
      </c>
      <c r="L179" s="54" t="s">
        <v>860</v>
      </c>
      <c r="M179" s="54" t="s">
        <v>1822</v>
      </c>
      <c r="N179" s="54" t="s">
        <v>1825</v>
      </c>
      <c r="O179" s="54" t="s">
        <v>1828</v>
      </c>
      <c r="P179" s="54" t="s">
        <v>1831</v>
      </c>
      <c r="Q179" s="54" t="s">
        <v>1834</v>
      </c>
      <c r="R179" s="54" t="s">
        <v>1837</v>
      </c>
      <c r="S179" s="54" t="s">
        <v>1840</v>
      </c>
      <c r="T179" s="54" t="s">
        <v>1843</v>
      </c>
      <c r="U179" s="54" t="s">
        <v>1846</v>
      </c>
      <c r="V179" s="54" t="s">
        <v>2808</v>
      </c>
      <c r="W179" s="54" t="s">
        <v>2811</v>
      </c>
      <c r="X179" s="54" t="s">
        <v>2814</v>
      </c>
      <c r="Y179" s="54" t="s">
        <v>2817</v>
      </c>
      <c r="Z179" s="54" t="s">
        <v>2820</v>
      </c>
      <c r="AA179" s="54" t="s">
        <v>2823</v>
      </c>
      <c r="AB179" s="54" t="s">
        <v>2826</v>
      </c>
      <c r="AC179" s="54" t="s">
        <v>2829</v>
      </c>
      <c r="AD179" s="54" t="s">
        <v>2832</v>
      </c>
      <c r="AE179" s="54" t="s">
        <v>3794</v>
      </c>
      <c r="AF179" s="54" t="s">
        <v>3797</v>
      </c>
      <c r="AG179" s="54" t="s">
        <v>3800</v>
      </c>
      <c r="AH179" s="54" t="s">
        <v>3803</v>
      </c>
      <c r="AI179" s="54" t="s">
        <v>3806</v>
      </c>
      <c r="AJ179" s="54" t="s">
        <v>3809</v>
      </c>
      <c r="AK179" s="54" t="s">
        <v>3812</v>
      </c>
      <c r="AL179" s="54" t="s">
        <v>3815</v>
      </c>
      <c r="AM179" s="54" t="s">
        <v>3818</v>
      </c>
      <c r="AN179" s="54" t="s">
        <v>4780</v>
      </c>
      <c r="AO179" s="54" t="s">
        <v>4783</v>
      </c>
      <c r="AP179" s="54" t="s">
        <v>4786</v>
      </c>
      <c r="AQ179" s="54" t="s">
        <v>4789</v>
      </c>
      <c r="AR179" s="54" t="s">
        <v>4792</v>
      </c>
      <c r="AS179" s="54" t="s">
        <v>4795</v>
      </c>
      <c r="AT179" s="54" t="s">
        <v>4798</v>
      </c>
      <c r="AU179" s="54" t="s">
        <v>4801</v>
      </c>
      <c r="AV179" s="54" t="s">
        <v>4804</v>
      </c>
      <c r="AW179" s="54" t="s">
        <v>5766</v>
      </c>
      <c r="AX179" s="54" t="s">
        <v>5769</v>
      </c>
      <c r="AY179" s="54" t="s">
        <v>5772</v>
      </c>
      <c r="AZ179" s="54" t="s">
        <v>5775</v>
      </c>
      <c r="BA179" s="54" t="s">
        <v>5778</v>
      </c>
      <c r="BB179" s="54" t="s">
        <v>5781</v>
      </c>
      <c r="BC179" s="54" t="s">
        <v>5784</v>
      </c>
      <c r="BD179" s="54" t="s">
        <v>5787</v>
      </c>
      <c r="BE179" s="54" t="s">
        <v>5790</v>
      </c>
      <c r="BF179" s="54" t="s">
        <v>6502</v>
      </c>
      <c r="BG179" s="54" t="s">
        <v>6505</v>
      </c>
      <c r="BH179" s="54" t="s">
        <v>6508</v>
      </c>
      <c r="BI179" s="54" t="s">
        <v>6511</v>
      </c>
      <c r="BJ179" s="54" t="s">
        <v>6764</v>
      </c>
      <c r="BK179" s="54" t="s">
        <v>6767</v>
      </c>
      <c r="BL179" s="54" t="s">
        <v>6770</v>
      </c>
      <c r="BM179" s="54" t="s">
        <v>6773</v>
      </c>
      <c r="BN179" s="54" t="s">
        <v>6776</v>
      </c>
      <c r="BO179" s="54" t="s">
        <v>7488</v>
      </c>
      <c r="BP179" s="54" t="s">
        <v>7491</v>
      </c>
      <c r="BQ179" s="54" t="s">
        <v>7494</v>
      </c>
      <c r="BR179" s="54" t="s">
        <v>7497</v>
      </c>
      <c r="BS179" s="54" t="s">
        <v>7500</v>
      </c>
      <c r="BT179" s="54" t="s">
        <v>7503</v>
      </c>
      <c r="BU179" s="54" t="s">
        <v>7506</v>
      </c>
      <c r="BV179" s="54" t="s">
        <v>7509</v>
      </c>
      <c r="BW179" s="54" t="s">
        <v>7762</v>
      </c>
      <c r="BX179" s="54" t="s">
        <v>8474</v>
      </c>
      <c r="BY179" s="54" t="s">
        <v>8477</v>
      </c>
      <c r="BZ179" s="54" t="s">
        <v>8480</v>
      </c>
      <c r="CA179" s="54" t="s">
        <v>8483</v>
      </c>
      <c r="CB179" s="54" t="s">
        <v>8486</v>
      </c>
      <c r="CC179" s="54" t="s">
        <v>8489</v>
      </c>
      <c r="CD179" s="54" t="s">
        <v>8492</v>
      </c>
      <c r="CE179" s="54" t="s">
        <v>8495</v>
      </c>
      <c r="CF179" s="54" t="s">
        <v>8498</v>
      </c>
      <c r="CG179" s="78"/>
      <c r="CH179" s="78"/>
      <c r="CI179" s="78"/>
      <c r="CJ179" s="78"/>
      <c r="CK179" s="78"/>
      <c r="CL179" s="78"/>
      <c r="CM179" s="78"/>
      <c r="CN179" s="78"/>
      <c r="CO179" s="78"/>
    </row>
    <row r="180" spans="1:93" hidden="1">
      <c r="A180" s="51"/>
      <c r="B180" s="55" t="s">
        <v>8809</v>
      </c>
      <c r="C180" s="65">
        <v>13</v>
      </c>
      <c r="D180" s="54" t="s">
        <v>863</v>
      </c>
      <c r="E180" s="54" t="s">
        <v>866</v>
      </c>
      <c r="F180" s="54" t="s">
        <v>869</v>
      </c>
      <c r="G180" s="54" t="s">
        <v>872</v>
      </c>
      <c r="H180" s="54" t="s">
        <v>875</v>
      </c>
      <c r="I180" s="54" t="s">
        <v>878</v>
      </c>
      <c r="J180" s="54" t="s">
        <v>881</v>
      </c>
      <c r="K180" s="54" t="s">
        <v>884</v>
      </c>
      <c r="L180" s="54" t="s">
        <v>887</v>
      </c>
      <c r="M180" s="54" t="s">
        <v>1849</v>
      </c>
      <c r="N180" s="54" t="s">
        <v>1852</v>
      </c>
      <c r="O180" s="54" t="s">
        <v>1855</v>
      </c>
      <c r="P180" s="54" t="s">
        <v>1858</v>
      </c>
      <c r="Q180" s="54" t="s">
        <v>1861</v>
      </c>
      <c r="R180" s="54" t="s">
        <v>1864</v>
      </c>
      <c r="S180" s="54" t="s">
        <v>1867</v>
      </c>
      <c r="T180" s="54" t="s">
        <v>1870</v>
      </c>
      <c r="U180" s="54" t="s">
        <v>1873</v>
      </c>
      <c r="V180" s="54" t="s">
        <v>2835</v>
      </c>
      <c r="W180" s="54" t="s">
        <v>2838</v>
      </c>
      <c r="X180" s="54" t="s">
        <v>2841</v>
      </c>
      <c r="Y180" s="54" t="s">
        <v>2844</v>
      </c>
      <c r="Z180" s="54" t="s">
        <v>2847</v>
      </c>
      <c r="AA180" s="54" t="s">
        <v>2850</v>
      </c>
      <c r="AB180" s="54" t="s">
        <v>2853</v>
      </c>
      <c r="AC180" s="54" t="s">
        <v>2856</v>
      </c>
      <c r="AD180" s="54" t="s">
        <v>2859</v>
      </c>
      <c r="AE180" s="54" t="s">
        <v>3821</v>
      </c>
      <c r="AF180" s="54" t="s">
        <v>3824</v>
      </c>
      <c r="AG180" s="54" t="s">
        <v>3827</v>
      </c>
      <c r="AH180" s="54" t="s">
        <v>3830</v>
      </c>
      <c r="AI180" s="54" t="s">
        <v>3833</v>
      </c>
      <c r="AJ180" s="54" t="s">
        <v>3836</v>
      </c>
      <c r="AK180" s="54" t="s">
        <v>3839</v>
      </c>
      <c r="AL180" s="54" t="s">
        <v>3842</v>
      </c>
      <c r="AM180" s="54" t="s">
        <v>3845</v>
      </c>
      <c r="AN180" s="54" t="s">
        <v>4807</v>
      </c>
      <c r="AO180" s="54" t="s">
        <v>4810</v>
      </c>
      <c r="AP180" s="54" t="s">
        <v>4813</v>
      </c>
      <c r="AQ180" s="54" t="s">
        <v>4816</v>
      </c>
      <c r="AR180" s="54" t="s">
        <v>4819</v>
      </c>
      <c r="AS180" s="54" t="s">
        <v>4822</v>
      </c>
      <c r="AT180" s="54" t="s">
        <v>4825</v>
      </c>
      <c r="AU180" s="54" t="s">
        <v>4828</v>
      </c>
      <c r="AV180" s="54" t="s">
        <v>4831</v>
      </c>
      <c r="AW180" s="54" t="s">
        <v>5793</v>
      </c>
      <c r="AX180" s="54" t="s">
        <v>5796</v>
      </c>
      <c r="AY180" s="54" t="s">
        <v>5799</v>
      </c>
      <c r="AZ180" s="54" t="s">
        <v>5802</v>
      </c>
      <c r="BA180" s="54" t="s">
        <v>5805</v>
      </c>
      <c r="BB180" s="54" t="s">
        <v>5808</v>
      </c>
      <c r="BC180" s="54" t="s">
        <v>5811</v>
      </c>
      <c r="BD180" s="54" t="s">
        <v>5814</v>
      </c>
      <c r="BE180" s="54" t="s">
        <v>5817</v>
      </c>
      <c r="BF180" s="54" t="s">
        <v>6779</v>
      </c>
      <c r="BG180" s="54" t="s">
        <v>6782</v>
      </c>
      <c r="BH180" s="54" t="s">
        <v>6785</v>
      </c>
      <c r="BI180" s="54" t="s">
        <v>6788</v>
      </c>
      <c r="BJ180" s="54" t="s">
        <v>6791</v>
      </c>
      <c r="BK180" s="54" t="s">
        <v>6794</v>
      </c>
      <c r="BL180" s="54" t="s">
        <v>6797</v>
      </c>
      <c r="BM180" s="54" t="s">
        <v>6800</v>
      </c>
      <c r="BN180" s="54" t="s">
        <v>6803</v>
      </c>
      <c r="BO180" s="54" t="s">
        <v>7765</v>
      </c>
      <c r="BP180" s="54" t="s">
        <v>7768</v>
      </c>
      <c r="BQ180" s="54" t="s">
        <v>7771</v>
      </c>
      <c r="BR180" s="54" t="s">
        <v>7774</v>
      </c>
      <c r="BS180" s="54" t="s">
        <v>7777</v>
      </c>
      <c r="BT180" s="54" t="s">
        <v>7780</v>
      </c>
      <c r="BU180" s="54" t="s">
        <v>7783</v>
      </c>
      <c r="BV180" s="54" t="s">
        <v>7786</v>
      </c>
      <c r="BW180" s="54" t="s">
        <v>7789</v>
      </c>
      <c r="BX180" s="54" t="s">
        <v>8501</v>
      </c>
      <c r="BY180" s="54" t="s">
        <v>8504</v>
      </c>
      <c r="BZ180" s="54" t="s">
        <v>8507</v>
      </c>
      <c r="CA180" s="54" t="s">
        <v>8510</v>
      </c>
      <c r="CB180" s="54" t="s">
        <v>8637</v>
      </c>
      <c r="CC180" s="54" t="s">
        <v>8640</v>
      </c>
      <c r="CD180" s="54" t="s">
        <v>8643</v>
      </c>
      <c r="CE180" s="54" t="s">
        <v>8646</v>
      </c>
      <c r="CF180" s="54" t="s">
        <v>8649</v>
      </c>
      <c r="CG180" s="78"/>
      <c r="CH180" s="78"/>
      <c r="CI180" s="78"/>
      <c r="CJ180" s="78"/>
      <c r="CK180" s="78"/>
      <c r="CL180" s="78"/>
      <c r="CM180" s="78"/>
      <c r="CN180" s="78"/>
      <c r="CO180" s="78"/>
    </row>
    <row r="181" spans="1:93" hidden="1">
      <c r="A181" s="51"/>
      <c r="B181" s="57" t="s">
        <v>8810</v>
      </c>
      <c r="C181" s="65">
        <v>14</v>
      </c>
      <c r="D181" s="54" t="s">
        <v>890</v>
      </c>
      <c r="E181" s="54" t="s">
        <v>893</v>
      </c>
      <c r="F181" s="54" t="s">
        <v>896</v>
      </c>
      <c r="G181" s="54" t="s">
        <v>899</v>
      </c>
      <c r="H181" s="54" t="s">
        <v>902</v>
      </c>
      <c r="I181" s="54" t="s">
        <v>905</v>
      </c>
      <c r="J181" s="54" t="s">
        <v>908</v>
      </c>
      <c r="K181" s="54" t="s">
        <v>911</v>
      </c>
      <c r="L181" s="54" t="s">
        <v>914</v>
      </c>
      <c r="M181" s="54" t="s">
        <v>1876</v>
      </c>
      <c r="N181" s="54" t="s">
        <v>1879</v>
      </c>
      <c r="O181" s="54" t="s">
        <v>1882</v>
      </c>
      <c r="P181" s="54" t="s">
        <v>1885</v>
      </c>
      <c r="Q181" s="54" t="s">
        <v>1888</v>
      </c>
      <c r="R181" s="54" t="s">
        <v>1891</v>
      </c>
      <c r="S181" s="54" t="s">
        <v>1894</v>
      </c>
      <c r="T181" s="54" t="s">
        <v>1897</v>
      </c>
      <c r="U181" s="54" t="s">
        <v>1900</v>
      </c>
      <c r="V181" s="54" t="s">
        <v>2862</v>
      </c>
      <c r="W181" s="54" t="s">
        <v>2865</v>
      </c>
      <c r="X181" s="54" t="s">
        <v>2868</v>
      </c>
      <c r="Y181" s="54" t="s">
        <v>2871</v>
      </c>
      <c r="Z181" s="54" t="s">
        <v>2874</v>
      </c>
      <c r="AA181" s="54" t="s">
        <v>2877</v>
      </c>
      <c r="AB181" s="54" t="s">
        <v>2880</v>
      </c>
      <c r="AC181" s="54" t="s">
        <v>2883</v>
      </c>
      <c r="AD181" s="54" t="s">
        <v>2886</v>
      </c>
      <c r="AE181" s="54" t="s">
        <v>3848</v>
      </c>
      <c r="AF181" s="54" t="s">
        <v>3851</v>
      </c>
      <c r="AG181" s="54" t="s">
        <v>3854</v>
      </c>
      <c r="AH181" s="54" t="s">
        <v>3857</v>
      </c>
      <c r="AI181" s="54" t="s">
        <v>3860</v>
      </c>
      <c r="AJ181" s="54" t="s">
        <v>3863</v>
      </c>
      <c r="AK181" s="54" t="s">
        <v>3866</v>
      </c>
      <c r="AL181" s="54" t="s">
        <v>3869</v>
      </c>
      <c r="AM181" s="54" t="s">
        <v>3872</v>
      </c>
      <c r="AN181" s="54" t="s">
        <v>4834</v>
      </c>
      <c r="AO181" s="54" t="s">
        <v>4837</v>
      </c>
      <c r="AP181" s="54" t="s">
        <v>4840</v>
      </c>
      <c r="AQ181" s="54" t="s">
        <v>4843</v>
      </c>
      <c r="AR181" s="54" t="s">
        <v>4846</v>
      </c>
      <c r="AS181" s="54" t="s">
        <v>4849</v>
      </c>
      <c r="AT181" s="54" t="s">
        <v>4852</v>
      </c>
      <c r="AU181" s="54" t="s">
        <v>4855</v>
      </c>
      <c r="AV181" s="54" t="s">
        <v>4858</v>
      </c>
      <c r="AW181" s="54" t="s">
        <v>5820</v>
      </c>
      <c r="AX181" s="54" t="s">
        <v>5823</v>
      </c>
      <c r="AY181" s="54" t="s">
        <v>5826</v>
      </c>
      <c r="AZ181" s="54" t="s">
        <v>5829</v>
      </c>
      <c r="BA181" s="54" t="s">
        <v>5832</v>
      </c>
      <c r="BB181" s="54" t="s">
        <v>5835</v>
      </c>
      <c r="BC181" s="54" t="s">
        <v>5838</v>
      </c>
      <c r="BD181" s="54" t="s">
        <v>5841</v>
      </c>
      <c r="BE181" s="54" t="s">
        <v>5844</v>
      </c>
      <c r="BF181" s="54" t="s">
        <v>6806</v>
      </c>
      <c r="BG181" s="54" t="s">
        <v>6809</v>
      </c>
      <c r="BH181" s="54" t="s">
        <v>6812</v>
      </c>
      <c r="BI181" s="54" t="s">
        <v>6815</v>
      </c>
      <c r="BJ181" s="54" t="s">
        <v>6818</v>
      </c>
      <c r="BK181" s="54" t="s">
        <v>6821</v>
      </c>
      <c r="BL181" s="54" t="s">
        <v>6824</v>
      </c>
      <c r="BM181" s="54" t="s">
        <v>6827</v>
      </c>
      <c r="BN181" s="54" t="s">
        <v>6830</v>
      </c>
      <c r="BO181" s="54" t="s">
        <v>7792</v>
      </c>
      <c r="BP181" s="54" t="s">
        <v>7795</v>
      </c>
      <c r="BQ181" s="54" t="s">
        <v>7798</v>
      </c>
      <c r="BR181" s="54" t="s">
        <v>7801</v>
      </c>
      <c r="BS181" s="54" t="s">
        <v>7804</v>
      </c>
      <c r="BT181" s="54" t="s">
        <v>7807</v>
      </c>
      <c r="BU181" s="54" t="s">
        <v>7810</v>
      </c>
      <c r="BV181" s="54" t="s">
        <v>7813</v>
      </c>
      <c r="BW181" s="54" t="s">
        <v>7816</v>
      </c>
      <c r="BX181" s="54" t="s">
        <v>8652</v>
      </c>
      <c r="BY181" s="54" t="s">
        <v>8655</v>
      </c>
      <c r="BZ181" s="54" t="s">
        <v>8658</v>
      </c>
      <c r="CA181" s="54" t="s">
        <v>8661</v>
      </c>
      <c r="CB181" s="54" t="s">
        <v>8664</v>
      </c>
      <c r="CC181" s="54" t="s">
        <v>8667</v>
      </c>
      <c r="CD181" s="54" t="s">
        <v>8670</v>
      </c>
      <c r="CE181" s="54" t="s">
        <v>8673</v>
      </c>
      <c r="CF181" s="54" t="s">
        <v>8676</v>
      </c>
      <c r="CG181" s="78"/>
      <c r="CH181" s="78"/>
      <c r="CI181" s="78"/>
      <c r="CJ181" s="78"/>
      <c r="CK181" s="78"/>
      <c r="CL181" s="78"/>
      <c r="CM181" s="78"/>
      <c r="CN181" s="78"/>
      <c r="CO181" s="78"/>
    </row>
    <row r="182" spans="1:93" hidden="1">
      <c r="A182" s="51"/>
      <c r="B182" s="55" t="s">
        <v>8811</v>
      </c>
      <c r="C182" s="65">
        <v>15</v>
      </c>
      <c r="D182" s="54" t="s">
        <v>917</v>
      </c>
      <c r="E182" s="54" t="s">
        <v>920</v>
      </c>
      <c r="F182" s="54" t="s">
        <v>923</v>
      </c>
      <c r="G182" s="54" t="s">
        <v>926</v>
      </c>
      <c r="H182" s="54" t="s">
        <v>929</v>
      </c>
      <c r="I182" s="54" t="s">
        <v>932</v>
      </c>
      <c r="J182" s="54" t="s">
        <v>935</v>
      </c>
      <c r="K182" s="54" t="s">
        <v>938</v>
      </c>
      <c r="L182" s="54" t="s">
        <v>941</v>
      </c>
      <c r="M182" s="54" t="s">
        <v>1903</v>
      </c>
      <c r="N182" s="54" t="s">
        <v>1906</v>
      </c>
      <c r="O182" s="54" t="s">
        <v>1909</v>
      </c>
      <c r="P182" s="54" t="s">
        <v>1912</v>
      </c>
      <c r="Q182" s="54" t="s">
        <v>1915</v>
      </c>
      <c r="R182" s="54" t="s">
        <v>1918</v>
      </c>
      <c r="S182" s="54" t="s">
        <v>1921</v>
      </c>
      <c r="T182" s="54" t="s">
        <v>1924</v>
      </c>
      <c r="U182" s="54" t="s">
        <v>1927</v>
      </c>
      <c r="V182" s="54" t="s">
        <v>2889</v>
      </c>
      <c r="W182" s="54" t="s">
        <v>2892</v>
      </c>
      <c r="X182" s="54" t="s">
        <v>2895</v>
      </c>
      <c r="Y182" s="54" t="s">
        <v>2898</v>
      </c>
      <c r="Z182" s="54" t="s">
        <v>2901</v>
      </c>
      <c r="AA182" s="54" t="s">
        <v>2904</v>
      </c>
      <c r="AB182" s="54" t="s">
        <v>2907</v>
      </c>
      <c r="AC182" s="54" t="s">
        <v>2910</v>
      </c>
      <c r="AD182" s="54" t="s">
        <v>2913</v>
      </c>
      <c r="AE182" s="54" t="s">
        <v>3875</v>
      </c>
      <c r="AF182" s="54" t="s">
        <v>3878</v>
      </c>
      <c r="AG182" s="54" t="s">
        <v>3881</v>
      </c>
      <c r="AH182" s="54" t="s">
        <v>3884</v>
      </c>
      <c r="AI182" s="54" t="s">
        <v>3887</v>
      </c>
      <c r="AJ182" s="54" t="s">
        <v>3890</v>
      </c>
      <c r="AK182" s="54" t="s">
        <v>3893</v>
      </c>
      <c r="AL182" s="54" t="s">
        <v>3896</v>
      </c>
      <c r="AM182" s="54" t="s">
        <v>3899</v>
      </c>
      <c r="AN182" s="54" t="s">
        <v>4861</v>
      </c>
      <c r="AO182" s="54" t="s">
        <v>4864</v>
      </c>
      <c r="AP182" s="54" t="s">
        <v>4867</v>
      </c>
      <c r="AQ182" s="54" t="s">
        <v>4870</v>
      </c>
      <c r="AR182" s="54" t="s">
        <v>4873</v>
      </c>
      <c r="AS182" s="54" t="s">
        <v>4876</v>
      </c>
      <c r="AT182" s="54" t="s">
        <v>4879</v>
      </c>
      <c r="AU182" s="54" t="s">
        <v>4882</v>
      </c>
      <c r="AV182" s="54" t="s">
        <v>4885</v>
      </c>
      <c r="AW182" s="54" t="s">
        <v>5847</v>
      </c>
      <c r="AX182" s="54" t="s">
        <v>5850</v>
      </c>
      <c r="AY182" s="54" t="s">
        <v>5853</v>
      </c>
      <c r="AZ182" s="54" t="s">
        <v>5856</v>
      </c>
      <c r="BA182" s="54" t="s">
        <v>5859</v>
      </c>
      <c r="BB182" s="54" t="s">
        <v>5862</v>
      </c>
      <c r="BC182" s="54" t="s">
        <v>5865</v>
      </c>
      <c r="BD182" s="54" t="s">
        <v>5868</v>
      </c>
      <c r="BE182" s="54" t="s">
        <v>5871</v>
      </c>
      <c r="BF182" s="54" t="s">
        <v>6833</v>
      </c>
      <c r="BG182" s="54" t="s">
        <v>6836</v>
      </c>
      <c r="BH182" s="54" t="s">
        <v>6839</v>
      </c>
      <c r="BI182" s="54" t="s">
        <v>6842</v>
      </c>
      <c r="BJ182" s="54" t="s">
        <v>6845</v>
      </c>
      <c r="BK182" s="54" t="s">
        <v>6848</v>
      </c>
      <c r="BL182" s="54" t="s">
        <v>6851</v>
      </c>
      <c r="BM182" s="54" t="s">
        <v>6854</v>
      </c>
      <c r="BN182" s="54" t="s">
        <v>6857</v>
      </c>
      <c r="BO182" s="54" t="s">
        <v>7819</v>
      </c>
      <c r="BP182" s="54" t="s">
        <v>7822</v>
      </c>
      <c r="BQ182" s="54" t="s">
        <v>7825</v>
      </c>
      <c r="BR182" s="54" t="s">
        <v>7828</v>
      </c>
      <c r="BS182" s="54" t="s">
        <v>7831</v>
      </c>
      <c r="BT182" s="54" t="s">
        <v>7834</v>
      </c>
      <c r="BU182" s="54" t="s">
        <v>7837</v>
      </c>
      <c r="BV182" s="54" t="s">
        <v>7840</v>
      </c>
      <c r="BW182" s="54" t="s">
        <v>7843</v>
      </c>
      <c r="BX182" s="54" t="s">
        <v>8679</v>
      </c>
      <c r="BY182" s="54" t="s">
        <v>8682</v>
      </c>
      <c r="BZ182" s="54" t="s">
        <v>8685</v>
      </c>
      <c r="CA182" s="54" t="s">
        <v>8688</v>
      </c>
      <c r="CB182" s="54" t="s">
        <v>8691</v>
      </c>
      <c r="CC182" s="54" t="s">
        <v>8694</v>
      </c>
      <c r="CD182" s="54" t="s">
        <v>8697</v>
      </c>
      <c r="CE182" s="54" t="s">
        <v>8700</v>
      </c>
      <c r="CF182" s="54" t="s">
        <v>8703</v>
      </c>
      <c r="CG182" s="78"/>
      <c r="CH182" s="78"/>
      <c r="CI182" s="78"/>
      <c r="CJ182" s="78"/>
      <c r="CK182" s="78"/>
      <c r="CL182" s="78"/>
      <c r="CM182" s="78"/>
      <c r="CN182" s="78"/>
      <c r="CO182" s="78"/>
    </row>
    <row r="183" spans="1:93" hidden="1">
      <c r="A183" s="51"/>
      <c r="B183" s="55" t="s">
        <v>8812</v>
      </c>
      <c r="C183" s="65">
        <v>16</v>
      </c>
      <c r="D183" s="54" t="s">
        <v>944</v>
      </c>
      <c r="E183" s="54" t="s">
        <v>947</v>
      </c>
      <c r="F183" s="54" t="s">
        <v>950</v>
      </c>
      <c r="G183" s="54" t="s">
        <v>953</v>
      </c>
      <c r="H183" s="54" t="s">
        <v>956</v>
      </c>
      <c r="I183" s="54" t="s">
        <v>959</v>
      </c>
      <c r="J183" s="54" t="s">
        <v>962</v>
      </c>
      <c r="K183" s="54" t="s">
        <v>965</v>
      </c>
      <c r="L183" s="54" t="s">
        <v>968</v>
      </c>
      <c r="M183" s="54" t="s">
        <v>1930</v>
      </c>
      <c r="N183" s="54" t="s">
        <v>1933</v>
      </c>
      <c r="O183" s="54" t="s">
        <v>1936</v>
      </c>
      <c r="P183" s="54" t="s">
        <v>1939</v>
      </c>
      <c r="Q183" s="54" t="s">
        <v>1942</v>
      </c>
      <c r="R183" s="54" t="s">
        <v>1945</v>
      </c>
      <c r="S183" s="54" t="s">
        <v>1948</v>
      </c>
      <c r="T183" s="54" t="s">
        <v>1951</v>
      </c>
      <c r="U183" s="54" t="s">
        <v>1954</v>
      </c>
      <c r="V183" s="54" t="s">
        <v>2916</v>
      </c>
      <c r="W183" s="54" t="s">
        <v>2919</v>
      </c>
      <c r="X183" s="54" t="s">
        <v>2922</v>
      </c>
      <c r="Y183" s="54" t="s">
        <v>2925</v>
      </c>
      <c r="Z183" s="54" t="s">
        <v>2928</v>
      </c>
      <c r="AA183" s="54" t="s">
        <v>2931</v>
      </c>
      <c r="AB183" s="54" t="s">
        <v>2934</v>
      </c>
      <c r="AC183" s="54" t="s">
        <v>2937</v>
      </c>
      <c r="AD183" s="54" t="s">
        <v>2940</v>
      </c>
      <c r="AE183" s="54" t="s">
        <v>3902</v>
      </c>
      <c r="AF183" s="54" t="s">
        <v>3905</v>
      </c>
      <c r="AG183" s="54" t="s">
        <v>3908</v>
      </c>
      <c r="AH183" s="54" t="s">
        <v>3911</v>
      </c>
      <c r="AI183" s="54" t="s">
        <v>3914</v>
      </c>
      <c r="AJ183" s="54" t="s">
        <v>3917</v>
      </c>
      <c r="AK183" s="54" t="s">
        <v>3920</v>
      </c>
      <c r="AL183" s="54" t="s">
        <v>3923</v>
      </c>
      <c r="AM183" s="54" t="s">
        <v>3926</v>
      </c>
      <c r="AN183" s="54" t="s">
        <v>4888</v>
      </c>
      <c r="AO183" s="54" t="s">
        <v>4891</v>
      </c>
      <c r="AP183" s="54" t="s">
        <v>4894</v>
      </c>
      <c r="AQ183" s="54" t="s">
        <v>4897</v>
      </c>
      <c r="AR183" s="54" t="s">
        <v>4900</v>
      </c>
      <c r="AS183" s="54" t="s">
        <v>4903</v>
      </c>
      <c r="AT183" s="54" t="s">
        <v>4906</v>
      </c>
      <c r="AU183" s="54" t="s">
        <v>4909</v>
      </c>
      <c r="AV183" s="54" t="s">
        <v>4912</v>
      </c>
      <c r="AW183" s="54" t="s">
        <v>5874</v>
      </c>
      <c r="AX183" s="54" t="s">
        <v>5877</v>
      </c>
      <c r="AY183" s="54" t="s">
        <v>5880</v>
      </c>
      <c r="AZ183" s="54" t="s">
        <v>5883</v>
      </c>
      <c r="BA183" s="54" t="s">
        <v>5886</v>
      </c>
      <c r="BB183" s="54" t="s">
        <v>5889</v>
      </c>
      <c r="BC183" s="54" t="s">
        <v>5892</v>
      </c>
      <c r="BD183" s="54" t="s">
        <v>5895</v>
      </c>
      <c r="BE183" s="54" t="s">
        <v>5898</v>
      </c>
      <c r="BF183" s="54" t="s">
        <v>6860</v>
      </c>
      <c r="BG183" s="54" t="s">
        <v>6863</v>
      </c>
      <c r="BH183" s="54" t="s">
        <v>6866</v>
      </c>
      <c r="BI183" s="54" t="s">
        <v>6869</v>
      </c>
      <c r="BJ183" s="54" t="s">
        <v>6872</v>
      </c>
      <c r="BK183" s="54" t="s">
        <v>6875</v>
      </c>
      <c r="BL183" s="54" t="s">
        <v>6878</v>
      </c>
      <c r="BM183" s="54" t="s">
        <v>6881</v>
      </c>
      <c r="BN183" s="54" t="s">
        <v>6884</v>
      </c>
      <c r="BO183" s="54" t="s">
        <v>7846</v>
      </c>
      <c r="BP183" s="54" t="s">
        <v>7849</v>
      </c>
      <c r="BQ183" s="54" t="s">
        <v>7852</v>
      </c>
      <c r="BR183" s="54" t="s">
        <v>7855</v>
      </c>
      <c r="BS183" s="54" t="s">
        <v>7858</v>
      </c>
      <c r="BT183" s="54" t="s">
        <v>7861</v>
      </c>
      <c r="BU183" s="54" t="s">
        <v>7864</v>
      </c>
      <c r="BV183" s="54" t="s">
        <v>7867</v>
      </c>
      <c r="BW183" s="54" t="s">
        <v>7870</v>
      </c>
      <c r="BX183" s="54" t="s">
        <v>8706</v>
      </c>
      <c r="BY183" s="54" t="s">
        <v>8709</v>
      </c>
      <c r="BZ183" s="54" t="s">
        <v>8712</v>
      </c>
      <c r="CA183" s="54" t="s">
        <v>8715</v>
      </c>
      <c r="CB183" s="54" t="s">
        <v>8718</v>
      </c>
      <c r="CC183" s="54" t="s">
        <v>8721</v>
      </c>
      <c r="CD183" s="54" t="s">
        <v>8724</v>
      </c>
      <c r="CE183" s="54" t="s">
        <v>8727</v>
      </c>
      <c r="CF183" s="54" t="s">
        <v>8730</v>
      </c>
      <c r="CG183" s="78"/>
      <c r="CH183" s="78"/>
      <c r="CI183" s="78"/>
      <c r="CJ183" s="78"/>
      <c r="CK183" s="78"/>
      <c r="CL183" s="78"/>
      <c r="CM183" s="78"/>
      <c r="CN183" s="78"/>
      <c r="CO183" s="78"/>
    </row>
    <row r="184" spans="1:93" hidden="1">
      <c r="A184" s="51"/>
      <c r="B184" s="51" t="s">
        <v>8813</v>
      </c>
      <c r="C184" s="65">
        <v>17</v>
      </c>
      <c r="D184" s="54" t="s">
        <v>971</v>
      </c>
      <c r="E184" s="54" t="s">
        <v>974</v>
      </c>
      <c r="F184" s="54" t="s">
        <v>977</v>
      </c>
      <c r="G184" s="54" t="s">
        <v>980</v>
      </c>
      <c r="H184" s="54" t="s">
        <v>983</v>
      </c>
      <c r="I184" s="54" t="s">
        <v>986</v>
      </c>
      <c r="J184" s="54" t="s">
        <v>989</v>
      </c>
      <c r="K184" s="54" t="s">
        <v>992</v>
      </c>
      <c r="L184" s="54" t="s">
        <v>995</v>
      </c>
      <c r="M184" s="54" t="s">
        <v>1957</v>
      </c>
      <c r="N184" s="54" t="s">
        <v>1960</v>
      </c>
      <c r="O184" s="54" t="s">
        <v>1963</v>
      </c>
      <c r="P184" s="54" t="s">
        <v>1966</v>
      </c>
      <c r="Q184" s="54" t="s">
        <v>1969</v>
      </c>
      <c r="R184" s="54" t="s">
        <v>1972</v>
      </c>
      <c r="S184" s="54" t="s">
        <v>1975</v>
      </c>
      <c r="T184" s="54" t="s">
        <v>1978</v>
      </c>
      <c r="U184" s="54" t="s">
        <v>1981</v>
      </c>
      <c r="V184" s="54" t="s">
        <v>2943</v>
      </c>
      <c r="W184" s="54" t="s">
        <v>2946</v>
      </c>
      <c r="X184" s="54" t="s">
        <v>2949</v>
      </c>
      <c r="Y184" s="54" t="s">
        <v>2952</v>
      </c>
      <c r="Z184" s="54" t="s">
        <v>2955</v>
      </c>
      <c r="AA184" s="54" t="s">
        <v>2958</v>
      </c>
      <c r="AB184" s="54" t="s">
        <v>2961</v>
      </c>
      <c r="AC184" s="54" t="s">
        <v>2964</v>
      </c>
      <c r="AD184" s="54" t="s">
        <v>2967</v>
      </c>
      <c r="AE184" s="54" t="s">
        <v>3929</v>
      </c>
      <c r="AF184" s="54" t="s">
        <v>3932</v>
      </c>
      <c r="AG184" s="54" t="s">
        <v>3935</v>
      </c>
      <c r="AH184" s="54" t="s">
        <v>3938</v>
      </c>
      <c r="AI184" s="54" t="s">
        <v>3941</v>
      </c>
      <c r="AJ184" s="54" t="s">
        <v>3944</v>
      </c>
      <c r="AK184" s="54" t="s">
        <v>3947</v>
      </c>
      <c r="AL184" s="54" t="s">
        <v>3950</v>
      </c>
      <c r="AM184" s="54" t="s">
        <v>3953</v>
      </c>
      <c r="AN184" s="54" t="s">
        <v>4915</v>
      </c>
      <c r="AO184" s="54" t="s">
        <v>4918</v>
      </c>
      <c r="AP184" s="54" t="s">
        <v>4921</v>
      </c>
      <c r="AQ184" s="54" t="s">
        <v>4924</v>
      </c>
      <c r="AR184" s="54" t="s">
        <v>4927</v>
      </c>
      <c r="AS184" s="54" t="s">
        <v>4930</v>
      </c>
      <c r="AT184" s="54" t="s">
        <v>4933</v>
      </c>
      <c r="AU184" s="54" t="s">
        <v>4936</v>
      </c>
      <c r="AV184" s="54" t="s">
        <v>4939</v>
      </c>
      <c r="AW184" s="54" t="s">
        <v>5901</v>
      </c>
      <c r="AX184" s="54" t="s">
        <v>5904</v>
      </c>
      <c r="AY184" s="54" t="s">
        <v>5907</v>
      </c>
      <c r="AZ184" s="54" t="s">
        <v>5910</v>
      </c>
      <c r="BA184" s="54" t="s">
        <v>5913</v>
      </c>
      <c r="BB184" s="54" t="s">
        <v>5916</v>
      </c>
      <c r="BC184" s="54" t="s">
        <v>5919</v>
      </c>
      <c r="BD184" s="54" t="s">
        <v>5922</v>
      </c>
      <c r="BE184" s="54" t="s">
        <v>5925</v>
      </c>
      <c r="BF184" s="54" t="s">
        <v>6887</v>
      </c>
      <c r="BG184" s="54" t="s">
        <v>6890</v>
      </c>
      <c r="BH184" s="54" t="s">
        <v>6893</v>
      </c>
      <c r="BI184" s="54" t="s">
        <v>6896</v>
      </c>
      <c r="BJ184" s="54" t="s">
        <v>6899</v>
      </c>
      <c r="BK184" s="54" t="s">
        <v>6902</v>
      </c>
      <c r="BL184" s="54" t="s">
        <v>6905</v>
      </c>
      <c r="BM184" s="54" t="s">
        <v>6908</v>
      </c>
      <c r="BN184" s="54" t="s">
        <v>6911</v>
      </c>
      <c r="BO184" s="54" t="s">
        <v>7873</v>
      </c>
      <c r="BP184" s="54" t="s">
        <v>7876</v>
      </c>
      <c r="BQ184" s="54" t="s">
        <v>7879</v>
      </c>
      <c r="BR184" s="54" t="s">
        <v>7882</v>
      </c>
      <c r="BS184" s="54" t="s">
        <v>7885</v>
      </c>
      <c r="BT184" s="54" t="s">
        <v>7888</v>
      </c>
      <c r="BU184" s="54" t="s">
        <v>7891</v>
      </c>
      <c r="BV184" s="54" t="s">
        <v>7894</v>
      </c>
      <c r="BW184" s="54" t="s">
        <v>7897</v>
      </c>
      <c r="BX184" s="54" t="s">
        <v>8733</v>
      </c>
      <c r="BY184" s="54" t="s">
        <v>8736</v>
      </c>
      <c r="BZ184" s="54" t="s">
        <v>8739</v>
      </c>
      <c r="CA184" s="54" t="s">
        <v>8742</v>
      </c>
      <c r="CB184" s="54" t="s">
        <v>8745</v>
      </c>
      <c r="CC184" s="54" t="s">
        <v>8748</v>
      </c>
      <c r="CD184" s="54" t="s">
        <v>8751</v>
      </c>
      <c r="CE184" s="54" t="s">
        <v>8754</v>
      </c>
      <c r="CF184" s="54" t="s">
        <v>8757</v>
      </c>
      <c r="CG184" s="78"/>
      <c r="CH184" s="78"/>
      <c r="CI184" s="78"/>
      <c r="CJ184" s="78"/>
      <c r="CK184" s="78"/>
      <c r="CL184" s="78"/>
      <c r="CM184" s="78"/>
      <c r="CN184" s="78"/>
      <c r="CO184" s="78"/>
    </row>
    <row r="185" spans="1:93" hidden="1">
      <c r="A185" s="58" t="s">
        <v>8814</v>
      </c>
      <c r="B185" s="59"/>
      <c r="C185" s="65">
        <v>18</v>
      </c>
      <c r="D185" s="54" t="s">
        <v>262</v>
      </c>
      <c r="E185" s="54" t="s">
        <v>265</v>
      </c>
      <c r="F185" s="54" t="s">
        <v>268</v>
      </c>
      <c r="G185" s="54" t="s">
        <v>271</v>
      </c>
      <c r="H185" s="54" t="s">
        <v>274</v>
      </c>
      <c r="I185" s="54" t="s">
        <v>277</v>
      </c>
      <c r="J185" s="54" t="s">
        <v>280</v>
      </c>
      <c r="K185" s="54" t="s">
        <v>283</v>
      </c>
      <c r="L185" s="54" t="s">
        <v>286</v>
      </c>
      <c r="M185" s="54" t="s">
        <v>998</v>
      </c>
      <c r="N185" s="54" t="s">
        <v>1001</v>
      </c>
      <c r="O185" s="54" t="s">
        <v>1004</v>
      </c>
      <c r="P185" s="54" t="s">
        <v>1007</v>
      </c>
      <c r="Q185" s="54" t="s">
        <v>1010</v>
      </c>
      <c r="R185" s="54" t="s">
        <v>1263</v>
      </c>
      <c r="S185" s="54" t="s">
        <v>1266</v>
      </c>
      <c r="T185" s="54" t="s">
        <v>1269</v>
      </c>
      <c r="U185" s="54" t="s">
        <v>1272</v>
      </c>
      <c r="V185" s="54" t="s">
        <v>1984</v>
      </c>
      <c r="W185" s="54" t="s">
        <v>1987</v>
      </c>
      <c r="X185" s="54" t="s">
        <v>1990</v>
      </c>
      <c r="Y185" s="54" t="s">
        <v>1993</v>
      </c>
      <c r="Z185" s="54" t="s">
        <v>1996</v>
      </c>
      <c r="AA185" s="54" t="s">
        <v>1999</v>
      </c>
      <c r="AB185" s="54" t="s">
        <v>2002</v>
      </c>
      <c r="AC185" s="54" t="s">
        <v>2005</v>
      </c>
      <c r="AD185" s="54" t="s">
        <v>2008</v>
      </c>
      <c r="AE185" s="54" t="s">
        <v>2970</v>
      </c>
      <c r="AF185" s="54" t="s">
        <v>2973</v>
      </c>
      <c r="AG185" s="54" t="s">
        <v>2976</v>
      </c>
      <c r="AH185" s="54" t="s">
        <v>2979</v>
      </c>
      <c r="AI185" s="54" t="s">
        <v>2982</v>
      </c>
      <c r="AJ185" s="54" t="s">
        <v>2985</v>
      </c>
      <c r="AK185" s="54" t="s">
        <v>2988</v>
      </c>
      <c r="AL185" s="54" t="s">
        <v>2991</v>
      </c>
      <c r="AM185" s="54" t="s">
        <v>2994</v>
      </c>
      <c r="AN185" s="54" t="s">
        <v>3956</v>
      </c>
      <c r="AO185" s="54" t="s">
        <v>3959</v>
      </c>
      <c r="AP185" s="54" t="s">
        <v>3962</v>
      </c>
      <c r="AQ185" s="54" t="s">
        <v>3965</v>
      </c>
      <c r="AR185" s="54" t="s">
        <v>3968</v>
      </c>
      <c r="AS185" s="54" t="s">
        <v>3971</v>
      </c>
      <c r="AT185" s="54" t="s">
        <v>3974</v>
      </c>
      <c r="AU185" s="54" t="s">
        <v>3977</v>
      </c>
      <c r="AV185" s="54" t="s">
        <v>3980</v>
      </c>
      <c r="AW185" s="54" t="s">
        <v>4942</v>
      </c>
      <c r="AX185" s="54" t="s">
        <v>4945</v>
      </c>
      <c r="AY185" s="54" t="s">
        <v>4948</v>
      </c>
      <c r="AZ185" s="54" t="s">
        <v>4951</v>
      </c>
      <c r="BA185" s="54" t="s">
        <v>4954</v>
      </c>
      <c r="BB185" s="54" t="s">
        <v>4957</v>
      </c>
      <c r="BC185" s="54" t="s">
        <v>4960</v>
      </c>
      <c r="BD185" s="54" t="s">
        <v>4963</v>
      </c>
      <c r="BE185" s="54" t="s">
        <v>4966</v>
      </c>
      <c r="BF185" s="54" t="s">
        <v>5928</v>
      </c>
      <c r="BG185" s="54" t="s">
        <v>5931</v>
      </c>
      <c r="BH185" s="54" t="s">
        <v>5934</v>
      </c>
      <c r="BI185" s="54" t="s">
        <v>5937</v>
      </c>
      <c r="BJ185" s="54" t="s">
        <v>5940</v>
      </c>
      <c r="BK185" s="54" t="s">
        <v>5943</v>
      </c>
      <c r="BL185" s="54" t="s">
        <v>5946</v>
      </c>
      <c r="BM185" s="54" t="s">
        <v>5949</v>
      </c>
      <c r="BN185" s="54" t="s">
        <v>5952</v>
      </c>
      <c r="BO185" s="54" t="s">
        <v>6914</v>
      </c>
      <c r="BP185" s="54" t="s">
        <v>6917</v>
      </c>
      <c r="BQ185" s="54" t="s">
        <v>6920</v>
      </c>
      <c r="BR185" s="54" t="s">
        <v>6923</v>
      </c>
      <c r="BS185" s="54" t="s">
        <v>6926</v>
      </c>
      <c r="BT185" s="54" t="s">
        <v>6929</v>
      </c>
      <c r="BU185" s="54" t="s">
        <v>6932</v>
      </c>
      <c r="BV185" s="54" t="s">
        <v>6935</v>
      </c>
      <c r="BW185" s="54" t="s">
        <v>6938</v>
      </c>
      <c r="BX185" s="54" t="s">
        <v>7900</v>
      </c>
      <c r="BY185" s="54" t="s">
        <v>7903</v>
      </c>
      <c r="BZ185" s="54" t="s">
        <v>7906</v>
      </c>
      <c r="CA185" s="54" t="s">
        <v>7909</v>
      </c>
      <c r="CB185" s="54" t="s">
        <v>7912</v>
      </c>
      <c r="CC185" s="54" t="s">
        <v>7915</v>
      </c>
      <c r="CD185" s="54" t="s">
        <v>7918</v>
      </c>
      <c r="CE185" s="54" t="s">
        <v>7921</v>
      </c>
      <c r="CF185" s="54" t="s">
        <v>7924</v>
      </c>
      <c r="CG185" s="78"/>
      <c r="CH185" s="78"/>
      <c r="CI185" s="78"/>
      <c r="CJ185" s="78"/>
      <c r="CK185" s="78"/>
      <c r="CL185" s="78"/>
      <c r="CM185" s="78"/>
      <c r="CN185" s="78"/>
      <c r="CO185" s="78"/>
    </row>
    <row r="186" spans="1:93" hidden="1">
      <c r="A186" s="47" t="s">
        <v>8815</v>
      </c>
      <c r="B186" s="48"/>
      <c r="C186" s="65">
        <v>19</v>
      </c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78"/>
      <c r="CH186" s="78"/>
      <c r="CI186" s="78"/>
      <c r="CJ186" s="78"/>
      <c r="CK186" s="78"/>
      <c r="CL186" s="78"/>
      <c r="CM186" s="78"/>
      <c r="CN186" s="78"/>
      <c r="CO186" s="78"/>
    </row>
    <row r="187" spans="1:93" hidden="1">
      <c r="A187" s="50" t="s">
        <v>8796</v>
      </c>
      <c r="B187" s="51"/>
      <c r="C187" s="65">
        <v>20</v>
      </c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78"/>
      <c r="CH187" s="78"/>
      <c r="CI187" s="78"/>
      <c r="CJ187" s="78"/>
      <c r="CK187" s="78"/>
      <c r="CL187" s="78"/>
      <c r="CM187" s="78"/>
      <c r="CN187" s="78"/>
      <c r="CO187" s="78"/>
    </row>
    <row r="188" spans="1:93" hidden="1">
      <c r="A188" s="51"/>
      <c r="B188" s="51" t="s">
        <v>8797</v>
      </c>
      <c r="C188" s="65">
        <v>21</v>
      </c>
      <c r="D188" s="54" t="s">
        <v>290</v>
      </c>
      <c r="E188" s="54" t="s">
        <v>293</v>
      </c>
      <c r="F188" s="54" t="s">
        <v>296</v>
      </c>
      <c r="G188" s="54" t="s">
        <v>299</v>
      </c>
      <c r="H188" s="54" t="s">
        <v>302</v>
      </c>
      <c r="I188" s="54" t="s">
        <v>305</v>
      </c>
      <c r="J188" s="54" t="s">
        <v>308</v>
      </c>
      <c r="K188" s="54" t="s">
        <v>311</v>
      </c>
      <c r="L188" s="54" t="s">
        <v>314</v>
      </c>
      <c r="M188" s="54" t="s">
        <v>1276</v>
      </c>
      <c r="N188" s="54" t="s">
        <v>1279</v>
      </c>
      <c r="O188" s="54" t="s">
        <v>1282</v>
      </c>
      <c r="P188" s="54" t="s">
        <v>1285</v>
      </c>
      <c r="Q188" s="54" t="s">
        <v>1288</v>
      </c>
      <c r="R188" s="54" t="s">
        <v>1291</v>
      </c>
      <c r="S188" s="54" t="s">
        <v>1294</v>
      </c>
      <c r="T188" s="54" t="s">
        <v>1297</v>
      </c>
      <c r="U188" s="54" t="s">
        <v>1300</v>
      </c>
      <c r="V188" s="54" t="s">
        <v>2262</v>
      </c>
      <c r="W188" s="54" t="s">
        <v>2265</v>
      </c>
      <c r="X188" s="54" t="s">
        <v>2268</v>
      </c>
      <c r="Y188" s="54" t="s">
        <v>2271</v>
      </c>
      <c r="Z188" s="54" t="s">
        <v>2274</v>
      </c>
      <c r="AA188" s="54" t="s">
        <v>2277</v>
      </c>
      <c r="AB188" s="54" t="s">
        <v>2280</v>
      </c>
      <c r="AC188" s="54" t="s">
        <v>2283</v>
      </c>
      <c r="AD188" s="54" t="s">
        <v>2286</v>
      </c>
      <c r="AE188" s="54" t="s">
        <v>2998</v>
      </c>
      <c r="AF188" s="54" t="s">
        <v>3001</v>
      </c>
      <c r="AG188" s="54" t="s">
        <v>3004</v>
      </c>
      <c r="AH188" s="54" t="s">
        <v>3007</v>
      </c>
      <c r="AI188" s="54" t="s">
        <v>3010</v>
      </c>
      <c r="AJ188" s="54" t="s">
        <v>3263</v>
      </c>
      <c r="AK188" s="54" t="s">
        <v>3266</v>
      </c>
      <c r="AL188" s="54" t="s">
        <v>3269</v>
      </c>
      <c r="AM188" s="54" t="s">
        <v>3272</v>
      </c>
      <c r="AN188" s="54" t="s">
        <v>3984</v>
      </c>
      <c r="AO188" s="54" t="s">
        <v>3987</v>
      </c>
      <c r="AP188" s="54" t="s">
        <v>3990</v>
      </c>
      <c r="AQ188" s="54" t="s">
        <v>3993</v>
      </c>
      <c r="AR188" s="54" t="s">
        <v>3996</v>
      </c>
      <c r="AS188" s="54" t="s">
        <v>3999</v>
      </c>
      <c r="AT188" s="54" t="s">
        <v>4002</v>
      </c>
      <c r="AU188" s="54" t="s">
        <v>4005</v>
      </c>
      <c r="AV188" s="54" t="s">
        <v>4008</v>
      </c>
      <c r="AW188" s="54" t="s">
        <v>4970</v>
      </c>
      <c r="AX188" s="54" t="s">
        <v>4973</v>
      </c>
      <c r="AY188" s="54" t="s">
        <v>4976</v>
      </c>
      <c r="AZ188" s="54" t="s">
        <v>4979</v>
      </c>
      <c r="BA188" s="54" t="s">
        <v>4982</v>
      </c>
      <c r="BB188" s="54" t="s">
        <v>4985</v>
      </c>
      <c r="BC188" s="54" t="s">
        <v>4988</v>
      </c>
      <c r="BD188" s="54" t="s">
        <v>4991</v>
      </c>
      <c r="BE188" s="54" t="s">
        <v>4994</v>
      </c>
      <c r="BF188" s="54" t="s">
        <v>5956</v>
      </c>
      <c r="BG188" s="54" t="s">
        <v>5959</v>
      </c>
      <c r="BH188" s="54" t="s">
        <v>5962</v>
      </c>
      <c r="BI188" s="54" t="s">
        <v>5965</v>
      </c>
      <c r="BJ188" s="54" t="s">
        <v>5968</v>
      </c>
      <c r="BK188" s="54" t="s">
        <v>5971</v>
      </c>
      <c r="BL188" s="54" t="s">
        <v>5974</v>
      </c>
      <c r="BM188" s="54" t="s">
        <v>5977</v>
      </c>
      <c r="BN188" s="54" t="s">
        <v>5980</v>
      </c>
      <c r="BO188" s="54" t="s">
        <v>6942</v>
      </c>
      <c r="BP188" s="54" t="s">
        <v>6945</v>
      </c>
      <c r="BQ188" s="54" t="s">
        <v>6948</v>
      </c>
      <c r="BR188" s="54" t="s">
        <v>6951</v>
      </c>
      <c r="BS188" s="54" t="s">
        <v>6954</v>
      </c>
      <c r="BT188" s="54" t="s">
        <v>6957</v>
      </c>
      <c r="BU188" s="54" t="s">
        <v>6960</v>
      </c>
      <c r="BV188" s="54" t="s">
        <v>6963</v>
      </c>
      <c r="BW188" s="54" t="s">
        <v>6966</v>
      </c>
      <c r="BX188" s="54" t="s">
        <v>7928</v>
      </c>
      <c r="BY188" s="54" t="s">
        <v>7931</v>
      </c>
      <c r="BZ188" s="54" t="s">
        <v>7934</v>
      </c>
      <c r="CA188" s="54" t="s">
        <v>7937</v>
      </c>
      <c r="CB188" s="54" t="s">
        <v>7940</v>
      </c>
      <c r="CC188" s="54" t="s">
        <v>7943</v>
      </c>
      <c r="CD188" s="54" t="s">
        <v>7946</v>
      </c>
      <c r="CE188" s="54" t="s">
        <v>7949</v>
      </c>
      <c r="CF188" s="54" t="s">
        <v>7952</v>
      </c>
      <c r="CG188" s="78"/>
      <c r="CH188" s="78"/>
      <c r="CI188" s="78"/>
      <c r="CJ188" s="78"/>
      <c r="CK188" s="78"/>
      <c r="CL188" s="78"/>
      <c r="CM188" s="78"/>
      <c r="CN188" s="78"/>
      <c r="CO188" s="78"/>
    </row>
    <row r="189" spans="1:93" hidden="1">
      <c r="A189" s="51"/>
      <c r="B189" s="55" t="s">
        <v>8798</v>
      </c>
      <c r="C189" s="65">
        <v>22</v>
      </c>
      <c r="D189" s="54" t="s">
        <v>317</v>
      </c>
      <c r="E189" s="54" t="s">
        <v>320</v>
      </c>
      <c r="F189" s="54" t="s">
        <v>323</v>
      </c>
      <c r="G189" s="54" t="s">
        <v>326</v>
      </c>
      <c r="H189" s="54" t="s">
        <v>329</v>
      </c>
      <c r="I189" s="54" t="s">
        <v>332</v>
      </c>
      <c r="J189" s="54" t="s">
        <v>335</v>
      </c>
      <c r="K189" s="54" t="s">
        <v>338</v>
      </c>
      <c r="L189" s="54" t="s">
        <v>341</v>
      </c>
      <c r="M189" s="54" t="s">
        <v>1303</v>
      </c>
      <c r="N189" s="54" t="s">
        <v>1306</v>
      </c>
      <c r="O189" s="54" t="s">
        <v>1309</v>
      </c>
      <c r="P189" s="54" t="s">
        <v>1312</v>
      </c>
      <c r="Q189" s="54" t="s">
        <v>1315</v>
      </c>
      <c r="R189" s="54" t="s">
        <v>1318</v>
      </c>
      <c r="S189" s="54" t="s">
        <v>1321</v>
      </c>
      <c r="T189" s="54" t="s">
        <v>1324</v>
      </c>
      <c r="U189" s="54" t="s">
        <v>1327</v>
      </c>
      <c r="V189" s="54" t="s">
        <v>2289</v>
      </c>
      <c r="W189" s="54" t="s">
        <v>2292</v>
      </c>
      <c r="X189" s="54" t="s">
        <v>2295</v>
      </c>
      <c r="Y189" s="54" t="s">
        <v>2298</v>
      </c>
      <c r="Z189" s="54" t="s">
        <v>2301</v>
      </c>
      <c r="AA189" s="54" t="s">
        <v>2304</v>
      </c>
      <c r="AB189" s="54" t="s">
        <v>2307</v>
      </c>
      <c r="AC189" s="54" t="s">
        <v>2310</v>
      </c>
      <c r="AD189" s="54" t="s">
        <v>2313</v>
      </c>
      <c r="AE189" s="54" t="s">
        <v>3275</v>
      </c>
      <c r="AF189" s="54" t="s">
        <v>3278</v>
      </c>
      <c r="AG189" s="54" t="s">
        <v>3281</v>
      </c>
      <c r="AH189" s="54" t="s">
        <v>3284</v>
      </c>
      <c r="AI189" s="54" t="s">
        <v>3287</v>
      </c>
      <c r="AJ189" s="54" t="s">
        <v>3290</v>
      </c>
      <c r="AK189" s="54" t="s">
        <v>3293</v>
      </c>
      <c r="AL189" s="54" t="s">
        <v>3296</v>
      </c>
      <c r="AM189" s="54" t="s">
        <v>3299</v>
      </c>
      <c r="AN189" s="54" t="s">
        <v>4011</v>
      </c>
      <c r="AO189" s="54" t="s">
        <v>4264</v>
      </c>
      <c r="AP189" s="54" t="s">
        <v>4267</v>
      </c>
      <c r="AQ189" s="54" t="s">
        <v>4270</v>
      </c>
      <c r="AR189" s="54" t="s">
        <v>4273</v>
      </c>
      <c r="AS189" s="54" t="s">
        <v>4276</v>
      </c>
      <c r="AT189" s="54" t="s">
        <v>4279</v>
      </c>
      <c r="AU189" s="54" t="s">
        <v>4282</v>
      </c>
      <c r="AV189" s="54" t="s">
        <v>4285</v>
      </c>
      <c r="AW189" s="54" t="s">
        <v>4997</v>
      </c>
      <c r="AX189" s="54" t="s">
        <v>5000</v>
      </c>
      <c r="AY189" s="54" t="s">
        <v>5003</v>
      </c>
      <c r="AZ189" s="54" t="s">
        <v>5006</v>
      </c>
      <c r="BA189" s="54" t="s">
        <v>5009</v>
      </c>
      <c r="BB189" s="54" t="s">
        <v>5262</v>
      </c>
      <c r="BC189" s="54" t="s">
        <v>5265</v>
      </c>
      <c r="BD189" s="54" t="s">
        <v>5268</v>
      </c>
      <c r="BE189" s="54" t="s">
        <v>5271</v>
      </c>
      <c r="BF189" s="54" t="s">
        <v>5983</v>
      </c>
      <c r="BG189" s="54" t="s">
        <v>5986</v>
      </c>
      <c r="BH189" s="54" t="s">
        <v>5989</v>
      </c>
      <c r="BI189" s="54" t="s">
        <v>5992</v>
      </c>
      <c r="BJ189" s="54" t="s">
        <v>5995</v>
      </c>
      <c r="BK189" s="54" t="s">
        <v>5998</v>
      </c>
      <c r="BL189" s="54" t="s">
        <v>6001</v>
      </c>
      <c r="BM189" s="54" t="s">
        <v>6004</v>
      </c>
      <c r="BN189" s="54" t="s">
        <v>6007</v>
      </c>
      <c r="BO189" s="54" t="s">
        <v>6969</v>
      </c>
      <c r="BP189" s="54" t="s">
        <v>6972</v>
      </c>
      <c r="BQ189" s="54" t="s">
        <v>6975</v>
      </c>
      <c r="BR189" s="54" t="s">
        <v>6978</v>
      </c>
      <c r="BS189" s="54" t="s">
        <v>6981</v>
      </c>
      <c r="BT189" s="54" t="s">
        <v>6984</v>
      </c>
      <c r="BU189" s="54" t="s">
        <v>6987</v>
      </c>
      <c r="BV189" s="54" t="s">
        <v>6990</v>
      </c>
      <c r="BW189" s="54" t="s">
        <v>6993</v>
      </c>
      <c r="BX189" s="54" t="s">
        <v>7955</v>
      </c>
      <c r="BY189" s="54" t="s">
        <v>7958</v>
      </c>
      <c r="BZ189" s="54" t="s">
        <v>7961</v>
      </c>
      <c r="CA189" s="54" t="s">
        <v>7964</v>
      </c>
      <c r="CB189" s="54" t="s">
        <v>7967</v>
      </c>
      <c r="CC189" s="54" t="s">
        <v>7970</v>
      </c>
      <c r="CD189" s="54" t="s">
        <v>7973</v>
      </c>
      <c r="CE189" s="54" t="s">
        <v>7976</v>
      </c>
      <c r="CF189" s="54" t="s">
        <v>7979</v>
      </c>
      <c r="CG189" s="78"/>
      <c r="CH189" s="78"/>
      <c r="CI189" s="78"/>
      <c r="CJ189" s="78"/>
      <c r="CK189" s="78"/>
      <c r="CL189" s="78"/>
      <c r="CM189" s="78"/>
      <c r="CN189" s="78"/>
      <c r="CO189" s="78"/>
    </row>
    <row r="190" spans="1:93" hidden="1">
      <c r="A190" s="51"/>
      <c r="B190" s="55" t="s">
        <v>8799</v>
      </c>
      <c r="C190" s="65">
        <v>23</v>
      </c>
      <c r="D190" s="54" t="s">
        <v>344</v>
      </c>
      <c r="E190" s="54" t="s">
        <v>347</v>
      </c>
      <c r="F190" s="54" t="s">
        <v>350</v>
      </c>
      <c r="G190" s="54" t="s">
        <v>353</v>
      </c>
      <c r="H190" s="54" t="s">
        <v>356</v>
      </c>
      <c r="I190" s="54" t="s">
        <v>359</v>
      </c>
      <c r="J190" s="54" t="s">
        <v>362</v>
      </c>
      <c r="K190" s="54" t="s">
        <v>365</v>
      </c>
      <c r="L190" s="54" t="s">
        <v>368</v>
      </c>
      <c r="M190" s="54" t="s">
        <v>1330</v>
      </c>
      <c r="N190" s="54" t="s">
        <v>1333</v>
      </c>
      <c r="O190" s="54" t="s">
        <v>1336</v>
      </c>
      <c r="P190" s="54" t="s">
        <v>1339</v>
      </c>
      <c r="Q190" s="54" t="s">
        <v>1342</v>
      </c>
      <c r="R190" s="54" t="s">
        <v>1345</v>
      </c>
      <c r="S190" s="54" t="s">
        <v>1348</v>
      </c>
      <c r="T190" s="54" t="s">
        <v>1351</v>
      </c>
      <c r="U190" s="54" t="s">
        <v>1354</v>
      </c>
      <c r="V190" s="54" t="s">
        <v>2316</v>
      </c>
      <c r="W190" s="54" t="s">
        <v>2319</v>
      </c>
      <c r="X190" s="54" t="s">
        <v>2322</v>
      </c>
      <c r="Y190" s="54" t="s">
        <v>2325</v>
      </c>
      <c r="Z190" s="54" t="s">
        <v>2328</v>
      </c>
      <c r="AA190" s="54" t="s">
        <v>2331</v>
      </c>
      <c r="AB190" s="54" t="s">
        <v>2334</v>
      </c>
      <c r="AC190" s="54" t="s">
        <v>2337</v>
      </c>
      <c r="AD190" s="54" t="s">
        <v>2340</v>
      </c>
      <c r="AE190" s="54" t="s">
        <v>3302</v>
      </c>
      <c r="AF190" s="54" t="s">
        <v>3305</v>
      </c>
      <c r="AG190" s="54" t="s">
        <v>3308</v>
      </c>
      <c r="AH190" s="54" t="s">
        <v>3311</v>
      </c>
      <c r="AI190" s="54" t="s">
        <v>3314</v>
      </c>
      <c r="AJ190" s="54" t="s">
        <v>3317</v>
      </c>
      <c r="AK190" s="54" t="s">
        <v>3320</v>
      </c>
      <c r="AL190" s="54" t="s">
        <v>3323</v>
      </c>
      <c r="AM190" s="54" t="s">
        <v>3326</v>
      </c>
      <c r="AN190" s="54" t="s">
        <v>4288</v>
      </c>
      <c r="AO190" s="54" t="s">
        <v>4291</v>
      </c>
      <c r="AP190" s="54" t="s">
        <v>4294</v>
      </c>
      <c r="AQ190" s="54" t="s">
        <v>4297</v>
      </c>
      <c r="AR190" s="54" t="s">
        <v>4300</v>
      </c>
      <c r="AS190" s="54" t="s">
        <v>4303</v>
      </c>
      <c r="AT190" s="54" t="s">
        <v>4306</v>
      </c>
      <c r="AU190" s="54" t="s">
        <v>4309</v>
      </c>
      <c r="AV190" s="54" t="s">
        <v>4312</v>
      </c>
      <c r="AW190" s="54" t="s">
        <v>5274</v>
      </c>
      <c r="AX190" s="54" t="s">
        <v>5277</v>
      </c>
      <c r="AY190" s="54" t="s">
        <v>5280</v>
      </c>
      <c r="AZ190" s="54" t="s">
        <v>5283</v>
      </c>
      <c r="BA190" s="54" t="s">
        <v>5286</v>
      </c>
      <c r="BB190" s="54" t="s">
        <v>5289</v>
      </c>
      <c r="BC190" s="54" t="s">
        <v>5292</v>
      </c>
      <c r="BD190" s="54" t="s">
        <v>5295</v>
      </c>
      <c r="BE190" s="54" t="s">
        <v>5298</v>
      </c>
      <c r="BF190" s="54" t="s">
        <v>6010</v>
      </c>
      <c r="BG190" s="54" t="s">
        <v>6263</v>
      </c>
      <c r="BH190" s="54" t="s">
        <v>6266</v>
      </c>
      <c r="BI190" s="54" t="s">
        <v>6269</v>
      </c>
      <c r="BJ190" s="54" t="s">
        <v>6272</v>
      </c>
      <c r="BK190" s="54" t="s">
        <v>6275</v>
      </c>
      <c r="BL190" s="54" t="s">
        <v>6278</v>
      </c>
      <c r="BM190" s="54" t="s">
        <v>6281</v>
      </c>
      <c r="BN190" s="54" t="s">
        <v>6284</v>
      </c>
      <c r="BO190" s="54" t="s">
        <v>6996</v>
      </c>
      <c r="BP190" s="54" t="s">
        <v>6999</v>
      </c>
      <c r="BQ190" s="54" t="s">
        <v>7002</v>
      </c>
      <c r="BR190" s="54" t="s">
        <v>7005</v>
      </c>
      <c r="BS190" s="54" t="s">
        <v>7008</v>
      </c>
      <c r="BT190" s="54" t="s">
        <v>7011</v>
      </c>
      <c r="BU190" s="54" t="s">
        <v>7264</v>
      </c>
      <c r="BV190" s="54" t="s">
        <v>7267</v>
      </c>
      <c r="BW190" s="54" t="s">
        <v>7270</v>
      </c>
      <c r="BX190" s="54" t="s">
        <v>7982</v>
      </c>
      <c r="BY190" s="54" t="s">
        <v>7985</v>
      </c>
      <c r="BZ190" s="54" t="s">
        <v>7988</v>
      </c>
      <c r="CA190" s="54" t="s">
        <v>7991</v>
      </c>
      <c r="CB190" s="54" t="s">
        <v>7994</v>
      </c>
      <c r="CC190" s="54" t="s">
        <v>7997</v>
      </c>
      <c r="CD190" s="54" t="s">
        <v>8000</v>
      </c>
      <c r="CE190" s="54" t="s">
        <v>8003</v>
      </c>
      <c r="CF190" s="54" t="s">
        <v>8006</v>
      </c>
      <c r="CG190" s="78"/>
      <c r="CH190" s="78"/>
      <c r="CI190" s="78"/>
      <c r="CJ190" s="78"/>
      <c r="CK190" s="78"/>
      <c r="CL190" s="78"/>
      <c r="CM190" s="78"/>
      <c r="CN190" s="78"/>
      <c r="CO190" s="78"/>
    </row>
    <row r="191" spans="1:93" hidden="1">
      <c r="A191" s="51"/>
      <c r="B191" s="55" t="s">
        <v>8800</v>
      </c>
      <c r="C191" s="65">
        <v>24</v>
      </c>
      <c r="D191" s="54" t="s">
        <v>371</v>
      </c>
      <c r="E191" s="54" t="s">
        <v>374</v>
      </c>
      <c r="F191" s="54" t="s">
        <v>377</v>
      </c>
      <c r="G191" s="54" t="s">
        <v>380</v>
      </c>
      <c r="H191" s="54" t="s">
        <v>383</v>
      </c>
      <c r="I191" s="54" t="s">
        <v>386</v>
      </c>
      <c r="J191" s="54" t="s">
        <v>389</v>
      </c>
      <c r="K191" s="54" t="s">
        <v>392</v>
      </c>
      <c r="L191" s="54" t="s">
        <v>395</v>
      </c>
      <c r="M191" s="54" t="s">
        <v>1357</v>
      </c>
      <c r="N191" s="54" t="s">
        <v>1360</v>
      </c>
      <c r="O191" s="54" t="s">
        <v>1363</v>
      </c>
      <c r="P191" s="54" t="s">
        <v>1366</v>
      </c>
      <c r="Q191" s="54" t="s">
        <v>1369</v>
      </c>
      <c r="R191" s="54" t="s">
        <v>1372</v>
      </c>
      <c r="S191" s="54" t="s">
        <v>1375</v>
      </c>
      <c r="T191" s="54" t="s">
        <v>1378</v>
      </c>
      <c r="U191" s="54" t="s">
        <v>1381</v>
      </c>
      <c r="V191" s="54" t="s">
        <v>2343</v>
      </c>
      <c r="W191" s="54" t="s">
        <v>2346</v>
      </c>
      <c r="X191" s="54" t="s">
        <v>2349</v>
      </c>
      <c r="Y191" s="54" t="s">
        <v>2352</v>
      </c>
      <c r="Z191" s="54" t="s">
        <v>2355</v>
      </c>
      <c r="AA191" s="54" t="s">
        <v>2358</v>
      </c>
      <c r="AB191" s="54" t="s">
        <v>2361</v>
      </c>
      <c r="AC191" s="54" t="s">
        <v>2364</v>
      </c>
      <c r="AD191" s="54" t="s">
        <v>2367</v>
      </c>
      <c r="AE191" s="54" t="s">
        <v>3329</v>
      </c>
      <c r="AF191" s="54" t="s">
        <v>3332</v>
      </c>
      <c r="AG191" s="54" t="s">
        <v>3335</v>
      </c>
      <c r="AH191" s="54" t="s">
        <v>3338</v>
      </c>
      <c r="AI191" s="54" t="s">
        <v>3341</v>
      </c>
      <c r="AJ191" s="54" t="s">
        <v>3344</v>
      </c>
      <c r="AK191" s="54" t="s">
        <v>3347</v>
      </c>
      <c r="AL191" s="54" t="s">
        <v>3350</v>
      </c>
      <c r="AM191" s="54" t="s">
        <v>3353</v>
      </c>
      <c r="AN191" s="54" t="s">
        <v>4315</v>
      </c>
      <c r="AO191" s="54" t="s">
        <v>4318</v>
      </c>
      <c r="AP191" s="54" t="s">
        <v>4321</v>
      </c>
      <c r="AQ191" s="54" t="s">
        <v>4324</v>
      </c>
      <c r="AR191" s="54" t="s">
        <v>4327</v>
      </c>
      <c r="AS191" s="54" t="s">
        <v>4330</v>
      </c>
      <c r="AT191" s="54" t="s">
        <v>4333</v>
      </c>
      <c r="AU191" s="54" t="s">
        <v>4336</v>
      </c>
      <c r="AV191" s="54" t="s">
        <v>4339</v>
      </c>
      <c r="AW191" s="54" t="s">
        <v>5301</v>
      </c>
      <c r="AX191" s="54" t="s">
        <v>5304</v>
      </c>
      <c r="AY191" s="54" t="s">
        <v>5307</v>
      </c>
      <c r="AZ191" s="54" t="s">
        <v>5310</v>
      </c>
      <c r="BA191" s="54" t="s">
        <v>5313</v>
      </c>
      <c r="BB191" s="54" t="s">
        <v>5316</v>
      </c>
      <c r="BC191" s="54" t="s">
        <v>5319</v>
      </c>
      <c r="BD191" s="54" t="s">
        <v>5322</v>
      </c>
      <c r="BE191" s="54" t="s">
        <v>5325</v>
      </c>
      <c r="BF191" s="54" t="s">
        <v>6287</v>
      </c>
      <c r="BG191" s="54" t="s">
        <v>6290</v>
      </c>
      <c r="BH191" s="54" t="s">
        <v>6293</v>
      </c>
      <c r="BI191" s="54" t="s">
        <v>6296</v>
      </c>
      <c r="BJ191" s="54" t="s">
        <v>6299</v>
      </c>
      <c r="BK191" s="54" t="s">
        <v>6302</v>
      </c>
      <c r="BL191" s="54" t="s">
        <v>6305</v>
      </c>
      <c r="BM191" s="54" t="s">
        <v>6308</v>
      </c>
      <c r="BN191" s="54" t="s">
        <v>6311</v>
      </c>
      <c r="BO191" s="54" t="s">
        <v>7273</v>
      </c>
      <c r="BP191" s="54" t="s">
        <v>7276</v>
      </c>
      <c r="BQ191" s="54" t="s">
        <v>7279</v>
      </c>
      <c r="BR191" s="54" t="s">
        <v>7282</v>
      </c>
      <c r="BS191" s="54" t="s">
        <v>7285</v>
      </c>
      <c r="BT191" s="54" t="s">
        <v>7288</v>
      </c>
      <c r="BU191" s="54" t="s">
        <v>7291</v>
      </c>
      <c r="BV191" s="54" t="s">
        <v>7294</v>
      </c>
      <c r="BW191" s="54" t="s">
        <v>7297</v>
      </c>
      <c r="BX191" s="54" t="s">
        <v>8009</v>
      </c>
      <c r="BY191" s="54" t="s">
        <v>8262</v>
      </c>
      <c r="BZ191" s="54" t="s">
        <v>8265</v>
      </c>
      <c r="CA191" s="54" t="s">
        <v>8268</v>
      </c>
      <c r="CB191" s="54" t="s">
        <v>8271</v>
      </c>
      <c r="CC191" s="54" t="s">
        <v>8274</v>
      </c>
      <c r="CD191" s="54" t="s">
        <v>8277</v>
      </c>
      <c r="CE191" s="54" t="s">
        <v>8280</v>
      </c>
      <c r="CF191" s="54" t="s">
        <v>8283</v>
      </c>
      <c r="CG191" s="78"/>
      <c r="CH191" s="78"/>
      <c r="CI191" s="78"/>
      <c r="CJ191" s="78"/>
      <c r="CK191" s="78"/>
      <c r="CL191" s="78"/>
      <c r="CM191" s="78"/>
      <c r="CN191" s="78"/>
      <c r="CO191" s="78"/>
    </row>
    <row r="192" spans="1:93" hidden="1">
      <c r="A192" s="51"/>
      <c r="B192" s="56" t="s">
        <v>8801</v>
      </c>
      <c r="C192" s="65">
        <v>25</v>
      </c>
      <c r="D192" s="54" t="s">
        <v>398</v>
      </c>
      <c r="E192" s="54" t="s">
        <v>401</v>
      </c>
      <c r="F192" s="54" t="s">
        <v>404</v>
      </c>
      <c r="G192" s="54" t="s">
        <v>407</v>
      </c>
      <c r="H192" s="54" t="s">
        <v>410</v>
      </c>
      <c r="I192" s="54" t="s">
        <v>413</v>
      </c>
      <c r="J192" s="54" t="s">
        <v>416</v>
      </c>
      <c r="K192" s="54" t="s">
        <v>419</v>
      </c>
      <c r="L192" s="54" t="s">
        <v>422</v>
      </c>
      <c r="M192" s="54" t="s">
        <v>1384</v>
      </c>
      <c r="N192" s="54" t="s">
        <v>1387</v>
      </c>
      <c r="O192" s="54" t="s">
        <v>1390</v>
      </c>
      <c r="P192" s="54" t="s">
        <v>1393</v>
      </c>
      <c r="Q192" s="54" t="s">
        <v>1396</v>
      </c>
      <c r="R192" s="54" t="s">
        <v>1399</v>
      </c>
      <c r="S192" s="54" t="s">
        <v>1402</v>
      </c>
      <c r="T192" s="54" t="s">
        <v>1405</v>
      </c>
      <c r="U192" s="54" t="s">
        <v>1408</v>
      </c>
      <c r="V192" s="54" t="s">
        <v>2370</v>
      </c>
      <c r="W192" s="54" t="s">
        <v>2373</v>
      </c>
      <c r="X192" s="54" t="s">
        <v>2376</v>
      </c>
      <c r="Y192" s="54" t="s">
        <v>2379</v>
      </c>
      <c r="Z192" s="54" t="s">
        <v>2382</v>
      </c>
      <c r="AA192" s="54" t="s">
        <v>2385</v>
      </c>
      <c r="AB192" s="54" t="s">
        <v>2388</v>
      </c>
      <c r="AC192" s="54" t="s">
        <v>2391</v>
      </c>
      <c r="AD192" s="54" t="s">
        <v>2394</v>
      </c>
      <c r="AE192" s="54" t="s">
        <v>3356</v>
      </c>
      <c r="AF192" s="54" t="s">
        <v>3359</v>
      </c>
      <c r="AG192" s="54" t="s">
        <v>3362</v>
      </c>
      <c r="AH192" s="54" t="s">
        <v>3365</v>
      </c>
      <c r="AI192" s="54" t="s">
        <v>3368</v>
      </c>
      <c r="AJ192" s="54" t="s">
        <v>3371</v>
      </c>
      <c r="AK192" s="54" t="s">
        <v>3374</v>
      </c>
      <c r="AL192" s="54" t="s">
        <v>3377</v>
      </c>
      <c r="AM192" s="54" t="s">
        <v>3380</v>
      </c>
      <c r="AN192" s="54" t="s">
        <v>4342</v>
      </c>
      <c r="AO192" s="54" t="s">
        <v>4345</v>
      </c>
      <c r="AP192" s="54" t="s">
        <v>4348</v>
      </c>
      <c r="AQ192" s="54" t="s">
        <v>4351</v>
      </c>
      <c r="AR192" s="54" t="s">
        <v>4354</v>
      </c>
      <c r="AS192" s="54" t="s">
        <v>4357</v>
      </c>
      <c r="AT192" s="54" t="s">
        <v>4360</v>
      </c>
      <c r="AU192" s="54" t="s">
        <v>4363</v>
      </c>
      <c r="AV192" s="54" t="s">
        <v>4366</v>
      </c>
      <c r="AW192" s="54" t="s">
        <v>5328</v>
      </c>
      <c r="AX192" s="54" t="s">
        <v>5331</v>
      </c>
      <c r="AY192" s="54" t="s">
        <v>5334</v>
      </c>
      <c r="AZ192" s="54" t="s">
        <v>5337</v>
      </c>
      <c r="BA192" s="54" t="s">
        <v>5340</v>
      </c>
      <c r="BB192" s="54" t="s">
        <v>5343</v>
      </c>
      <c r="BC192" s="54" t="s">
        <v>5346</v>
      </c>
      <c r="BD192" s="54" t="s">
        <v>5349</v>
      </c>
      <c r="BE192" s="54" t="s">
        <v>5352</v>
      </c>
      <c r="BF192" s="54" t="s">
        <v>6314</v>
      </c>
      <c r="BG192" s="54" t="s">
        <v>6317</v>
      </c>
      <c r="BH192" s="54" t="s">
        <v>6320</v>
      </c>
      <c r="BI192" s="54" t="s">
        <v>6323</v>
      </c>
      <c r="BJ192" s="54" t="s">
        <v>6326</v>
      </c>
      <c r="BK192" s="54" t="s">
        <v>6329</v>
      </c>
      <c r="BL192" s="54" t="s">
        <v>6332</v>
      </c>
      <c r="BM192" s="54" t="s">
        <v>6335</v>
      </c>
      <c r="BN192" s="54" t="s">
        <v>6338</v>
      </c>
      <c r="BO192" s="54" t="s">
        <v>7300</v>
      </c>
      <c r="BP192" s="54" t="s">
        <v>7303</v>
      </c>
      <c r="BQ192" s="54" t="s">
        <v>7306</v>
      </c>
      <c r="BR192" s="54" t="s">
        <v>7309</v>
      </c>
      <c r="BS192" s="54" t="s">
        <v>7312</v>
      </c>
      <c r="BT192" s="54" t="s">
        <v>7315</v>
      </c>
      <c r="BU192" s="54" t="s">
        <v>7318</v>
      </c>
      <c r="BV192" s="54" t="s">
        <v>7321</v>
      </c>
      <c r="BW192" s="54" t="s">
        <v>7324</v>
      </c>
      <c r="BX192" s="54" t="s">
        <v>8286</v>
      </c>
      <c r="BY192" s="54" t="s">
        <v>8289</v>
      </c>
      <c r="BZ192" s="54" t="s">
        <v>8292</v>
      </c>
      <c r="CA192" s="54" t="s">
        <v>8295</v>
      </c>
      <c r="CB192" s="54" t="s">
        <v>8298</v>
      </c>
      <c r="CC192" s="54" t="s">
        <v>8301</v>
      </c>
      <c r="CD192" s="54" t="s">
        <v>8304</v>
      </c>
      <c r="CE192" s="54" t="s">
        <v>8307</v>
      </c>
      <c r="CF192" s="54" t="s">
        <v>8310</v>
      </c>
      <c r="CG192" s="78"/>
      <c r="CH192" s="78"/>
      <c r="CI192" s="78"/>
      <c r="CJ192" s="78"/>
      <c r="CK192" s="78"/>
      <c r="CL192" s="78"/>
      <c r="CM192" s="78"/>
      <c r="CN192" s="78"/>
      <c r="CO192" s="78"/>
    </row>
    <row r="193" spans="1:93" hidden="1">
      <c r="A193" s="51"/>
      <c r="B193" s="56" t="s">
        <v>8802</v>
      </c>
      <c r="C193" s="65">
        <v>26</v>
      </c>
      <c r="D193" s="54" t="s">
        <v>425</v>
      </c>
      <c r="E193" s="54" t="s">
        <v>428</v>
      </c>
      <c r="F193" s="54" t="s">
        <v>431</v>
      </c>
      <c r="G193" s="54" t="s">
        <v>434</v>
      </c>
      <c r="H193" s="54" t="s">
        <v>437</v>
      </c>
      <c r="I193" s="54" t="s">
        <v>440</v>
      </c>
      <c r="J193" s="54" t="s">
        <v>443</v>
      </c>
      <c r="K193" s="54" t="s">
        <v>446</v>
      </c>
      <c r="L193" s="54" t="s">
        <v>449</v>
      </c>
      <c r="M193" s="54" t="s">
        <v>1411</v>
      </c>
      <c r="N193" s="54" t="s">
        <v>1414</v>
      </c>
      <c r="O193" s="54" t="s">
        <v>1417</v>
      </c>
      <c r="P193" s="54" t="s">
        <v>1420</v>
      </c>
      <c r="Q193" s="54" t="s">
        <v>1423</v>
      </c>
      <c r="R193" s="54" t="s">
        <v>1426</v>
      </c>
      <c r="S193" s="54" t="s">
        <v>1429</v>
      </c>
      <c r="T193" s="54" t="s">
        <v>1432</v>
      </c>
      <c r="U193" s="54" t="s">
        <v>1435</v>
      </c>
      <c r="V193" s="54" t="s">
        <v>2397</v>
      </c>
      <c r="W193" s="54" t="s">
        <v>2400</v>
      </c>
      <c r="X193" s="54" t="s">
        <v>2403</v>
      </c>
      <c r="Y193" s="54" t="s">
        <v>2406</v>
      </c>
      <c r="Z193" s="54" t="s">
        <v>2409</v>
      </c>
      <c r="AA193" s="54" t="s">
        <v>2412</v>
      </c>
      <c r="AB193" s="54" t="s">
        <v>2415</v>
      </c>
      <c r="AC193" s="54" t="s">
        <v>2418</v>
      </c>
      <c r="AD193" s="54" t="s">
        <v>2421</v>
      </c>
      <c r="AE193" s="54" t="s">
        <v>3383</v>
      </c>
      <c r="AF193" s="54" t="s">
        <v>3386</v>
      </c>
      <c r="AG193" s="54" t="s">
        <v>3389</v>
      </c>
      <c r="AH193" s="54" t="s">
        <v>3392</v>
      </c>
      <c r="AI193" s="54" t="s">
        <v>3395</v>
      </c>
      <c r="AJ193" s="54" t="s">
        <v>3398</v>
      </c>
      <c r="AK193" s="54" t="s">
        <v>3401</v>
      </c>
      <c r="AL193" s="54" t="s">
        <v>3404</v>
      </c>
      <c r="AM193" s="54" t="s">
        <v>3407</v>
      </c>
      <c r="AN193" s="54" t="s">
        <v>4369</v>
      </c>
      <c r="AO193" s="54" t="s">
        <v>4372</v>
      </c>
      <c r="AP193" s="54" t="s">
        <v>4375</v>
      </c>
      <c r="AQ193" s="54" t="s">
        <v>4378</v>
      </c>
      <c r="AR193" s="54" t="s">
        <v>4381</v>
      </c>
      <c r="AS193" s="54" t="s">
        <v>4384</v>
      </c>
      <c r="AT193" s="54" t="s">
        <v>4387</v>
      </c>
      <c r="AU193" s="54" t="s">
        <v>4390</v>
      </c>
      <c r="AV193" s="54" t="s">
        <v>4393</v>
      </c>
      <c r="AW193" s="54" t="s">
        <v>5355</v>
      </c>
      <c r="AX193" s="54" t="s">
        <v>5358</v>
      </c>
      <c r="AY193" s="54" t="s">
        <v>5361</v>
      </c>
      <c r="AZ193" s="54" t="s">
        <v>5364</v>
      </c>
      <c r="BA193" s="54" t="s">
        <v>5367</v>
      </c>
      <c r="BB193" s="54" t="s">
        <v>5370</v>
      </c>
      <c r="BC193" s="54" t="s">
        <v>5373</v>
      </c>
      <c r="BD193" s="54" t="s">
        <v>5376</v>
      </c>
      <c r="BE193" s="54" t="s">
        <v>5379</v>
      </c>
      <c r="BF193" s="54" t="s">
        <v>6341</v>
      </c>
      <c r="BG193" s="54" t="s">
        <v>6344</v>
      </c>
      <c r="BH193" s="54" t="s">
        <v>6347</v>
      </c>
      <c r="BI193" s="54" t="s">
        <v>6350</v>
      </c>
      <c r="BJ193" s="54" t="s">
        <v>6353</v>
      </c>
      <c r="BK193" s="54" t="s">
        <v>6356</v>
      </c>
      <c r="BL193" s="54" t="s">
        <v>6359</v>
      </c>
      <c r="BM193" s="54" t="s">
        <v>6362</v>
      </c>
      <c r="BN193" s="54" t="s">
        <v>6365</v>
      </c>
      <c r="BO193" s="54" t="s">
        <v>7327</v>
      </c>
      <c r="BP193" s="54" t="s">
        <v>7330</v>
      </c>
      <c r="BQ193" s="54" t="s">
        <v>7333</v>
      </c>
      <c r="BR193" s="54" t="s">
        <v>7336</v>
      </c>
      <c r="BS193" s="54" t="s">
        <v>7339</v>
      </c>
      <c r="BT193" s="54" t="s">
        <v>7342</v>
      </c>
      <c r="BU193" s="54" t="s">
        <v>7345</v>
      </c>
      <c r="BV193" s="54" t="s">
        <v>7348</v>
      </c>
      <c r="BW193" s="54" t="s">
        <v>7351</v>
      </c>
      <c r="BX193" s="54" t="s">
        <v>8313</v>
      </c>
      <c r="BY193" s="54" t="s">
        <v>8316</v>
      </c>
      <c r="BZ193" s="54" t="s">
        <v>8319</v>
      </c>
      <c r="CA193" s="54" t="s">
        <v>8322</v>
      </c>
      <c r="CB193" s="54" t="s">
        <v>8325</v>
      </c>
      <c r="CC193" s="54" t="s">
        <v>8328</v>
      </c>
      <c r="CD193" s="54" t="s">
        <v>8331</v>
      </c>
      <c r="CE193" s="54" t="s">
        <v>8334</v>
      </c>
      <c r="CF193" s="54" t="s">
        <v>8337</v>
      </c>
      <c r="CG193" s="78"/>
      <c r="CH193" s="78"/>
      <c r="CI193" s="78"/>
      <c r="CJ193" s="78"/>
      <c r="CK193" s="78"/>
      <c r="CL193" s="78"/>
      <c r="CM193" s="78"/>
      <c r="CN193" s="78"/>
      <c r="CO193" s="78"/>
    </row>
    <row r="194" spans="1:93" hidden="1">
      <c r="A194" s="51"/>
      <c r="B194" s="55" t="s">
        <v>8803</v>
      </c>
      <c r="C194" s="65">
        <v>27</v>
      </c>
      <c r="D194" s="54" t="s">
        <v>452</v>
      </c>
      <c r="E194" s="54" t="s">
        <v>455</v>
      </c>
      <c r="F194" s="54" t="s">
        <v>458</v>
      </c>
      <c r="G194" s="54" t="s">
        <v>461</v>
      </c>
      <c r="H194" s="54" t="s">
        <v>464</v>
      </c>
      <c r="I194" s="54" t="s">
        <v>467</v>
      </c>
      <c r="J194" s="54" t="s">
        <v>470</v>
      </c>
      <c r="K194" s="54" t="s">
        <v>473</v>
      </c>
      <c r="L194" s="54" t="s">
        <v>476</v>
      </c>
      <c r="M194" s="54" t="s">
        <v>1438</v>
      </c>
      <c r="N194" s="54" t="s">
        <v>1441</v>
      </c>
      <c r="O194" s="54" t="s">
        <v>1444</v>
      </c>
      <c r="P194" s="54" t="s">
        <v>1447</v>
      </c>
      <c r="Q194" s="54" t="s">
        <v>1450</v>
      </c>
      <c r="R194" s="54" t="s">
        <v>1453</v>
      </c>
      <c r="S194" s="54" t="s">
        <v>1456</v>
      </c>
      <c r="T194" s="54" t="s">
        <v>1459</v>
      </c>
      <c r="U194" s="54" t="s">
        <v>1462</v>
      </c>
      <c r="V194" s="54" t="s">
        <v>2424</v>
      </c>
      <c r="W194" s="54" t="s">
        <v>2427</v>
      </c>
      <c r="X194" s="54" t="s">
        <v>2430</v>
      </c>
      <c r="Y194" s="54" t="s">
        <v>2433</v>
      </c>
      <c r="Z194" s="54" t="s">
        <v>2436</v>
      </c>
      <c r="AA194" s="54" t="s">
        <v>2439</v>
      </c>
      <c r="AB194" s="54" t="s">
        <v>2442</v>
      </c>
      <c r="AC194" s="54" t="s">
        <v>2445</v>
      </c>
      <c r="AD194" s="54" t="s">
        <v>2448</v>
      </c>
      <c r="AE194" s="54" t="s">
        <v>3410</v>
      </c>
      <c r="AF194" s="54" t="s">
        <v>3413</v>
      </c>
      <c r="AG194" s="54" t="s">
        <v>3416</v>
      </c>
      <c r="AH194" s="54" t="s">
        <v>3419</v>
      </c>
      <c r="AI194" s="54" t="s">
        <v>3422</v>
      </c>
      <c r="AJ194" s="54" t="s">
        <v>3425</v>
      </c>
      <c r="AK194" s="54" t="s">
        <v>3428</v>
      </c>
      <c r="AL194" s="54" t="s">
        <v>3431</v>
      </c>
      <c r="AM194" s="54" t="s">
        <v>3434</v>
      </c>
      <c r="AN194" s="54" t="s">
        <v>4396</v>
      </c>
      <c r="AO194" s="54" t="s">
        <v>4399</v>
      </c>
      <c r="AP194" s="54" t="s">
        <v>4402</v>
      </c>
      <c r="AQ194" s="54" t="s">
        <v>4405</v>
      </c>
      <c r="AR194" s="54" t="s">
        <v>4408</v>
      </c>
      <c r="AS194" s="54" t="s">
        <v>4411</v>
      </c>
      <c r="AT194" s="54" t="s">
        <v>4414</v>
      </c>
      <c r="AU194" s="54" t="s">
        <v>4417</v>
      </c>
      <c r="AV194" s="54" t="s">
        <v>4420</v>
      </c>
      <c r="AW194" s="54" t="s">
        <v>5382</v>
      </c>
      <c r="AX194" s="54" t="s">
        <v>5385</v>
      </c>
      <c r="AY194" s="54" t="s">
        <v>5388</v>
      </c>
      <c r="AZ194" s="54" t="s">
        <v>5391</v>
      </c>
      <c r="BA194" s="54" t="s">
        <v>5394</v>
      </c>
      <c r="BB194" s="54" t="s">
        <v>5397</v>
      </c>
      <c r="BC194" s="54" t="s">
        <v>5400</v>
      </c>
      <c r="BD194" s="54" t="s">
        <v>5403</v>
      </c>
      <c r="BE194" s="54" t="s">
        <v>5406</v>
      </c>
      <c r="BF194" s="54" t="s">
        <v>6368</v>
      </c>
      <c r="BG194" s="54" t="s">
        <v>6371</v>
      </c>
      <c r="BH194" s="54" t="s">
        <v>6374</v>
      </c>
      <c r="BI194" s="54" t="s">
        <v>6377</v>
      </c>
      <c r="BJ194" s="54" t="s">
        <v>6380</v>
      </c>
      <c r="BK194" s="54" t="s">
        <v>6383</v>
      </c>
      <c r="BL194" s="54" t="s">
        <v>6386</v>
      </c>
      <c r="BM194" s="54" t="s">
        <v>6389</v>
      </c>
      <c r="BN194" s="54" t="s">
        <v>6392</v>
      </c>
      <c r="BO194" s="54" t="s">
        <v>7354</v>
      </c>
      <c r="BP194" s="54" t="s">
        <v>7357</v>
      </c>
      <c r="BQ194" s="54" t="s">
        <v>7360</v>
      </c>
      <c r="BR194" s="54" t="s">
        <v>7363</v>
      </c>
      <c r="BS194" s="54" t="s">
        <v>7366</v>
      </c>
      <c r="BT194" s="54" t="s">
        <v>7369</v>
      </c>
      <c r="BU194" s="54" t="s">
        <v>7372</v>
      </c>
      <c r="BV194" s="54" t="s">
        <v>7375</v>
      </c>
      <c r="BW194" s="54" t="s">
        <v>7378</v>
      </c>
      <c r="BX194" s="54" t="s">
        <v>8340</v>
      </c>
      <c r="BY194" s="54" t="s">
        <v>8343</v>
      </c>
      <c r="BZ194" s="54" t="s">
        <v>8346</v>
      </c>
      <c r="CA194" s="54" t="s">
        <v>8349</v>
      </c>
      <c r="CB194" s="54" t="s">
        <v>8352</v>
      </c>
      <c r="CC194" s="54" t="s">
        <v>8355</v>
      </c>
      <c r="CD194" s="54" t="s">
        <v>8358</v>
      </c>
      <c r="CE194" s="54" t="s">
        <v>8361</v>
      </c>
      <c r="CF194" s="54" t="s">
        <v>8364</v>
      </c>
      <c r="CG194" s="78"/>
      <c r="CH194" s="78"/>
      <c r="CI194" s="78"/>
      <c r="CJ194" s="78"/>
      <c r="CK194" s="78"/>
      <c r="CL194" s="78"/>
      <c r="CM194" s="78"/>
      <c r="CN194" s="78"/>
      <c r="CO194" s="78"/>
    </row>
    <row r="195" spans="1:93" hidden="1">
      <c r="A195" s="51"/>
      <c r="B195" s="55" t="s">
        <v>8804</v>
      </c>
      <c r="C195" s="65">
        <v>28</v>
      </c>
      <c r="D195" s="54" t="s">
        <v>479</v>
      </c>
      <c r="E195" s="54" t="s">
        <v>482</v>
      </c>
      <c r="F195" s="54" t="s">
        <v>485</v>
      </c>
      <c r="G195" s="54" t="s">
        <v>488</v>
      </c>
      <c r="H195" s="54" t="s">
        <v>491</v>
      </c>
      <c r="I195" s="54" t="s">
        <v>494</v>
      </c>
      <c r="J195" s="54" t="s">
        <v>497</v>
      </c>
      <c r="K195" s="54" t="s">
        <v>500</v>
      </c>
      <c r="L195" s="54" t="s">
        <v>503</v>
      </c>
      <c r="M195" s="54" t="s">
        <v>1465</v>
      </c>
      <c r="N195" s="54" t="s">
        <v>1468</v>
      </c>
      <c r="O195" s="54" t="s">
        <v>1471</v>
      </c>
      <c r="P195" s="54" t="s">
        <v>1474</v>
      </c>
      <c r="Q195" s="54" t="s">
        <v>1477</v>
      </c>
      <c r="R195" s="54" t="s">
        <v>1480</v>
      </c>
      <c r="S195" s="54" t="s">
        <v>1483</v>
      </c>
      <c r="T195" s="54" t="s">
        <v>1486</v>
      </c>
      <c r="U195" s="54" t="s">
        <v>1489</v>
      </c>
      <c r="V195" s="54" t="s">
        <v>2451</v>
      </c>
      <c r="W195" s="54" t="s">
        <v>2454</v>
      </c>
      <c r="X195" s="54" t="s">
        <v>2457</v>
      </c>
      <c r="Y195" s="54" t="s">
        <v>2460</v>
      </c>
      <c r="Z195" s="54" t="s">
        <v>2463</v>
      </c>
      <c r="AA195" s="54" t="s">
        <v>2466</v>
      </c>
      <c r="AB195" s="54" t="s">
        <v>2469</v>
      </c>
      <c r="AC195" s="54" t="s">
        <v>2472</v>
      </c>
      <c r="AD195" s="54" t="s">
        <v>2475</v>
      </c>
      <c r="AE195" s="54" t="s">
        <v>3437</v>
      </c>
      <c r="AF195" s="54" t="s">
        <v>3440</v>
      </c>
      <c r="AG195" s="54" t="s">
        <v>3443</v>
      </c>
      <c r="AH195" s="54" t="s">
        <v>3446</v>
      </c>
      <c r="AI195" s="54" t="s">
        <v>3449</v>
      </c>
      <c r="AJ195" s="54" t="s">
        <v>3452</v>
      </c>
      <c r="AK195" s="54" t="s">
        <v>3455</v>
      </c>
      <c r="AL195" s="54" t="s">
        <v>3458</v>
      </c>
      <c r="AM195" s="54" t="s">
        <v>3461</v>
      </c>
      <c r="AN195" s="54" t="s">
        <v>4423</v>
      </c>
      <c r="AO195" s="54" t="s">
        <v>4426</v>
      </c>
      <c r="AP195" s="54" t="s">
        <v>4429</v>
      </c>
      <c r="AQ195" s="54" t="s">
        <v>4432</v>
      </c>
      <c r="AR195" s="54" t="s">
        <v>4435</v>
      </c>
      <c r="AS195" s="54" t="s">
        <v>4438</v>
      </c>
      <c r="AT195" s="54" t="s">
        <v>4441</v>
      </c>
      <c r="AU195" s="54" t="s">
        <v>4444</v>
      </c>
      <c r="AV195" s="54" t="s">
        <v>4447</v>
      </c>
      <c r="AW195" s="54" t="s">
        <v>5409</v>
      </c>
      <c r="AX195" s="54" t="s">
        <v>5412</v>
      </c>
      <c r="AY195" s="54" t="s">
        <v>5415</v>
      </c>
      <c r="AZ195" s="54" t="s">
        <v>5418</v>
      </c>
      <c r="BA195" s="54" t="s">
        <v>5421</v>
      </c>
      <c r="BB195" s="54" t="s">
        <v>5424</v>
      </c>
      <c r="BC195" s="54" t="s">
        <v>5427</v>
      </c>
      <c r="BD195" s="54" t="s">
        <v>5430</v>
      </c>
      <c r="BE195" s="54" t="s">
        <v>5433</v>
      </c>
      <c r="BF195" s="54" t="s">
        <v>6395</v>
      </c>
      <c r="BG195" s="54" t="s">
        <v>6398</v>
      </c>
      <c r="BH195" s="54" t="s">
        <v>6401</v>
      </c>
      <c r="BI195" s="54" t="s">
        <v>6404</v>
      </c>
      <c r="BJ195" s="54" t="s">
        <v>6407</v>
      </c>
      <c r="BK195" s="54" t="s">
        <v>6410</v>
      </c>
      <c r="BL195" s="54" t="s">
        <v>6413</v>
      </c>
      <c r="BM195" s="54" t="s">
        <v>6416</v>
      </c>
      <c r="BN195" s="54" t="s">
        <v>6419</v>
      </c>
      <c r="BO195" s="54" t="s">
        <v>7381</v>
      </c>
      <c r="BP195" s="54" t="s">
        <v>7384</v>
      </c>
      <c r="BQ195" s="54" t="s">
        <v>7387</v>
      </c>
      <c r="BR195" s="54" t="s">
        <v>7390</v>
      </c>
      <c r="BS195" s="54" t="s">
        <v>7393</v>
      </c>
      <c r="BT195" s="54" t="s">
        <v>7396</v>
      </c>
      <c r="BU195" s="54" t="s">
        <v>7399</v>
      </c>
      <c r="BV195" s="54" t="s">
        <v>7402</v>
      </c>
      <c r="BW195" s="54" t="s">
        <v>7405</v>
      </c>
      <c r="BX195" s="54" t="s">
        <v>8367</v>
      </c>
      <c r="BY195" s="54" t="s">
        <v>8370</v>
      </c>
      <c r="BZ195" s="54" t="s">
        <v>8373</v>
      </c>
      <c r="CA195" s="54" t="s">
        <v>8376</v>
      </c>
      <c r="CB195" s="54" t="s">
        <v>8379</v>
      </c>
      <c r="CC195" s="54" t="s">
        <v>8382</v>
      </c>
      <c r="CD195" s="54" t="s">
        <v>8385</v>
      </c>
      <c r="CE195" s="54" t="s">
        <v>8388</v>
      </c>
      <c r="CF195" s="54" t="s">
        <v>8391</v>
      </c>
      <c r="CG195" s="78"/>
      <c r="CH195" s="78"/>
      <c r="CI195" s="78"/>
      <c r="CJ195" s="78"/>
      <c r="CK195" s="78"/>
      <c r="CL195" s="78"/>
      <c r="CM195" s="78"/>
      <c r="CN195" s="78"/>
      <c r="CO195" s="78"/>
    </row>
    <row r="196" spans="1:93" s="81" customFormat="1" hidden="1">
      <c r="A196" s="51"/>
      <c r="B196" s="55" t="s">
        <v>8805</v>
      </c>
      <c r="C196" s="79">
        <v>29</v>
      </c>
      <c r="D196" s="54" t="s">
        <v>506</v>
      </c>
      <c r="E196" s="54" t="s">
        <v>509</v>
      </c>
      <c r="F196" s="54" t="s">
        <v>762</v>
      </c>
      <c r="G196" s="54" t="s">
        <v>765</v>
      </c>
      <c r="H196" s="54" t="s">
        <v>768</v>
      </c>
      <c r="I196" s="54" t="s">
        <v>771</v>
      </c>
      <c r="J196" s="54" t="s">
        <v>774</v>
      </c>
      <c r="K196" s="54" t="s">
        <v>777</v>
      </c>
      <c r="L196" s="54" t="s">
        <v>780</v>
      </c>
      <c r="M196" s="54" t="s">
        <v>1492</v>
      </c>
      <c r="N196" s="54" t="s">
        <v>1495</v>
      </c>
      <c r="O196" s="54" t="s">
        <v>1498</v>
      </c>
      <c r="P196" s="54" t="s">
        <v>1501</v>
      </c>
      <c r="Q196" s="54" t="s">
        <v>1504</v>
      </c>
      <c r="R196" s="54" t="s">
        <v>1507</v>
      </c>
      <c r="S196" s="54" t="s">
        <v>1510</v>
      </c>
      <c r="T196" s="54" t="s">
        <v>1763</v>
      </c>
      <c r="U196" s="54" t="s">
        <v>1766</v>
      </c>
      <c r="V196" s="54" t="s">
        <v>2478</v>
      </c>
      <c r="W196" s="54" t="s">
        <v>2481</v>
      </c>
      <c r="X196" s="54" t="s">
        <v>2484</v>
      </c>
      <c r="Y196" s="54" t="s">
        <v>2487</v>
      </c>
      <c r="Z196" s="54" t="s">
        <v>2490</v>
      </c>
      <c r="AA196" s="54" t="s">
        <v>2493</v>
      </c>
      <c r="AB196" s="54" t="s">
        <v>2496</v>
      </c>
      <c r="AC196" s="54" t="s">
        <v>2499</v>
      </c>
      <c r="AD196" s="54" t="s">
        <v>2502</v>
      </c>
      <c r="AE196" s="54" t="s">
        <v>3464</v>
      </c>
      <c r="AF196" s="54" t="s">
        <v>3467</v>
      </c>
      <c r="AG196" s="54" t="s">
        <v>3470</v>
      </c>
      <c r="AH196" s="54" t="s">
        <v>3473</v>
      </c>
      <c r="AI196" s="54" t="s">
        <v>3476</v>
      </c>
      <c r="AJ196" s="54" t="s">
        <v>3479</v>
      </c>
      <c r="AK196" s="54" t="s">
        <v>3482</v>
      </c>
      <c r="AL196" s="54" t="s">
        <v>3485</v>
      </c>
      <c r="AM196" s="54" t="s">
        <v>3488</v>
      </c>
      <c r="AN196" s="54" t="s">
        <v>4450</v>
      </c>
      <c r="AO196" s="54" t="s">
        <v>4453</v>
      </c>
      <c r="AP196" s="54" t="s">
        <v>4456</v>
      </c>
      <c r="AQ196" s="54" t="s">
        <v>4459</v>
      </c>
      <c r="AR196" s="54" t="s">
        <v>4462</v>
      </c>
      <c r="AS196" s="54" t="s">
        <v>4465</v>
      </c>
      <c r="AT196" s="54" t="s">
        <v>4468</v>
      </c>
      <c r="AU196" s="54" t="s">
        <v>4471</v>
      </c>
      <c r="AV196" s="54" t="s">
        <v>4474</v>
      </c>
      <c r="AW196" s="54" t="s">
        <v>5436</v>
      </c>
      <c r="AX196" s="54" t="s">
        <v>5439</v>
      </c>
      <c r="AY196" s="54" t="s">
        <v>5442</v>
      </c>
      <c r="AZ196" s="54" t="s">
        <v>5445</v>
      </c>
      <c r="BA196" s="54" t="s">
        <v>5448</v>
      </c>
      <c r="BB196" s="54" t="s">
        <v>5451</v>
      </c>
      <c r="BC196" s="54" t="s">
        <v>5454</v>
      </c>
      <c r="BD196" s="54" t="s">
        <v>5457</v>
      </c>
      <c r="BE196" s="54" t="s">
        <v>5460</v>
      </c>
      <c r="BF196" s="54" t="s">
        <v>6422</v>
      </c>
      <c r="BG196" s="54" t="s">
        <v>6425</v>
      </c>
      <c r="BH196" s="54" t="s">
        <v>6428</v>
      </c>
      <c r="BI196" s="54" t="s">
        <v>6431</v>
      </c>
      <c r="BJ196" s="54" t="s">
        <v>6434</v>
      </c>
      <c r="BK196" s="54" t="s">
        <v>6437</v>
      </c>
      <c r="BL196" s="54" t="s">
        <v>6440</v>
      </c>
      <c r="BM196" s="54" t="s">
        <v>6443</v>
      </c>
      <c r="BN196" s="54" t="s">
        <v>6446</v>
      </c>
      <c r="BO196" s="54" t="s">
        <v>7408</v>
      </c>
      <c r="BP196" s="54" t="s">
        <v>7411</v>
      </c>
      <c r="BQ196" s="54" t="s">
        <v>7414</v>
      </c>
      <c r="BR196" s="54" t="s">
        <v>7417</v>
      </c>
      <c r="BS196" s="54" t="s">
        <v>7420</v>
      </c>
      <c r="BT196" s="54" t="s">
        <v>7423</v>
      </c>
      <c r="BU196" s="54" t="s">
        <v>7426</v>
      </c>
      <c r="BV196" s="54" t="s">
        <v>7429</v>
      </c>
      <c r="BW196" s="54" t="s">
        <v>7432</v>
      </c>
      <c r="BX196" s="54" t="s">
        <v>8394</v>
      </c>
      <c r="BY196" s="54" t="s">
        <v>8397</v>
      </c>
      <c r="BZ196" s="54" t="s">
        <v>8400</v>
      </c>
      <c r="CA196" s="54" t="s">
        <v>8403</v>
      </c>
      <c r="CB196" s="54" t="s">
        <v>8406</v>
      </c>
      <c r="CC196" s="54" t="s">
        <v>8409</v>
      </c>
      <c r="CD196" s="54" t="s">
        <v>8412</v>
      </c>
      <c r="CE196" s="54" t="s">
        <v>8415</v>
      </c>
      <c r="CF196" s="54" t="s">
        <v>8418</v>
      </c>
      <c r="CG196" s="80"/>
      <c r="CH196" s="80"/>
      <c r="CI196" s="80"/>
      <c r="CJ196" s="80"/>
      <c r="CK196" s="80"/>
      <c r="CL196" s="80"/>
      <c r="CM196" s="80"/>
      <c r="CN196" s="80"/>
      <c r="CO196" s="80"/>
    </row>
    <row r="197" spans="1:93" s="81" customFormat="1" hidden="1">
      <c r="A197" s="51"/>
      <c r="B197" s="55" t="s">
        <v>8806</v>
      </c>
      <c r="C197" s="79">
        <v>30</v>
      </c>
      <c r="D197" s="54" t="s">
        <v>783</v>
      </c>
      <c r="E197" s="54" t="s">
        <v>786</v>
      </c>
      <c r="F197" s="54" t="s">
        <v>789</v>
      </c>
      <c r="G197" s="54" t="s">
        <v>792</v>
      </c>
      <c r="H197" s="54" t="s">
        <v>795</v>
      </c>
      <c r="I197" s="54" t="s">
        <v>798</v>
      </c>
      <c r="J197" s="54" t="s">
        <v>801</v>
      </c>
      <c r="K197" s="54" t="s">
        <v>804</v>
      </c>
      <c r="L197" s="54" t="s">
        <v>807</v>
      </c>
      <c r="M197" s="54" t="s">
        <v>1769</v>
      </c>
      <c r="N197" s="54" t="s">
        <v>1772</v>
      </c>
      <c r="O197" s="54" t="s">
        <v>1775</v>
      </c>
      <c r="P197" s="54" t="s">
        <v>1778</v>
      </c>
      <c r="Q197" s="54" t="s">
        <v>1781</v>
      </c>
      <c r="R197" s="54" t="s">
        <v>1784</v>
      </c>
      <c r="S197" s="54" t="s">
        <v>1787</v>
      </c>
      <c r="T197" s="54" t="s">
        <v>1790</v>
      </c>
      <c r="U197" s="54" t="s">
        <v>1793</v>
      </c>
      <c r="V197" s="54" t="s">
        <v>2505</v>
      </c>
      <c r="W197" s="54" t="s">
        <v>2508</v>
      </c>
      <c r="X197" s="54" t="s">
        <v>2511</v>
      </c>
      <c r="Y197" s="54" t="s">
        <v>2764</v>
      </c>
      <c r="Z197" s="54" t="s">
        <v>2767</v>
      </c>
      <c r="AA197" s="54" t="s">
        <v>2770</v>
      </c>
      <c r="AB197" s="54" t="s">
        <v>2773</v>
      </c>
      <c r="AC197" s="54" t="s">
        <v>2776</v>
      </c>
      <c r="AD197" s="54" t="s">
        <v>2779</v>
      </c>
      <c r="AE197" s="54" t="s">
        <v>3491</v>
      </c>
      <c r="AF197" s="54" t="s">
        <v>3494</v>
      </c>
      <c r="AG197" s="54" t="s">
        <v>3497</v>
      </c>
      <c r="AH197" s="54" t="s">
        <v>3500</v>
      </c>
      <c r="AI197" s="54" t="s">
        <v>3503</v>
      </c>
      <c r="AJ197" s="54" t="s">
        <v>3506</v>
      </c>
      <c r="AK197" s="54" t="s">
        <v>3509</v>
      </c>
      <c r="AL197" s="54" t="s">
        <v>3762</v>
      </c>
      <c r="AM197" s="54" t="s">
        <v>3765</v>
      </c>
      <c r="AN197" s="54" t="s">
        <v>4477</v>
      </c>
      <c r="AO197" s="54" t="s">
        <v>4480</v>
      </c>
      <c r="AP197" s="54" t="s">
        <v>4483</v>
      </c>
      <c r="AQ197" s="54" t="s">
        <v>4486</v>
      </c>
      <c r="AR197" s="54" t="s">
        <v>4489</v>
      </c>
      <c r="AS197" s="54" t="s">
        <v>4492</v>
      </c>
      <c r="AT197" s="54" t="s">
        <v>4495</v>
      </c>
      <c r="AU197" s="54" t="s">
        <v>4498</v>
      </c>
      <c r="AV197" s="54" t="s">
        <v>4501</v>
      </c>
      <c r="AW197" s="54" t="s">
        <v>5463</v>
      </c>
      <c r="AX197" s="54" t="s">
        <v>5466</v>
      </c>
      <c r="AY197" s="54" t="s">
        <v>5469</v>
      </c>
      <c r="AZ197" s="54" t="s">
        <v>5472</v>
      </c>
      <c r="BA197" s="54" t="s">
        <v>5475</v>
      </c>
      <c r="BB197" s="54" t="s">
        <v>5478</v>
      </c>
      <c r="BC197" s="54" t="s">
        <v>5481</v>
      </c>
      <c r="BD197" s="54" t="s">
        <v>5484</v>
      </c>
      <c r="BE197" s="54" t="s">
        <v>5487</v>
      </c>
      <c r="BF197" s="54" t="s">
        <v>6449</v>
      </c>
      <c r="BG197" s="54" t="s">
        <v>6452</v>
      </c>
      <c r="BH197" s="54" t="s">
        <v>6455</v>
      </c>
      <c r="BI197" s="54" t="s">
        <v>6458</v>
      </c>
      <c r="BJ197" s="54" t="s">
        <v>6461</v>
      </c>
      <c r="BK197" s="54" t="s">
        <v>6464</v>
      </c>
      <c r="BL197" s="54" t="s">
        <v>6467</v>
      </c>
      <c r="BM197" s="54" t="s">
        <v>6470</v>
      </c>
      <c r="BN197" s="54" t="s">
        <v>6473</v>
      </c>
      <c r="BO197" s="54" t="s">
        <v>7435</v>
      </c>
      <c r="BP197" s="54" t="s">
        <v>7438</v>
      </c>
      <c r="BQ197" s="54" t="s">
        <v>7441</v>
      </c>
      <c r="BR197" s="54" t="s">
        <v>7444</v>
      </c>
      <c r="BS197" s="54" t="s">
        <v>7447</v>
      </c>
      <c r="BT197" s="54" t="s">
        <v>7450</v>
      </c>
      <c r="BU197" s="54" t="s">
        <v>7453</v>
      </c>
      <c r="BV197" s="54" t="s">
        <v>7456</v>
      </c>
      <c r="BW197" s="54" t="s">
        <v>7459</v>
      </c>
      <c r="BX197" s="54" t="s">
        <v>8421</v>
      </c>
      <c r="BY197" s="54" t="s">
        <v>8424</v>
      </c>
      <c r="BZ197" s="54" t="s">
        <v>8427</v>
      </c>
      <c r="CA197" s="54" t="s">
        <v>8430</v>
      </c>
      <c r="CB197" s="54" t="s">
        <v>8433</v>
      </c>
      <c r="CC197" s="54" t="s">
        <v>8436</v>
      </c>
      <c r="CD197" s="54" t="s">
        <v>8439</v>
      </c>
      <c r="CE197" s="54" t="s">
        <v>8442</v>
      </c>
      <c r="CF197" s="54" t="s">
        <v>8445</v>
      </c>
      <c r="CG197" s="80"/>
      <c r="CH197" s="80"/>
      <c r="CI197" s="80"/>
      <c r="CJ197" s="80"/>
      <c r="CK197" s="80"/>
      <c r="CL197" s="80"/>
      <c r="CM197" s="80"/>
      <c r="CN197" s="80"/>
      <c r="CO197" s="80"/>
    </row>
    <row r="198" spans="1:93" hidden="1">
      <c r="A198" s="51"/>
      <c r="B198" s="55" t="s">
        <v>8807</v>
      </c>
      <c r="C198" s="65">
        <v>31</v>
      </c>
      <c r="D198" s="54" t="s">
        <v>810</v>
      </c>
      <c r="E198" s="54" t="s">
        <v>813</v>
      </c>
      <c r="F198" s="54" t="s">
        <v>816</v>
      </c>
      <c r="G198" s="54" t="s">
        <v>819</v>
      </c>
      <c r="H198" s="54" t="s">
        <v>822</v>
      </c>
      <c r="I198" s="54" t="s">
        <v>825</v>
      </c>
      <c r="J198" s="54" t="s">
        <v>828</v>
      </c>
      <c r="K198" s="54" t="s">
        <v>831</v>
      </c>
      <c r="L198" s="54" t="s">
        <v>834</v>
      </c>
      <c r="M198" s="54" t="s">
        <v>1796</v>
      </c>
      <c r="N198" s="54" t="s">
        <v>1799</v>
      </c>
      <c r="O198" s="54" t="s">
        <v>1802</v>
      </c>
      <c r="P198" s="54" t="s">
        <v>1805</v>
      </c>
      <c r="Q198" s="54" t="s">
        <v>1808</v>
      </c>
      <c r="R198" s="54" t="s">
        <v>1811</v>
      </c>
      <c r="S198" s="54" t="s">
        <v>1814</v>
      </c>
      <c r="T198" s="54" t="s">
        <v>1817</v>
      </c>
      <c r="U198" s="54" t="s">
        <v>1820</v>
      </c>
      <c r="V198" s="54" t="s">
        <v>2782</v>
      </c>
      <c r="W198" s="54" t="s">
        <v>2785</v>
      </c>
      <c r="X198" s="54" t="s">
        <v>2788</v>
      </c>
      <c r="Y198" s="54" t="s">
        <v>2791</v>
      </c>
      <c r="Z198" s="54" t="s">
        <v>2794</v>
      </c>
      <c r="AA198" s="54" t="s">
        <v>2797</v>
      </c>
      <c r="AB198" s="54" t="s">
        <v>2800</v>
      </c>
      <c r="AC198" s="54" t="s">
        <v>2803</v>
      </c>
      <c r="AD198" s="54" t="s">
        <v>2806</v>
      </c>
      <c r="AE198" s="54" t="s">
        <v>3768</v>
      </c>
      <c r="AF198" s="54" t="s">
        <v>3771</v>
      </c>
      <c r="AG198" s="54" t="s">
        <v>3774</v>
      </c>
      <c r="AH198" s="54" t="s">
        <v>3777</v>
      </c>
      <c r="AI198" s="54" t="s">
        <v>3780</v>
      </c>
      <c r="AJ198" s="54" t="s">
        <v>3783</v>
      </c>
      <c r="AK198" s="54" t="s">
        <v>3786</v>
      </c>
      <c r="AL198" s="54" t="s">
        <v>3789</v>
      </c>
      <c r="AM198" s="54" t="s">
        <v>3792</v>
      </c>
      <c r="AN198" s="54" t="s">
        <v>4504</v>
      </c>
      <c r="AO198" s="54" t="s">
        <v>4507</v>
      </c>
      <c r="AP198" s="54" t="s">
        <v>4510</v>
      </c>
      <c r="AQ198" s="54" t="s">
        <v>4763</v>
      </c>
      <c r="AR198" s="54" t="s">
        <v>4766</v>
      </c>
      <c r="AS198" s="54" t="s">
        <v>4769</v>
      </c>
      <c r="AT198" s="54" t="s">
        <v>4772</v>
      </c>
      <c r="AU198" s="54" t="s">
        <v>4775</v>
      </c>
      <c r="AV198" s="54" t="s">
        <v>4778</v>
      </c>
      <c r="AW198" s="54" t="s">
        <v>5490</v>
      </c>
      <c r="AX198" s="54" t="s">
        <v>5493</v>
      </c>
      <c r="AY198" s="54" t="s">
        <v>5496</v>
      </c>
      <c r="AZ198" s="54" t="s">
        <v>5499</v>
      </c>
      <c r="BA198" s="54" t="s">
        <v>5502</v>
      </c>
      <c r="BB198" s="54" t="s">
        <v>5505</v>
      </c>
      <c r="BC198" s="54" t="s">
        <v>5508</v>
      </c>
      <c r="BD198" s="54" t="s">
        <v>5511</v>
      </c>
      <c r="BE198" s="54" t="s">
        <v>5764</v>
      </c>
      <c r="BF198" s="54" t="s">
        <v>6476</v>
      </c>
      <c r="BG198" s="54" t="s">
        <v>6479</v>
      </c>
      <c r="BH198" s="54" t="s">
        <v>6482</v>
      </c>
      <c r="BI198" s="54" t="s">
        <v>6485</v>
      </c>
      <c r="BJ198" s="54" t="s">
        <v>6488</v>
      </c>
      <c r="BK198" s="54" t="s">
        <v>6491</v>
      </c>
      <c r="BL198" s="54" t="s">
        <v>6494</v>
      </c>
      <c r="BM198" s="54" t="s">
        <v>6497</v>
      </c>
      <c r="BN198" s="54" t="s">
        <v>6500</v>
      </c>
      <c r="BO198" s="54" t="s">
        <v>7462</v>
      </c>
      <c r="BP198" s="54" t="s">
        <v>7465</v>
      </c>
      <c r="BQ198" s="54" t="s">
        <v>7468</v>
      </c>
      <c r="BR198" s="54" t="s">
        <v>7471</v>
      </c>
      <c r="BS198" s="54" t="s">
        <v>7474</v>
      </c>
      <c r="BT198" s="54" t="s">
        <v>7477</v>
      </c>
      <c r="BU198" s="54" t="s">
        <v>7480</v>
      </c>
      <c r="BV198" s="54" t="s">
        <v>7483</v>
      </c>
      <c r="BW198" s="54" t="s">
        <v>7486</v>
      </c>
      <c r="BX198" s="54" t="s">
        <v>8448</v>
      </c>
      <c r="BY198" s="54" t="s">
        <v>8451</v>
      </c>
      <c r="BZ198" s="54" t="s">
        <v>8454</v>
      </c>
      <c r="CA198" s="54" t="s">
        <v>8457</v>
      </c>
      <c r="CB198" s="54" t="s">
        <v>8460</v>
      </c>
      <c r="CC198" s="54" t="s">
        <v>8463</v>
      </c>
      <c r="CD198" s="54" t="s">
        <v>8466</v>
      </c>
      <c r="CE198" s="54" t="s">
        <v>8469</v>
      </c>
      <c r="CF198" s="54" t="s">
        <v>8472</v>
      </c>
      <c r="CG198" s="78"/>
      <c r="CH198" s="78"/>
      <c r="CI198" s="78"/>
      <c r="CJ198" s="78"/>
      <c r="CK198" s="78"/>
      <c r="CL198" s="78"/>
      <c r="CM198" s="78"/>
      <c r="CN198" s="78"/>
      <c r="CO198" s="78"/>
    </row>
    <row r="199" spans="1:93" hidden="1">
      <c r="A199" s="51"/>
      <c r="B199" s="55" t="s">
        <v>8808</v>
      </c>
      <c r="C199" s="65">
        <v>32</v>
      </c>
      <c r="D199" s="54" t="s">
        <v>837</v>
      </c>
      <c r="E199" s="54" t="s">
        <v>840</v>
      </c>
      <c r="F199" s="54" t="s">
        <v>843</v>
      </c>
      <c r="G199" s="54" t="s">
        <v>846</v>
      </c>
      <c r="H199" s="54" t="s">
        <v>849</v>
      </c>
      <c r="I199" s="54" t="s">
        <v>852</v>
      </c>
      <c r="J199" s="54" t="s">
        <v>855</v>
      </c>
      <c r="K199" s="54" t="s">
        <v>858</v>
      </c>
      <c r="L199" s="54" t="s">
        <v>861</v>
      </c>
      <c r="M199" s="54" t="s">
        <v>1823</v>
      </c>
      <c r="N199" s="54" t="s">
        <v>1826</v>
      </c>
      <c r="O199" s="54" t="s">
        <v>1829</v>
      </c>
      <c r="P199" s="54" t="s">
        <v>1832</v>
      </c>
      <c r="Q199" s="54" t="s">
        <v>1835</v>
      </c>
      <c r="R199" s="54" t="s">
        <v>1838</v>
      </c>
      <c r="S199" s="54" t="s">
        <v>1841</v>
      </c>
      <c r="T199" s="54" t="s">
        <v>1844</v>
      </c>
      <c r="U199" s="54" t="s">
        <v>1847</v>
      </c>
      <c r="V199" s="54" t="s">
        <v>2809</v>
      </c>
      <c r="W199" s="54" t="s">
        <v>2812</v>
      </c>
      <c r="X199" s="54" t="s">
        <v>2815</v>
      </c>
      <c r="Y199" s="54" t="s">
        <v>2818</v>
      </c>
      <c r="Z199" s="54" t="s">
        <v>2821</v>
      </c>
      <c r="AA199" s="54" t="s">
        <v>2824</v>
      </c>
      <c r="AB199" s="54" t="s">
        <v>2827</v>
      </c>
      <c r="AC199" s="54" t="s">
        <v>2830</v>
      </c>
      <c r="AD199" s="54" t="s">
        <v>2833</v>
      </c>
      <c r="AE199" s="54" t="s">
        <v>3795</v>
      </c>
      <c r="AF199" s="54" t="s">
        <v>3798</v>
      </c>
      <c r="AG199" s="54" t="s">
        <v>3801</v>
      </c>
      <c r="AH199" s="54" t="s">
        <v>3804</v>
      </c>
      <c r="AI199" s="54" t="s">
        <v>3807</v>
      </c>
      <c r="AJ199" s="54" t="s">
        <v>3810</v>
      </c>
      <c r="AK199" s="54" t="s">
        <v>3813</v>
      </c>
      <c r="AL199" s="54" t="s">
        <v>3816</v>
      </c>
      <c r="AM199" s="54" t="s">
        <v>3819</v>
      </c>
      <c r="AN199" s="54" t="s">
        <v>4781</v>
      </c>
      <c r="AO199" s="54" t="s">
        <v>4784</v>
      </c>
      <c r="AP199" s="54" t="s">
        <v>4787</v>
      </c>
      <c r="AQ199" s="54" t="s">
        <v>4790</v>
      </c>
      <c r="AR199" s="54" t="s">
        <v>4793</v>
      </c>
      <c r="AS199" s="54" t="s">
        <v>4796</v>
      </c>
      <c r="AT199" s="54" t="s">
        <v>4799</v>
      </c>
      <c r="AU199" s="54" t="s">
        <v>4802</v>
      </c>
      <c r="AV199" s="54" t="s">
        <v>4805</v>
      </c>
      <c r="AW199" s="54" t="s">
        <v>5767</v>
      </c>
      <c r="AX199" s="54" t="s">
        <v>5770</v>
      </c>
      <c r="AY199" s="54" t="s">
        <v>5773</v>
      </c>
      <c r="AZ199" s="54" t="s">
        <v>5776</v>
      </c>
      <c r="BA199" s="54" t="s">
        <v>5779</v>
      </c>
      <c r="BB199" s="54" t="s">
        <v>5782</v>
      </c>
      <c r="BC199" s="54" t="s">
        <v>5785</v>
      </c>
      <c r="BD199" s="54" t="s">
        <v>5788</v>
      </c>
      <c r="BE199" s="54" t="s">
        <v>5791</v>
      </c>
      <c r="BF199" s="54" t="s">
        <v>6503</v>
      </c>
      <c r="BG199" s="54" t="s">
        <v>6506</v>
      </c>
      <c r="BH199" s="54" t="s">
        <v>6509</v>
      </c>
      <c r="BI199" s="54" t="s">
        <v>6762</v>
      </c>
      <c r="BJ199" s="54" t="s">
        <v>6765</v>
      </c>
      <c r="BK199" s="54" t="s">
        <v>6768</v>
      </c>
      <c r="BL199" s="54" t="s">
        <v>6771</v>
      </c>
      <c r="BM199" s="54" t="s">
        <v>6774</v>
      </c>
      <c r="BN199" s="54" t="s">
        <v>6777</v>
      </c>
      <c r="BO199" s="54" t="s">
        <v>7489</v>
      </c>
      <c r="BP199" s="54" t="s">
        <v>7492</v>
      </c>
      <c r="BQ199" s="54" t="s">
        <v>7495</v>
      </c>
      <c r="BR199" s="54" t="s">
        <v>7498</v>
      </c>
      <c r="BS199" s="54" t="s">
        <v>7501</v>
      </c>
      <c r="BT199" s="54" t="s">
        <v>7504</v>
      </c>
      <c r="BU199" s="54" t="s">
        <v>7507</v>
      </c>
      <c r="BV199" s="54" t="s">
        <v>7510</v>
      </c>
      <c r="BW199" s="54" t="s">
        <v>7763</v>
      </c>
      <c r="BX199" s="54" t="s">
        <v>8475</v>
      </c>
      <c r="BY199" s="54" t="s">
        <v>8478</v>
      </c>
      <c r="BZ199" s="54" t="s">
        <v>8481</v>
      </c>
      <c r="CA199" s="54" t="s">
        <v>8484</v>
      </c>
      <c r="CB199" s="54" t="s">
        <v>8487</v>
      </c>
      <c r="CC199" s="54" t="s">
        <v>8490</v>
      </c>
      <c r="CD199" s="54" t="s">
        <v>8493</v>
      </c>
      <c r="CE199" s="54" t="s">
        <v>8496</v>
      </c>
      <c r="CF199" s="54" t="s">
        <v>8499</v>
      </c>
      <c r="CG199" s="78"/>
      <c r="CH199" s="78"/>
      <c r="CI199" s="78"/>
      <c r="CJ199" s="78"/>
      <c r="CK199" s="78"/>
      <c r="CL199" s="78"/>
      <c r="CM199" s="78"/>
      <c r="CN199" s="78"/>
      <c r="CO199" s="78"/>
    </row>
    <row r="200" spans="1:93" s="81" customFormat="1" hidden="1">
      <c r="A200" s="51"/>
      <c r="B200" s="55" t="s">
        <v>8809</v>
      </c>
      <c r="C200" s="79">
        <v>33</v>
      </c>
      <c r="D200" s="54" t="s">
        <v>864</v>
      </c>
      <c r="E200" s="54" t="s">
        <v>867</v>
      </c>
      <c r="F200" s="54" t="s">
        <v>870</v>
      </c>
      <c r="G200" s="54" t="s">
        <v>873</v>
      </c>
      <c r="H200" s="54" t="s">
        <v>876</v>
      </c>
      <c r="I200" s="54" t="s">
        <v>879</v>
      </c>
      <c r="J200" s="54" t="s">
        <v>882</v>
      </c>
      <c r="K200" s="54" t="s">
        <v>885</v>
      </c>
      <c r="L200" s="54" t="s">
        <v>888</v>
      </c>
      <c r="M200" s="54" t="s">
        <v>1850</v>
      </c>
      <c r="N200" s="54" t="s">
        <v>1853</v>
      </c>
      <c r="O200" s="54" t="s">
        <v>1856</v>
      </c>
      <c r="P200" s="54" t="s">
        <v>1859</v>
      </c>
      <c r="Q200" s="54" t="s">
        <v>1862</v>
      </c>
      <c r="R200" s="54" t="s">
        <v>1865</v>
      </c>
      <c r="S200" s="54" t="s">
        <v>1868</v>
      </c>
      <c r="T200" s="54" t="s">
        <v>1871</v>
      </c>
      <c r="U200" s="54" t="s">
        <v>1874</v>
      </c>
      <c r="V200" s="54" t="s">
        <v>2836</v>
      </c>
      <c r="W200" s="54" t="s">
        <v>2839</v>
      </c>
      <c r="X200" s="54" t="s">
        <v>2842</v>
      </c>
      <c r="Y200" s="54" t="s">
        <v>2845</v>
      </c>
      <c r="Z200" s="54" t="s">
        <v>2848</v>
      </c>
      <c r="AA200" s="54" t="s">
        <v>2851</v>
      </c>
      <c r="AB200" s="54" t="s">
        <v>2854</v>
      </c>
      <c r="AC200" s="54" t="s">
        <v>2857</v>
      </c>
      <c r="AD200" s="54" t="s">
        <v>2860</v>
      </c>
      <c r="AE200" s="54" t="s">
        <v>3822</v>
      </c>
      <c r="AF200" s="54" t="s">
        <v>3825</v>
      </c>
      <c r="AG200" s="54" t="s">
        <v>3828</v>
      </c>
      <c r="AH200" s="54" t="s">
        <v>3831</v>
      </c>
      <c r="AI200" s="54" t="s">
        <v>3834</v>
      </c>
      <c r="AJ200" s="54" t="s">
        <v>3837</v>
      </c>
      <c r="AK200" s="54" t="s">
        <v>3840</v>
      </c>
      <c r="AL200" s="54" t="s">
        <v>3843</v>
      </c>
      <c r="AM200" s="54" t="s">
        <v>3846</v>
      </c>
      <c r="AN200" s="54" t="s">
        <v>4808</v>
      </c>
      <c r="AO200" s="54" t="s">
        <v>4811</v>
      </c>
      <c r="AP200" s="54" t="s">
        <v>4814</v>
      </c>
      <c r="AQ200" s="54" t="s">
        <v>4817</v>
      </c>
      <c r="AR200" s="54" t="s">
        <v>4820</v>
      </c>
      <c r="AS200" s="54" t="s">
        <v>4823</v>
      </c>
      <c r="AT200" s="54" t="s">
        <v>4826</v>
      </c>
      <c r="AU200" s="54" t="s">
        <v>4829</v>
      </c>
      <c r="AV200" s="54" t="s">
        <v>4832</v>
      </c>
      <c r="AW200" s="54" t="s">
        <v>5794</v>
      </c>
      <c r="AX200" s="54" t="s">
        <v>5797</v>
      </c>
      <c r="AY200" s="54" t="s">
        <v>5800</v>
      </c>
      <c r="AZ200" s="54" t="s">
        <v>5803</v>
      </c>
      <c r="BA200" s="54" t="s">
        <v>5806</v>
      </c>
      <c r="BB200" s="54" t="s">
        <v>5809</v>
      </c>
      <c r="BC200" s="54" t="s">
        <v>5812</v>
      </c>
      <c r="BD200" s="54" t="s">
        <v>5815</v>
      </c>
      <c r="BE200" s="54" t="s">
        <v>5818</v>
      </c>
      <c r="BF200" s="54" t="s">
        <v>6780</v>
      </c>
      <c r="BG200" s="54" t="s">
        <v>6783</v>
      </c>
      <c r="BH200" s="54" t="s">
        <v>6786</v>
      </c>
      <c r="BI200" s="54" t="s">
        <v>6789</v>
      </c>
      <c r="BJ200" s="54" t="s">
        <v>6792</v>
      </c>
      <c r="BK200" s="54" t="s">
        <v>6795</v>
      </c>
      <c r="BL200" s="54" t="s">
        <v>6798</v>
      </c>
      <c r="BM200" s="54" t="s">
        <v>6801</v>
      </c>
      <c r="BN200" s="54" t="s">
        <v>6804</v>
      </c>
      <c r="BO200" s="54" t="s">
        <v>7766</v>
      </c>
      <c r="BP200" s="54" t="s">
        <v>7769</v>
      </c>
      <c r="BQ200" s="54" t="s">
        <v>7772</v>
      </c>
      <c r="BR200" s="54" t="s">
        <v>7775</v>
      </c>
      <c r="BS200" s="54" t="s">
        <v>7778</v>
      </c>
      <c r="BT200" s="54" t="s">
        <v>7781</v>
      </c>
      <c r="BU200" s="54" t="s">
        <v>7784</v>
      </c>
      <c r="BV200" s="54" t="s">
        <v>7787</v>
      </c>
      <c r="BW200" s="54" t="s">
        <v>7790</v>
      </c>
      <c r="BX200" s="54" t="s">
        <v>8502</v>
      </c>
      <c r="BY200" s="54" t="s">
        <v>8505</v>
      </c>
      <c r="BZ200" s="54" t="s">
        <v>8508</v>
      </c>
      <c r="CA200" s="54" t="s">
        <v>8511</v>
      </c>
      <c r="CB200" s="54" t="s">
        <v>8638</v>
      </c>
      <c r="CC200" s="54" t="s">
        <v>8641</v>
      </c>
      <c r="CD200" s="54" t="s">
        <v>8644</v>
      </c>
      <c r="CE200" s="54" t="s">
        <v>8647</v>
      </c>
      <c r="CF200" s="54" t="s">
        <v>8650</v>
      </c>
      <c r="CG200" s="80"/>
      <c r="CH200" s="80"/>
      <c r="CI200" s="80"/>
      <c r="CJ200" s="80"/>
      <c r="CK200" s="80"/>
      <c r="CL200" s="80"/>
      <c r="CM200" s="80"/>
      <c r="CN200" s="80"/>
      <c r="CO200" s="80"/>
    </row>
    <row r="201" spans="1:93" hidden="1">
      <c r="A201" s="51"/>
      <c r="B201" s="57" t="s">
        <v>8810</v>
      </c>
      <c r="C201" s="65">
        <v>34</v>
      </c>
      <c r="D201" s="54" t="s">
        <v>891</v>
      </c>
      <c r="E201" s="54" t="s">
        <v>894</v>
      </c>
      <c r="F201" s="54" t="s">
        <v>897</v>
      </c>
      <c r="G201" s="54" t="s">
        <v>900</v>
      </c>
      <c r="H201" s="54" t="s">
        <v>903</v>
      </c>
      <c r="I201" s="54" t="s">
        <v>906</v>
      </c>
      <c r="J201" s="54" t="s">
        <v>909</v>
      </c>
      <c r="K201" s="54" t="s">
        <v>912</v>
      </c>
      <c r="L201" s="54" t="s">
        <v>915</v>
      </c>
      <c r="M201" s="54" t="s">
        <v>1877</v>
      </c>
      <c r="N201" s="54" t="s">
        <v>1880</v>
      </c>
      <c r="O201" s="54" t="s">
        <v>1883</v>
      </c>
      <c r="P201" s="54" t="s">
        <v>1886</v>
      </c>
      <c r="Q201" s="54" t="s">
        <v>1889</v>
      </c>
      <c r="R201" s="54" t="s">
        <v>1892</v>
      </c>
      <c r="S201" s="54" t="s">
        <v>1895</v>
      </c>
      <c r="T201" s="54" t="s">
        <v>1898</v>
      </c>
      <c r="U201" s="54" t="s">
        <v>1901</v>
      </c>
      <c r="V201" s="54" t="s">
        <v>2863</v>
      </c>
      <c r="W201" s="54" t="s">
        <v>2866</v>
      </c>
      <c r="X201" s="54" t="s">
        <v>2869</v>
      </c>
      <c r="Y201" s="54" t="s">
        <v>2872</v>
      </c>
      <c r="Z201" s="54" t="s">
        <v>2875</v>
      </c>
      <c r="AA201" s="54" t="s">
        <v>2878</v>
      </c>
      <c r="AB201" s="54" t="s">
        <v>2881</v>
      </c>
      <c r="AC201" s="54" t="s">
        <v>2884</v>
      </c>
      <c r="AD201" s="54" t="s">
        <v>2887</v>
      </c>
      <c r="AE201" s="54" t="s">
        <v>3849</v>
      </c>
      <c r="AF201" s="54" t="s">
        <v>3852</v>
      </c>
      <c r="AG201" s="54" t="s">
        <v>3855</v>
      </c>
      <c r="AH201" s="54" t="s">
        <v>3858</v>
      </c>
      <c r="AI201" s="54" t="s">
        <v>3861</v>
      </c>
      <c r="AJ201" s="54" t="s">
        <v>3864</v>
      </c>
      <c r="AK201" s="54" t="s">
        <v>3867</v>
      </c>
      <c r="AL201" s="54" t="s">
        <v>3870</v>
      </c>
      <c r="AM201" s="54" t="s">
        <v>3873</v>
      </c>
      <c r="AN201" s="54" t="s">
        <v>4835</v>
      </c>
      <c r="AO201" s="54" t="s">
        <v>4838</v>
      </c>
      <c r="AP201" s="54" t="s">
        <v>4841</v>
      </c>
      <c r="AQ201" s="54" t="s">
        <v>4844</v>
      </c>
      <c r="AR201" s="54" t="s">
        <v>4847</v>
      </c>
      <c r="AS201" s="54" t="s">
        <v>4850</v>
      </c>
      <c r="AT201" s="54" t="s">
        <v>4853</v>
      </c>
      <c r="AU201" s="54" t="s">
        <v>4856</v>
      </c>
      <c r="AV201" s="54" t="s">
        <v>4859</v>
      </c>
      <c r="AW201" s="54" t="s">
        <v>5821</v>
      </c>
      <c r="AX201" s="54" t="s">
        <v>5824</v>
      </c>
      <c r="AY201" s="54" t="s">
        <v>5827</v>
      </c>
      <c r="AZ201" s="54" t="s">
        <v>5830</v>
      </c>
      <c r="BA201" s="54" t="s">
        <v>5833</v>
      </c>
      <c r="BB201" s="54" t="s">
        <v>5836</v>
      </c>
      <c r="BC201" s="54" t="s">
        <v>5839</v>
      </c>
      <c r="BD201" s="54" t="s">
        <v>5842</v>
      </c>
      <c r="BE201" s="54" t="s">
        <v>5845</v>
      </c>
      <c r="BF201" s="54" t="s">
        <v>6807</v>
      </c>
      <c r="BG201" s="54" t="s">
        <v>6810</v>
      </c>
      <c r="BH201" s="54" t="s">
        <v>6813</v>
      </c>
      <c r="BI201" s="54" t="s">
        <v>6816</v>
      </c>
      <c r="BJ201" s="54" t="s">
        <v>6819</v>
      </c>
      <c r="BK201" s="54" t="s">
        <v>6822</v>
      </c>
      <c r="BL201" s="54" t="s">
        <v>6825</v>
      </c>
      <c r="BM201" s="54" t="s">
        <v>6828</v>
      </c>
      <c r="BN201" s="54" t="s">
        <v>6831</v>
      </c>
      <c r="BO201" s="54" t="s">
        <v>7793</v>
      </c>
      <c r="BP201" s="54" t="s">
        <v>7796</v>
      </c>
      <c r="BQ201" s="54" t="s">
        <v>7799</v>
      </c>
      <c r="BR201" s="54" t="s">
        <v>7802</v>
      </c>
      <c r="BS201" s="54" t="s">
        <v>7805</v>
      </c>
      <c r="BT201" s="54" t="s">
        <v>7808</v>
      </c>
      <c r="BU201" s="54" t="s">
        <v>7811</v>
      </c>
      <c r="BV201" s="54" t="s">
        <v>7814</v>
      </c>
      <c r="BW201" s="54" t="s">
        <v>7817</v>
      </c>
      <c r="BX201" s="54" t="s">
        <v>8653</v>
      </c>
      <c r="BY201" s="54" t="s">
        <v>8656</v>
      </c>
      <c r="BZ201" s="54" t="s">
        <v>8659</v>
      </c>
      <c r="CA201" s="54" t="s">
        <v>8662</v>
      </c>
      <c r="CB201" s="54" t="s">
        <v>8665</v>
      </c>
      <c r="CC201" s="54" t="s">
        <v>8668</v>
      </c>
      <c r="CD201" s="54" t="s">
        <v>8671</v>
      </c>
      <c r="CE201" s="54" t="s">
        <v>8674</v>
      </c>
      <c r="CF201" s="54" t="s">
        <v>8677</v>
      </c>
      <c r="CG201" s="78"/>
      <c r="CH201" s="78"/>
      <c r="CI201" s="78"/>
      <c r="CJ201" s="78"/>
      <c r="CK201" s="78"/>
      <c r="CL201" s="78"/>
      <c r="CM201" s="78"/>
      <c r="CN201" s="78"/>
      <c r="CO201" s="78"/>
    </row>
    <row r="202" spans="1:93" hidden="1">
      <c r="A202" s="51"/>
      <c r="B202" s="55" t="s">
        <v>8811</v>
      </c>
      <c r="C202" s="65">
        <v>35</v>
      </c>
      <c r="D202" s="54" t="s">
        <v>918</v>
      </c>
      <c r="E202" s="54" t="s">
        <v>921</v>
      </c>
      <c r="F202" s="54" t="s">
        <v>924</v>
      </c>
      <c r="G202" s="54" t="s">
        <v>927</v>
      </c>
      <c r="H202" s="54" t="s">
        <v>930</v>
      </c>
      <c r="I202" s="54" t="s">
        <v>933</v>
      </c>
      <c r="J202" s="54" t="s">
        <v>936</v>
      </c>
      <c r="K202" s="54" t="s">
        <v>939</v>
      </c>
      <c r="L202" s="54" t="s">
        <v>942</v>
      </c>
      <c r="M202" s="54" t="s">
        <v>1904</v>
      </c>
      <c r="N202" s="54" t="s">
        <v>1907</v>
      </c>
      <c r="O202" s="54" t="s">
        <v>1910</v>
      </c>
      <c r="P202" s="54" t="s">
        <v>1913</v>
      </c>
      <c r="Q202" s="54" t="s">
        <v>1916</v>
      </c>
      <c r="R202" s="54" t="s">
        <v>1919</v>
      </c>
      <c r="S202" s="54" t="s">
        <v>1922</v>
      </c>
      <c r="T202" s="54" t="s">
        <v>1925</v>
      </c>
      <c r="U202" s="54" t="s">
        <v>1928</v>
      </c>
      <c r="V202" s="54" t="s">
        <v>2890</v>
      </c>
      <c r="W202" s="54" t="s">
        <v>2893</v>
      </c>
      <c r="X202" s="54" t="s">
        <v>2896</v>
      </c>
      <c r="Y202" s="54" t="s">
        <v>2899</v>
      </c>
      <c r="Z202" s="54" t="s">
        <v>2902</v>
      </c>
      <c r="AA202" s="54" t="s">
        <v>2905</v>
      </c>
      <c r="AB202" s="54" t="s">
        <v>2908</v>
      </c>
      <c r="AC202" s="54" t="s">
        <v>2911</v>
      </c>
      <c r="AD202" s="54" t="s">
        <v>2914</v>
      </c>
      <c r="AE202" s="54" t="s">
        <v>3876</v>
      </c>
      <c r="AF202" s="54" t="s">
        <v>3879</v>
      </c>
      <c r="AG202" s="54" t="s">
        <v>3882</v>
      </c>
      <c r="AH202" s="54" t="s">
        <v>3885</v>
      </c>
      <c r="AI202" s="54" t="s">
        <v>3888</v>
      </c>
      <c r="AJ202" s="54" t="s">
        <v>3891</v>
      </c>
      <c r="AK202" s="54" t="s">
        <v>3894</v>
      </c>
      <c r="AL202" s="54" t="s">
        <v>3897</v>
      </c>
      <c r="AM202" s="54" t="s">
        <v>3900</v>
      </c>
      <c r="AN202" s="54" t="s">
        <v>4862</v>
      </c>
      <c r="AO202" s="54" t="s">
        <v>4865</v>
      </c>
      <c r="AP202" s="54" t="s">
        <v>4868</v>
      </c>
      <c r="AQ202" s="54" t="s">
        <v>4871</v>
      </c>
      <c r="AR202" s="54" t="s">
        <v>4874</v>
      </c>
      <c r="AS202" s="54" t="s">
        <v>4877</v>
      </c>
      <c r="AT202" s="54" t="s">
        <v>4880</v>
      </c>
      <c r="AU202" s="54" t="s">
        <v>4883</v>
      </c>
      <c r="AV202" s="54" t="s">
        <v>4886</v>
      </c>
      <c r="AW202" s="54" t="s">
        <v>5848</v>
      </c>
      <c r="AX202" s="54" t="s">
        <v>5851</v>
      </c>
      <c r="AY202" s="54" t="s">
        <v>5854</v>
      </c>
      <c r="AZ202" s="54" t="s">
        <v>5857</v>
      </c>
      <c r="BA202" s="54" t="s">
        <v>5860</v>
      </c>
      <c r="BB202" s="54" t="s">
        <v>5863</v>
      </c>
      <c r="BC202" s="54" t="s">
        <v>5866</v>
      </c>
      <c r="BD202" s="54" t="s">
        <v>5869</v>
      </c>
      <c r="BE202" s="54" t="s">
        <v>5872</v>
      </c>
      <c r="BF202" s="54" t="s">
        <v>6834</v>
      </c>
      <c r="BG202" s="54" t="s">
        <v>6837</v>
      </c>
      <c r="BH202" s="54" t="s">
        <v>6840</v>
      </c>
      <c r="BI202" s="54" t="s">
        <v>6843</v>
      </c>
      <c r="BJ202" s="54" t="s">
        <v>6846</v>
      </c>
      <c r="BK202" s="54" t="s">
        <v>6849</v>
      </c>
      <c r="BL202" s="54" t="s">
        <v>6852</v>
      </c>
      <c r="BM202" s="54" t="s">
        <v>6855</v>
      </c>
      <c r="BN202" s="54" t="s">
        <v>6858</v>
      </c>
      <c r="BO202" s="54" t="s">
        <v>7820</v>
      </c>
      <c r="BP202" s="54" t="s">
        <v>7823</v>
      </c>
      <c r="BQ202" s="54" t="s">
        <v>7826</v>
      </c>
      <c r="BR202" s="54" t="s">
        <v>7829</v>
      </c>
      <c r="BS202" s="54" t="s">
        <v>7832</v>
      </c>
      <c r="BT202" s="54" t="s">
        <v>7835</v>
      </c>
      <c r="BU202" s="54" t="s">
        <v>7838</v>
      </c>
      <c r="BV202" s="54" t="s">
        <v>7841</v>
      </c>
      <c r="BW202" s="54" t="s">
        <v>7844</v>
      </c>
      <c r="BX202" s="54" t="s">
        <v>8680</v>
      </c>
      <c r="BY202" s="54" t="s">
        <v>8683</v>
      </c>
      <c r="BZ202" s="54" t="s">
        <v>8686</v>
      </c>
      <c r="CA202" s="54" t="s">
        <v>8689</v>
      </c>
      <c r="CB202" s="54" t="s">
        <v>8692</v>
      </c>
      <c r="CC202" s="54" t="s">
        <v>8695</v>
      </c>
      <c r="CD202" s="54" t="s">
        <v>8698</v>
      </c>
      <c r="CE202" s="54" t="s">
        <v>8701</v>
      </c>
      <c r="CF202" s="54" t="s">
        <v>8704</v>
      </c>
      <c r="CG202" s="78"/>
      <c r="CH202" s="78"/>
      <c r="CI202" s="78"/>
      <c r="CJ202" s="78"/>
      <c r="CK202" s="78"/>
      <c r="CL202" s="78"/>
      <c r="CM202" s="78"/>
      <c r="CN202" s="78"/>
      <c r="CO202" s="78"/>
    </row>
    <row r="203" spans="1:93" hidden="1">
      <c r="A203" s="51"/>
      <c r="B203" s="55" t="s">
        <v>8812</v>
      </c>
      <c r="C203" s="65">
        <v>36</v>
      </c>
      <c r="D203" s="54" t="s">
        <v>945</v>
      </c>
      <c r="E203" s="54" t="s">
        <v>948</v>
      </c>
      <c r="F203" s="54" t="s">
        <v>951</v>
      </c>
      <c r="G203" s="54" t="s">
        <v>954</v>
      </c>
      <c r="H203" s="54" t="s">
        <v>957</v>
      </c>
      <c r="I203" s="54" t="s">
        <v>960</v>
      </c>
      <c r="J203" s="54" t="s">
        <v>963</v>
      </c>
      <c r="K203" s="54" t="s">
        <v>966</v>
      </c>
      <c r="L203" s="54" t="s">
        <v>969</v>
      </c>
      <c r="M203" s="54" t="s">
        <v>1931</v>
      </c>
      <c r="N203" s="54" t="s">
        <v>1934</v>
      </c>
      <c r="O203" s="54" t="s">
        <v>1937</v>
      </c>
      <c r="P203" s="54" t="s">
        <v>1940</v>
      </c>
      <c r="Q203" s="54" t="s">
        <v>1943</v>
      </c>
      <c r="R203" s="54" t="s">
        <v>1946</v>
      </c>
      <c r="S203" s="54" t="s">
        <v>1949</v>
      </c>
      <c r="T203" s="54" t="s">
        <v>1952</v>
      </c>
      <c r="U203" s="54" t="s">
        <v>1955</v>
      </c>
      <c r="V203" s="54" t="s">
        <v>2917</v>
      </c>
      <c r="W203" s="54" t="s">
        <v>2920</v>
      </c>
      <c r="X203" s="54" t="s">
        <v>2923</v>
      </c>
      <c r="Y203" s="54" t="s">
        <v>2926</v>
      </c>
      <c r="Z203" s="54" t="s">
        <v>2929</v>
      </c>
      <c r="AA203" s="54" t="s">
        <v>2932</v>
      </c>
      <c r="AB203" s="54" t="s">
        <v>2935</v>
      </c>
      <c r="AC203" s="54" t="s">
        <v>2938</v>
      </c>
      <c r="AD203" s="54" t="s">
        <v>2941</v>
      </c>
      <c r="AE203" s="54" t="s">
        <v>3903</v>
      </c>
      <c r="AF203" s="54" t="s">
        <v>3906</v>
      </c>
      <c r="AG203" s="54" t="s">
        <v>3909</v>
      </c>
      <c r="AH203" s="54" t="s">
        <v>3912</v>
      </c>
      <c r="AI203" s="54" t="s">
        <v>3915</v>
      </c>
      <c r="AJ203" s="54" t="s">
        <v>3918</v>
      </c>
      <c r="AK203" s="54" t="s">
        <v>3921</v>
      </c>
      <c r="AL203" s="54" t="s">
        <v>3924</v>
      </c>
      <c r="AM203" s="54" t="s">
        <v>3927</v>
      </c>
      <c r="AN203" s="54" t="s">
        <v>4889</v>
      </c>
      <c r="AO203" s="54" t="s">
        <v>4892</v>
      </c>
      <c r="AP203" s="54" t="s">
        <v>4895</v>
      </c>
      <c r="AQ203" s="54" t="s">
        <v>4898</v>
      </c>
      <c r="AR203" s="54" t="s">
        <v>4901</v>
      </c>
      <c r="AS203" s="54" t="s">
        <v>4904</v>
      </c>
      <c r="AT203" s="54" t="s">
        <v>4907</v>
      </c>
      <c r="AU203" s="54" t="s">
        <v>4910</v>
      </c>
      <c r="AV203" s="54" t="s">
        <v>4913</v>
      </c>
      <c r="AW203" s="54" t="s">
        <v>5875</v>
      </c>
      <c r="AX203" s="54" t="s">
        <v>5878</v>
      </c>
      <c r="AY203" s="54" t="s">
        <v>5881</v>
      </c>
      <c r="AZ203" s="54" t="s">
        <v>5884</v>
      </c>
      <c r="BA203" s="54" t="s">
        <v>5887</v>
      </c>
      <c r="BB203" s="54" t="s">
        <v>5890</v>
      </c>
      <c r="BC203" s="54" t="s">
        <v>5893</v>
      </c>
      <c r="BD203" s="54" t="s">
        <v>5896</v>
      </c>
      <c r="BE203" s="54" t="s">
        <v>5899</v>
      </c>
      <c r="BF203" s="54" t="s">
        <v>6861</v>
      </c>
      <c r="BG203" s="54" t="s">
        <v>6864</v>
      </c>
      <c r="BH203" s="54" t="s">
        <v>6867</v>
      </c>
      <c r="BI203" s="54" t="s">
        <v>6870</v>
      </c>
      <c r="BJ203" s="54" t="s">
        <v>6873</v>
      </c>
      <c r="BK203" s="54" t="s">
        <v>6876</v>
      </c>
      <c r="BL203" s="54" t="s">
        <v>6879</v>
      </c>
      <c r="BM203" s="54" t="s">
        <v>6882</v>
      </c>
      <c r="BN203" s="54" t="s">
        <v>6885</v>
      </c>
      <c r="BO203" s="54" t="s">
        <v>7847</v>
      </c>
      <c r="BP203" s="54" t="s">
        <v>7850</v>
      </c>
      <c r="BQ203" s="54" t="s">
        <v>7853</v>
      </c>
      <c r="BR203" s="54" t="s">
        <v>7856</v>
      </c>
      <c r="BS203" s="54" t="s">
        <v>7859</v>
      </c>
      <c r="BT203" s="54" t="s">
        <v>7862</v>
      </c>
      <c r="BU203" s="54" t="s">
        <v>7865</v>
      </c>
      <c r="BV203" s="54" t="s">
        <v>7868</v>
      </c>
      <c r="BW203" s="54" t="s">
        <v>7871</v>
      </c>
      <c r="BX203" s="54" t="s">
        <v>8707</v>
      </c>
      <c r="BY203" s="54" t="s">
        <v>8710</v>
      </c>
      <c r="BZ203" s="54" t="s">
        <v>8713</v>
      </c>
      <c r="CA203" s="54" t="s">
        <v>8716</v>
      </c>
      <c r="CB203" s="54" t="s">
        <v>8719</v>
      </c>
      <c r="CC203" s="54" t="s">
        <v>8722</v>
      </c>
      <c r="CD203" s="54" t="s">
        <v>8725</v>
      </c>
      <c r="CE203" s="54" t="s">
        <v>8728</v>
      </c>
      <c r="CF203" s="54" t="s">
        <v>8731</v>
      </c>
      <c r="CG203" s="78"/>
      <c r="CH203" s="78"/>
      <c r="CI203" s="78"/>
      <c r="CJ203" s="78"/>
      <c r="CK203" s="78"/>
      <c r="CL203" s="78"/>
      <c r="CM203" s="78"/>
      <c r="CN203" s="78"/>
      <c r="CO203" s="78"/>
    </row>
    <row r="204" spans="1:93" hidden="1">
      <c r="A204" s="51"/>
      <c r="B204" s="51" t="s">
        <v>8813</v>
      </c>
      <c r="C204" s="65">
        <v>37</v>
      </c>
      <c r="D204" s="54" t="s">
        <v>972</v>
      </c>
      <c r="E204" s="54" t="s">
        <v>975</v>
      </c>
      <c r="F204" s="54" t="s">
        <v>978</v>
      </c>
      <c r="G204" s="54" t="s">
        <v>981</v>
      </c>
      <c r="H204" s="54" t="s">
        <v>984</v>
      </c>
      <c r="I204" s="54" t="s">
        <v>987</v>
      </c>
      <c r="J204" s="54" t="s">
        <v>990</v>
      </c>
      <c r="K204" s="54" t="s">
        <v>993</v>
      </c>
      <c r="L204" s="54" t="s">
        <v>996</v>
      </c>
      <c r="M204" s="54" t="s">
        <v>1958</v>
      </c>
      <c r="N204" s="54" t="s">
        <v>1961</v>
      </c>
      <c r="O204" s="54" t="s">
        <v>1964</v>
      </c>
      <c r="P204" s="54" t="s">
        <v>1967</v>
      </c>
      <c r="Q204" s="54" t="s">
        <v>1970</v>
      </c>
      <c r="R204" s="54" t="s">
        <v>1973</v>
      </c>
      <c r="S204" s="54" t="s">
        <v>1976</v>
      </c>
      <c r="T204" s="54" t="s">
        <v>1979</v>
      </c>
      <c r="U204" s="54" t="s">
        <v>1982</v>
      </c>
      <c r="V204" s="54" t="s">
        <v>2944</v>
      </c>
      <c r="W204" s="54" t="s">
        <v>2947</v>
      </c>
      <c r="X204" s="54" t="s">
        <v>2950</v>
      </c>
      <c r="Y204" s="54" t="s">
        <v>2953</v>
      </c>
      <c r="Z204" s="54" t="s">
        <v>2956</v>
      </c>
      <c r="AA204" s="54" t="s">
        <v>2959</v>
      </c>
      <c r="AB204" s="54" t="s">
        <v>2962</v>
      </c>
      <c r="AC204" s="54" t="s">
        <v>2965</v>
      </c>
      <c r="AD204" s="54" t="s">
        <v>2968</v>
      </c>
      <c r="AE204" s="54" t="s">
        <v>3930</v>
      </c>
      <c r="AF204" s="54" t="s">
        <v>3933</v>
      </c>
      <c r="AG204" s="54" t="s">
        <v>3936</v>
      </c>
      <c r="AH204" s="54" t="s">
        <v>3939</v>
      </c>
      <c r="AI204" s="54" t="s">
        <v>3942</v>
      </c>
      <c r="AJ204" s="54" t="s">
        <v>3945</v>
      </c>
      <c r="AK204" s="54" t="s">
        <v>3948</v>
      </c>
      <c r="AL204" s="54" t="s">
        <v>3951</v>
      </c>
      <c r="AM204" s="54" t="s">
        <v>3954</v>
      </c>
      <c r="AN204" s="54" t="s">
        <v>4916</v>
      </c>
      <c r="AO204" s="54" t="s">
        <v>4919</v>
      </c>
      <c r="AP204" s="54" t="s">
        <v>4922</v>
      </c>
      <c r="AQ204" s="54" t="s">
        <v>4925</v>
      </c>
      <c r="AR204" s="54" t="s">
        <v>4928</v>
      </c>
      <c r="AS204" s="54" t="s">
        <v>4931</v>
      </c>
      <c r="AT204" s="54" t="s">
        <v>4934</v>
      </c>
      <c r="AU204" s="54" t="s">
        <v>4937</v>
      </c>
      <c r="AV204" s="54" t="s">
        <v>4940</v>
      </c>
      <c r="AW204" s="54" t="s">
        <v>5902</v>
      </c>
      <c r="AX204" s="54" t="s">
        <v>5905</v>
      </c>
      <c r="AY204" s="54" t="s">
        <v>5908</v>
      </c>
      <c r="AZ204" s="54" t="s">
        <v>5911</v>
      </c>
      <c r="BA204" s="54" t="s">
        <v>5914</v>
      </c>
      <c r="BB204" s="54" t="s">
        <v>5917</v>
      </c>
      <c r="BC204" s="54" t="s">
        <v>5920</v>
      </c>
      <c r="BD204" s="54" t="s">
        <v>5923</v>
      </c>
      <c r="BE204" s="54" t="s">
        <v>5926</v>
      </c>
      <c r="BF204" s="54" t="s">
        <v>6888</v>
      </c>
      <c r="BG204" s="54" t="s">
        <v>6891</v>
      </c>
      <c r="BH204" s="54" t="s">
        <v>6894</v>
      </c>
      <c r="BI204" s="54" t="s">
        <v>6897</v>
      </c>
      <c r="BJ204" s="54" t="s">
        <v>6900</v>
      </c>
      <c r="BK204" s="54" t="s">
        <v>6903</v>
      </c>
      <c r="BL204" s="54" t="s">
        <v>6906</v>
      </c>
      <c r="BM204" s="54" t="s">
        <v>6909</v>
      </c>
      <c r="BN204" s="54" t="s">
        <v>6912</v>
      </c>
      <c r="BO204" s="54" t="s">
        <v>7874</v>
      </c>
      <c r="BP204" s="54" t="s">
        <v>7877</v>
      </c>
      <c r="BQ204" s="54" t="s">
        <v>7880</v>
      </c>
      <c r="BR204" s="54" t="s">
        <v>7883</v>
      </c>
      <c r="BS204" s="54" t="s">
        <v>7886</v>
      </c>
      <c r="BT204" s="54" t="s">
        <v>7889</v>
      </c>
      <c r="BU204" s="54" t="s">
        <v>7892</v>
      </c>
      <c r="BV204" s="54" t="s">
        <v>7895</v>
      </c>
      <c r="BW204" s="54" t="s">
        <v>7898</v>
      </c>
      <c r="BX204" s="54" t="s">
        <v>8734</v>
      </c>
      <c r="BY204" s="54" t="s">
        <v>8737</v>
      </c>
      <c r="BZ204" s="54" t="s">
        <v>8740</v>
      </c>
      <c r="CA204" s="54" t="s">
        <v>8743</v>
      </c>
      <c r="CB204" s="54" t="s">
        <v>8746</v>
      </c>
      <c r="CC204" s="54" t="s">
        <v>8749</v>
      </c>
      <c r="CD204" s="54" t="s">
        <v>8752</v>
      </c>
      <c r="CE204" s="54" t="s">
        <v>8755</v>
      </c>
      <c r="CF204" s="54" t="s">
        <v>8758</v>
      </c>
      <c r="CG204" s="78"/>
      <c r="CH204" s="78"/>
      <c r="CI204" s="78"/>
      <c r="CJ204" s="78"/>
      <c r="CK204" s="78"/>
      <c r="CL204" s="78"/>
      <c r="CM204" s="78"/>
      <c r="CN204" s="78"/>
      <c r="CO204" s="78"/>
    </row>
    <row r="205" spans="1:93" hidden="1">
      <c r="A205" s="58" t="s">
        <v>8814</v>
      </c>
      <c r="B205" s="59"/>
      <c r="C205" s="65">
        <v>38</v>
      </c>
      <c r="D205" s="54" t="s">
        <v>263</v>
      </c>
      <c r="E205" s="54" t="s">
        <v>266</v>
      </c>
      <c r="F205" s="54" t="s">
        <v>269</v>
      </c>
      <c r="G205" s="54" t="s">
        <v>272</v>
      </c>
      <c r="H205" s="54" t="s">
        <v>275</v>
      </c>
      <c r="I205" s="54" t="s">
        <v>278</v>
      </c>
      <c r="J205" s="54" t="s">
        <v>281</v>
      </c>
      <c r="K205" s="54" t="s">
        <v>284</v>
      </c>
      <c r="L205" s="54" t="s">
        <v>287</v>
      </c>
      <c r="M205" s="54" t="s">
        <v>999</v>
      </c>
      <c r="N205" s="54" t="s">
        <v>1002</v>
      </c>
      <c r="O205" s="54" t="s">
        <v>1005</v>
      </c>
      <c r="P205" s="54" t="s">
        <v>1008</v>
      </c>
      <c r="Q205" s="54" t="s">
        <v>1011</v>
      </c>
      <c r="R205" s="54" t="s">
        <v>1264</v>
      </c>
      <c r="S205" s="54" t="s">
        <v>1267</v>
      </c>
      <c r="T205" s="54" t="s">
        <v>1270</v>
      </c>
      <c r="U205" s="54" t="s">
        <v>1273</v>
      </c>
      <c r="V205" s="54" t="s">
        <v>1985</v>
      </c>
      <c r="W205" s="54" t="s">
        <v>1988</v>
      </c>
      <c r="X205" s="54" t="s">
        <v>1991</v>
      </c>
      <c r="Y205" s="54" t="s">
        <v>1994</v>
      </c>
      <c r="Z205" s="54" t="s">
        <v>1997</v>
      </c>
      <c r="AA205" s="54" t="s">
        <v>2000</v>
      </c>
      <c r="AB205" s="54" t="s">
        <v>2003</v>
      </c>
      <c r="AC205" s="54" t="s">
        <v>2006</v>
      </c>
      <c r="AD205" s="54" t="s">
        <v>2009</v>
      </c>
      <c r="AE205" s="54" t="s">
        <v>2971</v>
      </c>
      <c r="AF205" s="54" t="s">
        <v>2974</v>
      </c>
      <c r="AG205" s="54" t="s">
        <v>2977</v>
      </c>
      <c r="AH205" s="54" t="s">
        <v>2980</v>
      </c>
      <c r="AI205" s="54" t="s">
        <v>2983</v>
      </c>
      <c r="AJ205" s="54" t="s">
        <v>2986</v>
      </c>
      <c r="AK205" s="54" t="s">
        <v>2989</v>
      </c>
      <c r="AL205" s="54" t="s">
        <v>2992</v>
      </c>
      <c r="AM205" s="54" t="s">
        <v>2995</v>
      </c>
      <c r="AN205" s="54" t="s">
        <v>3957</v>
      </c>
      <c r="AO205" s="54" t="s">
        <v>3960</v>
      </c>
      <c r="AP205" s="54" t="s">
        <v>3963</v>
      </c>
      <c r="AQ205" s="54" t="s">
        <v>3966</v>
      </c>
      <c r="AR205" s="54" t="s">
        <v>3969</v>
      </c>
      <c r="AS205" s="54" t="s">
        <v>3972</v>
      </c>
      <c r="AT205" s="54" t="s">
        <v>3975</v>
      </c>
      <c r="AU205" s="54" t="s">
        <v>3978</v>
      </c>
      <c r="AV205" s="54" t="s">
        <v>3981</v>
      </c>
      <c r="AW205" s="54" t="s">
        <v>4943</v>
      </c>
      <c r="AX205" s="54" t="s">
        <v>4946</v>
      </c>
      <c r="AY205" s="54" t="s">
        <v>4949</v>
      </c>
      <c r="AZ205" s="54" t="s">
        <v>4952</v>
      </c>
      <c r="BA205" s="54" t="s">
        <v>4955</v>
      </c>
      <c r="BB205" s="54" t="s">
        <v>4958</v>
      </c>
      <c r="BC205" s="54" t="s">
        <v>4961</v>
      </c>
      <c r="BD205" s="54" t="s">
        <v>4964</v>
      </c>
      <c r="BE205" s="54" t="s">
        <v>4967</v>
      </c>
      <c r="BF205" s="54" t="s">
        <v>5929</v>
      </c>
      <c r="BG205" s="54" t="s">
        <v>5932</v>
      </c>
      <c r="BH205" s="54" t="s">
        <v>5935</v>
      </c>
      <c r="BI205" s="54" t="s">
        <v>5938</v>
      </c>
      <c r="BJ205" s="54" t="s">
        <v>5941</v>
      </c>
      <c r="BK205" s="54" t="s">
        <v>5944</v>
      </c>
      <c r="BL205" s="54" t="s">
        <v>5947</v>
      </c>
      <c r="BM205" s="54" t="s">
        <v>5950</v>
      </c>
      <c r="BN205" s="54" t="s">
        <v>5953</v>
      </c>
      <c r="BO205" s="54" t="s">
        <v>6915</v>
      </c>
      <c r="BP205" s="54" t="s">
        <v>6918</v>
      </c>
      <c r="BQ205" s="54" t="s">
        <v>6921</v>
      </c>
      <c r="BR205" s="54" t="s">
        <v>6924</v>
      </c>
      <c r="BS205" s="54" t="s">
        <v>6927</v>
      </c>
      <c r="BT205" s="54" t="s">
        <v>6930</v>
      </c>
      <c r="BU205" s="54" t="s">
        <v>6933</v>
      </c>
      <c r="BV205" s="54" t="s">
        <v>6936</v>
      </c>
      <c r="BW205" s="54" t="s">
        <v>6939</v>
      </c>
      <c r="BX205" s="54" t="s">
        <v>7901</v>
      </c>
      <c r="BY205" s="54" t="s">
        <v>7904</v>
      </c>
      <c r="BZ205" s="54" t="s">
        <v>7907</v>
      </c>
      <c r="CA205" s="54" t="s">
        <v>7910</v>
      </c>
      <c r="CB205" s="54" t="s">
        <v>7913</v>
      </c>
      <c r="CC205" s="54" t="s">
        <v>7916</v>
      </c>
      <c r="CD205" s="54" t="s">
        <v>7919</v>
      </c>
      <c r="CE205" s="54" t="s">
        <v>7922</v>
      </c>
      <c r="CF205" s="54" t="s">
        <v>7925</v>
      </c>
      <c r="CG205" s="78"/>
      <c r="CH205" s="78"/>
      <c r="CI205" s="78"/>
      <c r="CJ205" s="78"/>
      <c r="CK205" s="78"/>
      <c r="CL205" s="78"/>
      <c r="CM205" s="78"/>
      <c r="CN205" s="78"/>
      <c r="CO205" s="78"/>
    </row>
    <row r="206" spans="1:93" hidden="1">
      <c r="A206" s="47" t="s">
        <v>8816</v>
      </c>
      <c r="B206" s="48"/>
      <c r="C206" s="65">
        <v>39</v>
      </c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78"/>
      <c r="CH206" s="78"/>
      <c r="CI206" s="78"/>
      <c r="CJ206" s="78"/>
      <c r="CK206" s="78"/>
      <c r="CL206" s="78"/>
      <c r="CM206" s="78"/>
      <c r="CN206" s="78"/>
      <c r="CO206" s="78"/>
    </row>
    <row r="207" spans="1:93" hidden="1">
      <c r="A207" s="50" t="s">
        <v>8796</v>
      </c>
      <c r="B207" s="51"/>
      <c r="C207" s="65">
        <v>40</v>
      </c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78"/>
      <c r="CH207" s="78"/>
      <c r="CI207" s="78"/>
      <c r="CJ207" s="78"/>
      <c r="CK207" s="78"/>
      <c r="CL207" s="78"/>
      <c r="CM207" s="78"/>
      <c r="CN207" s="78"/>
      <c r="CO207" s="78"/>
    </row>
    <row r="208" spans="1:93" hidden="1">
      <c r="A208" s="51"/>
      <c r="B208" s="51" t="s">
        <v>8797</v>
      </c>
      <c r="C208" s="65">
        <v>41</v>
      </c>
      <c r="D208" s="54" t="s">
        <v>291</v>
      </c>
      <c r="E208" s="54" t="s">
        <v>294</v>
      </c>
      <c r="F208" s="54" t="s">
        <v>297</v>
      </c>
      <c r="G208" s="54" t="s">
        <v>300</v>
      </c>
      <c r="H208" s="54" t="s">
        <v>303</v>
      </c>
      <c r="I208" s="54" t="s">
        <v>306</v>
      </c>
      <c r="J208" s="54" t="s">
        <v>309</v>
      </c>
      <c r="K208" s="54" t="s">
        <v>312</v>
      </c>
      <c r="L208" s="54" t="s">
        <v>315</v>
      </c>
      <c r="M208" s="54" t="s">
        <v>1277</v>
      </c>
      <c r="N208" s="54" t="s">
        <v>1280</v>
      </c>
      <c r="O208" s="54" t="s">
        <v>1283</v>
      </c>
      <c r="P208" s="54" t="s">
        <v>1286</v>
      </c>
      <c r="Q208" s="54" t="s">
        <v>1289</v>
      </c>
      <c r="R208" s="54" t="s">
        <v>1292</v>
      </c>
      <c r="S208" s="54" t="s">
        <v>1295</v>
      </c>
      <c r="T208" s="54" t="s">
        <v>1298</v>
      </c>
      <c r="U208" s="54" t="s">
        <v>1301</v>
      </c>
      <c r="V208" s="54" t="s">
        <v>2263</v>
      </c>
      <c r="W208" s="54" t="s">
        <v>2266</v>
      </c>
      <c r="X208" s="54" t="s">
        <v>2269</v>
      </c>
      <c r="Y208" s="54" t="s">
        <v>2272</v>
      </c>
      <c r="Z208" s="54" t="s">
        <v>2275</v>
      </c>
      <c r="AA208" s="54" t="s">
        <v>2278</v>
      </c>
      <c r="AB208" s="54" t="s">
        <v>2281</v>
      </c>
      <c r="AC208" s="54" t="s">
        <v>2284</v>
      </c>
      <c r="AD208" s="54" t="s">
        <v>2287</v>
      </c>
      <c r="AE208" s="54" t="s">
        <v>2999</v>
      </c>
      <c r="AF208" s="54" t="s">
        <v>3002</v>
      </c>
      <c r="AG208" s="54" t="s">
        <v>3005</v>
      </c>
      <c r="AH208" s="54" t="s">
        <v>3008</v>
      </c>
      <c r="AI208" s="54" t="s">
        <v>3011</v>
      </c>
      <c r="AJ208" s="54" t="s">
        <v>3264</v>
      </c>
      <c r="AK208" s="54" t="s">
        <v>3267</v>
      </c>
      <c r="AL208" s="54" t="s">
        <v>3270</v>
      </c>
      <c r="AM208" s="54" t="s">
        <v>3273</v>
      </c>
      <c r="AN208" s="54" t="s">
        <v>3985</v>
      </c>
      <c r="AO208" s="54" t="s">
        <v>3988</v>
      </c>
      <c r="AP208" s="54" t="s">
        <v>3991</v>
      </c>
      <c r="AQ208" s="54" t="s">
        <v>3994</v>
      </c>
      <c r="AR208" s="54" t="s">
        <v>3997</v>
      </c>
      <c r="AS208" s="54" t="s">
        <v>4000</v>
      </c>
      <c r="AT208" s="54" t="s">
        <v>4003</v>
      </c>
      <c r="AU208" s="54" t="s">
        <v>4006</v>
      </c>
      <c r="AV208" s="54" t="s">
        <v>4009</v>
      </c>
      <c r="AW208" s="54" t="s">
        <v>4971</v>
      </c>
      <c r="AX208" s="54" t="s">
        <v>4974</v>
      </c>
      <c r="AY208" s="54" t="s">
        <v>4977</v>
      </c>
      <c r="AZ208" s="54" t="s">
        <v>4980</v>
      </c>
      <c r="BA208" s="54" t="s">
        <v>4983</v>
      </c>
      <c r="BB208" s="54" t="s">
        <v>4986</v>
      </c>
      <c r="BC208" s="54" t="s">
        <v>4989</v>
      </c>
      <c r="BD208" s="54" t="s">
        <v>4992</v>
      </c>
      <c r="BE208" s="54" t="s">
        <v>4995</v>
      </c>
      <c r="BF208" s="54" t="s">
        <v>5957</v>
      </c>
      <c r="BG208" s="54" t="s">
        <v>5960</v>
      </c>
      <c r="BH208" s="54" t="s">
        <v>5963</v>
      </c>
      <c r="BI208" s="54" t="s">
        <v>5966</v>
      </c>
      <c r="BJ208" s="54" t="s">
        <v>5969</v>
      </c>
      <c r="BK208" s="54" t="s">
        <v>5972</v>
      </c>
      <c r="BL208" s="54" t="s">
        <v>5975</v>
      </c>
      <c r="BM208" s="54" t="s">
        <v>5978</v>
      </c>
      <c r="BN208" s="54" t="s">
        <v>5981</v>
      </c>
      <c r="BO208" s="54" t="s">
        <v>6943</v>
      </c>
      <c r="BP208" s="54" t="s">
        <v>6946</v>
      </c>
      <c r="BQ208" s="54" t="s">
        <v>6949</v>
      </c>
      <c r="BR208" s="54" t="s">
        <v>6952</v>
      </c>
      <c r="BS208" s="54" t="s">
        <v>6955</v>
      </c>
      <c r="BT208" s="54" t="s">
        <v>6958</v>
      </c>
      <c r="BU208" s="54" t="s">
        <v>6961</v>
      </c>
      <c r="BV208" s="54" t="s">
        <v>6964</v>
      </c>
      <c r="BW208" s="54" t="s">
        <v>6967</v>
      </c>
      <c r="BX208" s="54" t="s">
        <v>7929</v>
      </c>
      <c r="BY208" s="54" t="s">
        <v>7932</v>
      </c>
      <c r="BZ208" s="54" t="s">
        <v>7935</v>
      </c>
      <c r="CA208" s="54" t="s">
        <v>7938</v>
      </c>
      <c r="CB208" s="54" t="s">
        <v>7941</v>
      </c>
      <c r="CC208" s="54" t="s">
        <v>7944</v>
      </c>
      <c r="CD208" s="54" t="s">
        <v>7947</v>
      </c>
      <c r="CE208" s="54" t="s">
        <v>7950</v>
      </c>
      <c r="CF208" s="54" t="s">
        <v>7953</v>
      </c>
      <c r="CG208" s="78"/>
      <c r="CH208" s="78"/>
      <c r="CI208" s="78"/>
      <c r="CJ208" s="78"/>
      <c r="CK208" s="78"/>
      <c r="CL208" s="78"/>
      <c r="CM208" s="78"/>
      <c r="CN208" s="78"/>
      <c r="CO208" s="78"/>
    </row>
    <row r="209" spans="1:93" hidden="1">
      <c r="A209" s="51"/>
      <c r="B209" s="55" t="s">
        <v>8798</v>
      </c>
      <c r="C209" s="65">
        <v>42</v>
      </c>
      <c r="D209" s="54" t="s">
        <v>318</v>
      </c>
      <c r="E209" s="54" t="s">
        <v>321</v>
      </c>
      <c r="F209" s="54" t="s">
        <v>324</v>
      </c>
      <c r="G209" s="54" t="s">
        <v>327</v>
      </c>
      <c r="H209" s="54" t="s">
        <v>330</v>
      </c>
      <c r="I209" s="54" t="s">
        <v>333</v>
      </c>
      <c r="J209" s="54" t="s">
        <v>336</v>
      </c>
      <c r="K209" s="54" t="s">
        <v>339</v>
      </c>
      <c r="L209" s="54" t="s">
        <v>342</v>
      </c>
      <c r="M209" s="54" t="s">
        <v>1304</v>
      </c>
      <c r="N209" s="54" t="s">
        <v>1307</v>
      </c>
      <c r="O209" s="54" t="s">
        <v>1310</v>
      </c>
      <c r="P209" s="54" t="s">
        <v>1313</v>
      </c>
      <c r="Q209" s="54" t="s">
        <v>1316</v>
      </c>
      <c r="R209" s="54" t="s">
        <v>1319</v>
      </c>
      <c r="S209" s="54" t="s">
        <v>1322</v>
      </c>
      <c r="T209" s="54" t="s">
        <v>1325</v>
      </c>
      <c r="U209" s="54" t="s">
        <v>1328</v>
      </c>
      <c r="V209" s="54" t="s">
        <v>2290</v>
      </c>
      <c r="W209" s="54" t="s">
        <v>2293</v>
      </c>
      <c r="X209" s="54" t="s">
        <v>2296</v>
      </c>
      <c r="Y209" s="54" t="s">
        <v>2299</v>
      </c>
      <c r="Z209" s="54" t="s">
        <v>2302</v>
      </c>
      <c r="AA209" s="54" t="s">
        <v>2305</v>
      </c>
      <c r="AB209" s="54" t="s">
        <v>2308</v>
      </c>
      <c r="AC209" s="54" t="s">
        <v>2311</v>
      </c>
      <c r="AD209" s="54" t="s">
        <v>2314</v>
      </c>
      <c r="AE209" s="54" t="s">
        <v>3276</v>
      </c>
      <c r="AF209" s="54" t="s">
        <v>3279</v>
      </c>
      <c r="AG209" s="54" t="s">
        <v>3282</v>
      </c>
      <c r="AH209" s="54" t="s">
        <v>3285</v>
      </c>
      <c r="AI209" s="54" t="s">
        <v>3288</v>
      </c>
      <c r="AJ209" s="54" t="s">
        <v>3291</v>
      </c>
      <c r="AK209" s="54" t="s">
        <v>3294</v>
      </c>
      <c r="AL209" s="54" t="s">
        <v>3297</v>
      </c>
      <c r="AM209" s="54" t="s">
        <v>3300</v>
      </c>
      <c r="AN209" s="54" t="s">
        <v>4262</v>
      </c>
      <c r="AO209" s="54" t="s">
        <v>4265</v>
      </c>
      <c r="AP209" s="54" t="s">
        <v>4268</v>
      </c>
      <c r="AQ209" s="54" t="s">
        <v>4271</v>
      </c>
      <c r="AR209" s="54" t="s">
        <v>4274</v>
      </c>
      <c r="AS209" s="54" t="s">
        <v>4277</v>
      </c>
      <c r="AT209" s="54" t="s">
        <v>4280</v>
      </c>
      <c r="AU209" s="54" t="s">
        <v>4283</v>
      </c>
      <c r="AV209" s="54" t="s">
        <v>4286</v>
      </c>
      <c r="AW209" s="54" t="s">
        <v>4998</v>
      </c>
      <c r="AX209" s="54" t="s">
        <v>5001</v>
      </c>
      <c r="AY209" s="54" t="s">
        <v>5004</v>
      </c>
      <c r="AZ209" s="54" t="s">
        <v>5007</v>
      </c>
      <c r="BA209" s="54" t="s">
        <v>5010</v>
      </c>
      <c r="BB209" s="54" t="s">
        <v>5263</v>
      </c>
      <c r="BC209" s="54" t="s">
        <v>5266</v>
      </c>
      <c r="BD209" s="54" t="s">
        <v>5269</v>
      </c>
      <c r="BE209" s="54" t="s">
        <v>5272</v>
      </c>
      <c r="BF209" s="54" t="s">
        <v>5984</v>
      </c>
      <c r="BG209" s="54" t="s">
        <v>5987</v>
      </c>
      <c r="BH209" s="54" t="s">
        <v>5990</v>
      </c>
      <c r="BI209" s="54" t="s">
        <v>5993</v>
      </c>
      <c r="BJ209" s="54" t="s">
        <v>5996</v>
      </c>
      <c r="BK209" s="54" t="s">
        <v>5999</v>
      </c>
      <c r="BL209" s="54" t="s">
        <v>6002</v>
      </c>
      <c r="BM209" s="54" t="s">
        <v>6005</v>
      </c>
      <c r="BN209" s="54" t="s">
        <v>6008</v>
      </c>
      <c r="BO209" s="54" t="s">
        <v>6970</v>
      </c>
      <c r="BP209" s="54" t="s">
        <v>6973</v>
      </c>
      <c r="BQ209" s="54" t="s">
        <v>6976</v>
      </c>
      <c r="BR209" s="54" t="s">
        <v>6979</v>
      </c>
      <c r="BS209" s="54" t="s">
        <v>6982</v>
      </c>
      <c r="BT209" s="54" t="s">
        <v>6985</v>
      </c>
      <c r="BU209" s="54" t="s">
        <v>6988</v>
      </c>
      <c r="BV209" s="54" t="s">
        <v>6991</v>
      </c>
      <c r="BW209" s="54" t="s">
        <v>6994</v>
      </c>
      <c r="BX209" s="54" t="s">
        <v>7956</v>
      </c>
      <c r="BY209" s="54" t="s">
        <v>7959</v>
      </c>
      <c r="BZ209" s="54" t="s">
        <v>7962</v>
      </c>
      <c r="CA209" s="54" t="s">
        <v>7965</v>
      </c>
      <c r="CB209" s="54" t="s">
        <v>7968</v>
      </c>
      <c r="CC209" s="54" t="s">
        <v>7971</v>
      </c>
      <c r="CD209" s="54" t="s">
        <v>7974</v>
      </c>
      <c r="CE209" s="54" t="s">
        <v>7977</v>
      </c>
      <c r="CF209" s="54" t="s">
        <v>7980</v>
      </c>
      <c r="CG209" s="78"/>
      <c r="CH209" s="78"/>
      <c r="CI209" s="78"/>
      <c r="CJ209" s="78"/>
      <c r="CK209" s="78"/>
      <c r="CL209" s="78"/>
      <c r="CM209" s="78"/>
      <c r="CN209" s="78"/>
      <c r="CO209" s="78"/>
    </row>
    <row r="210" spans="1:93" hidden="1">
      <c r="A210" s="51"/>
      <c r="B210" s="55" t="s">
        <v>8799</v>
      </c>
      <c r="C210" s="65">
        <v>43</v>
      </c>
      <c r="D210" s="54" t="s">
        <v>345</v>
      </c>
      <c r="E210" s="54" t="s">
        <v>348</v>
      </c>
      <c r="F210" s="54" t="s">
        <v>351</v>
      </c>
      <c r="G210" s="54" t="s">
        <v>354</v>
      </c>
      <c r="H210" s="54" t="s">
        <v>357</v>
      </c>
      <c r="I210" s="54" t="s">
        <v>360</v>
      </c>
      <c r="J210" s="54" t="s">
        <v>363</v>
      </c>
      <c r="K210" s="54" t="s">
        <v>366</v>
      </c>
      <c r="L210" s="54" t="s">
        <v>369</v>
      </c>
      <c r="M210" s="54" t="s">
        <v>1331</v>
      </c>
      <c r="N210" s="54" t="s">
        <v>1334</v>
      </c>
      <c r="O210" s="54" t="s">
        <v>1337</v>
      </c>
      <c r="P210" s="54" t="s">
        <v>1340</v>
      </c>
      <c r="Q210" s="54" t="s">
        <v>1343</v>
      </c>
      <c r="R210" s="54" t="s">
        <v>1346</v>
      </c>
      <c r="S210" s="54" t="s">
        <v>1349</v>
      </c>
      <c r="T210" s="54" t="s">
        <v>1352</v>
      </c>
      <c r="U210" s="54" t="s">
        <v>1355</v>
      </c>
      <c r="V210" s="54" t="s">
        <v>2317</v>
      </c>
      <c r="W210" s="54" t="s">
        <v>2320</v>
      </c>
      <c r="X210" s="54" t="s">
        <v>2323</v>
      </c>
      <c r="Y210" s="54" t="s">
        <v>2326</v>
      </c>
      <c r="Z210" s="54" t="s">
        <v>2329</v>
      </c>
      <c r="AA210" s="54" t="s">
        <v>2332</v>
      </c>
      <c r="AB210" s="54" t="s">
        <v>2335</v>
      </c>
      <c r="AC210" s="54" t="s">
        <v>2338</v>
      </c>
      <c r="AD210" s="54" t="s">
        <v>2341</v>
      </c>
      <c r="AE210" s="54" t="s">
        <v>3303</v>
      </c>
      <c r="AF210" s="54" t="s">
        <v>3306</v>
      </c>
      <c r="AG210" s="54" t="s">
        <v>3309</v>
      </c>
      <c r="AH210" s="54" t="s">
        <v>3312</v>
      </c>
      <c r="AI210" s="54" t="s">
        <v>3315</v>
      </c>
      <c r="AJ210" s="54" t="s">
        <v>3318</v>
      </c>
      <c r="AK210" s="54" t="s">
        <v>3321</v>
      </c>
      <c r="AL210" s="54" t="s">
        <v>3324</v>
      </c>
      <c r="AM210" s="54" t="s">
        <v>3327</v>
      </c>
      <c r="AN210" s="54" t="s">
        <v>4289</v>
      </c>
      <c r="AO210" s="54" t="s">
        <v>4292</v>
      </c>
      <c r="AP210" s="54" t="s">
        <v>4295</v>
      </c>
      <c r="AQ210" s="54" t="s">
        <v>4298</v>
      </c>
      <c r="AR210" s="54" t="s">
        <v>4301</v>
      </c>
      <c r="AS210" s="54" t="s">
        <v>4304</v>
      </c>
      <c r="AT210" s="54" t="s">
        <v>4307</v>
      </c>
      <c r="AU210" s="54" t="s">
        <v>4310</v>
      </c>
      <c r="AV210" s="54" t="s">
        <v>4313</v>
      </c>
      <c r="AW210" s="54" t="s">
        <v>5275</v>
      </c>
      <c r="AX210" s="54" t="s">
        <v>5278</v>
      </c>
      <c r="AY210" s="54" t="s">
        <v>5281</v>
      </c>
      <c r="AZ210" s="54" t="s">
        <v>5284</v>
      </c>
      <c r="BA210" s="54" t="s">
        <v>5287</v>
      </c>
      <c r="BB210" s="54" t="s">
        <v>5290</v>
      </c>
      <c r="BC210" s="54" t="s">
        <v>5293</v>
      </c>
      <c r="BD210" s="54" t="s">
        <v>5296</v>
      </c>
      <c r="BE210" s="54" t="s">
        <v>5299</v>
      </c>
      <c r="BF210" s="54" t="s">
        <v>6011</v>
      </c>
      <c r="BG210" s="54" t="s">
        <v>6264</v>
      </c>
      <c r="BH210" s="54" t="s">
        <v>6267</v>
      </c>
      <c r="BI210" s="54" t="s">
        <v>6270</v>
      </c>
      <c r="BJ210" s="54" t="s">
        <v>6273</v>
      </c>
      <c r="BK210" s="54" t="s">
        <v>6276</v>
      </c>
      <c r="BL210" s="54" t="s">
        <v>6279</v>
      </c>
      <c r="BM210" s="54" t="s">
        <v>6282</v>
      </c>
      <c r="BN210" s="54" t="s">
        <v>6285</v>
      </c>
      <c r="BO210" s="54" t="s">
        <v>6997</v>
      </c>
      <c r="BP210" s="54" t="s">
        <v>7000</v>
      </c>
      <c r="BQ210" s="54" t="s">
        <v>7003</v>
      </c>
      <c r="BR210" s="54" t="s">
        <v>7006</v>
      </c>
      <c r="BS210" s="54" t="s">
        <v>7009</v>
      </c>
      <c r="BT210" s="54" t="s">
        <v>7262</v>
      </c>
      <c r="BU210" s="54" t="s">
        <v>7265</v>
      </c>
      <c r="BV210" s="54" t="s">
        <v>7268</v>
      </c>
      <c r="BW210" s="54" t="s">
        <v>7271</v>
      </c>
      <c r="BX210" s="54" t="s">
        <v>7983</v>
      </c>
      <c r="BY210" s="54" t="s">
        <v>7986</v>
      </c>
      <c r="BZ210" s="54" t="s">
        <v>7989</v>
      </c>
      <c r="CA210" s="54" t="s">
        <v>7992</v>
      </c>
      <c r="CB210" s="54" t="s">
        <v>7995</v>
      </c>
      <c r="CC210" s="54" t="s">
        <v>7998</v>
      </c>
      <c r="CD210" s="54" t="s">
        <v>8001</v>
      </c>
      <c r="CE210" s="54" t="s">
        <v>8004</v>
      </c>
      <c r="CF210" s="54" t="s">
        <v>8007</v>
      </c>
      <c r="CG210" s="78"/>
      <c r="CH210" s="78"/>
      <c r="CI210" s="78"/>
      <c r="CJ210" s="78"/>
      <c r="CK210" s="78"/>
      <c r="CL210" s="78"/>
      <c r="CM210" s="78"/>
      <c r="CN210" s="78"/>
      <c r="CO210" s="78"/>
    </row>
    <row r="211" spans="1:93" hidden="1">
      <c r="A211" s="51"/>
      <c r="B211" s="55" t="s">
        <v>8800</v>
      </c>
      <c r="C211" s="65">
        <v>44</v>
      </c>
      <c r="D211" s="54" t="s">
        <v>372</v>
      </c>
      <c r="E211" s="54" t="s">
        <v>375</v>
      </c>
      <c r="F211" s="54" t="s">
        <v>378</v>
      </c>
      <c r="G211" s="54" t="s">
        <v>381</v>
      </c>
      <c r="H211" s="54" t="s">
        <v>384</v>
      </c>
      <c r="I211" s="54" t="s">
        <v>387</v>
      </c>
      <c r="J211" s="54" t="s">
        <v>390</v>
      </c>
      <c r="K211" s="54" t="s">
        <v>393</v>
      </c>
      <c r="L211" s="54" t="s">
        <v>396</v>
      </c>
      <c r="M211" s="54" t="s">
        <v>1358</v>
      </c>
      <c r="N211" s="54" t="s">
        <v>1361</v>
      </c>
      <c r="O211" s="54" t="s">
        <v>1364</v>
      </c>
      <c r="P211" s="54" t="s">
        <v>1367</v>
      </c>
      <c r="Q211" s="54" t="s">
        <v>1370</v>
      </c>
      <c r="R211" s="54" t="s">
        <v>1373</v>
      </c>
      <c r="S211" s="54" t="s">
        <v>1376</v>
      </c>
      <c r="T211" s="54" t="s">
        <v>1379</v>
      </c>
      <c r="U211" s="54" t="s">
        <v>1382</v>
      </c>
      <c r="V211" s="54" t="s">
        <v>2344</v>
      </c>
      <c r="W211" s="54" t="s">
        <v>2347</v>
      </c>
      <c r="X211" s="54" t="s">
        <v>2350</v>
      </c>
      <c r="Y211" s="54" t="s">
        <v>2353</v>
      </c>
      <c r="Z211" s="54" t="s">
        <v>2356</v>
      </c>
      <c r="AA211" s="54" t="s">
        <v>2359</v>
      </c>
      <c r="AB211" s="54" t="s">
        <v>2362</v>
      </c>
      <c r="AC211" s="54" t="s">
        <v>2365</v>
      </c>
      <c r="AD211" s="54" t="s">
        <v>2368</v>
      </c>
      <c r="AE211" s="54" t="s">
        <v>3330</v>
      </c>
      <c r="AF211" s="54" t="s">
        <v>3333</v>
      </c>
      <c r="AG211" s="54" t="s">
        <v>3336</v>
      </c>
      <c r="AH211" s="54" t="s">
        <v>3339</v>
      </c>
      <c r="AI211" s="54" t="s">
        <v>3342</v>
      </c>
      <c r="AJ211" s="54" t="s">
        <v>3345</v>
      </c>
      <c r="AK211" s="54" t="s">
        <v>3348</v>
      </c>
      <c r="AL211" s="54" t="s">
        <v>3351</v>
      </c>
      <c r="AM211" s="54" t="s">
        <v>3354</v>
      </c>
      <c r="AN211" s="54" t="s">
        <v>4316</v>
      </c>
      <c r="AO211" s="54" t="s">
        <v>4319</v>
      </c>
      <c r="AP211" s="54" t="s">
        <v>4322</v>
      </c>
      <c r="AQ211" s="54" t="s">
        <v>4325</v>
      </c>
      <c r="AR211" s="54" t="s">
        <v>4328</v>
      </c>
      <c r="AS211" s="54" t="s">
        <v>4331</v>
      </c>
      <c r="AT211" s="54" t="s">
        <v>4334</v>
      </c>
      <c r="AU211" s="54" t="s">
        <v>4337</v>
      </c>
      <c r="AV211" s="54" t="s">
        <v>4340</v>
      </c>
      <c r="AW211" s="54" t="s">
        <v>5302</v>
      </c>
      <c r="AX211" s="54" t="s">
        <v>5305</v>
      </c>
      <c r="AY211" s="54" t="s">
        <v>5308</v>
      </c>
      <c r="AZ211" s="54" t="s">
        <v>5311</v>
      </c>
      <c r="BA211" s="54" t="s">
        <v>5314</v>
      </c>
      <c r="BB211" s="54" t="s">
        <v>5317</v>
      </c>
      <c r="BC211" s="54" t="s">
        <v>5320</v>
      </c>
      <c r="BD211" s="54" t="s">
        <v>5323</v>
      </c>
      <c r="BE211" s="54" t="s">
        <v>5326</v>
      </c>
      <c r="BF211" s="54" t="s">
        <v>6288</v>
      </c>
      <c r="BG211" s="54" t="s">
        <v>6291</v>
      </c>
      <c r="BH211" s="54" t="s">
        <v>6294</v>
      </c>
      <c r="BI211" s="54" t="s">
        <v>6297</v>
      </c>
      <c r="BJ211" s="54" t="s">
        <v>6300</v>
      </c>
      <c r="BK211" s="54" t="s">
        <v>6303</v>
      </c>
      <c r="BL211" s="54" t="s">
        <v>6306</v>
      </c>
      <c r="BM211" s="54" t="s">
        <v>6309</v>
      </c>
      <c r="BN211" s="54" t="s">
        <v>6312</v>
      </c>
      <c r="BO211" s="54" t="s">
        <v>7274</v>
      </c>
      <c r="BP211" s="54" t="s">
        <v>7277</v>
      </c>
      <c r="BQ211" s="54" t="s">
        <v>7280</v>
      </c>
      <c r="BR211" s="54" t="s">
        <v>7283</v>
      </c>
      <c r="BS211" s="54" t="s">
        <v>7286</v>
      </c>
      <c r="BT211" s="54" t="s">
        <v>7289</v>
      </c>
      <c r="BU211" s="54" t="s">
        <v>7292</v>
      </c>
      <c r="BV211" s="54" t="s">
        <v>7295</v>
      </c>
      <c r="BW211" s="54" t="s">
        <v>7298</v>
      </c>
      <c r="BX211" s="54" t="s">
        <v>8010</v>
      </c>
      <c r="BY211" s="54" t="s">
        <v>8263</v>
      </c>
      <c r="BZ211" s="54" t="s">
        <v>8266</v>
      </c>
      <c r="CA211" s="54" t="s">
        <v>8269</v>
      </c>
      <c r="CB211" s="54" t="s">
        <v>8272</v>
      </c>
      <c r="CC211" s="54" t="s">
        <v>8275</v>
      </c>
      <c r="CD211" s="54" t="s">
        <v>8278</v>
      </c>
      <c r="CE211" s="54" t="s">
        <v>8281</v>
      </c>
      <c r="CF211" s="54" t="s">
        <v>8284</v>
      </c>
      <c r="CG211" s="78"/>
      <c r="CH211" s="78"/>
      <c r="CI211" s="78"/>
      <c r="CJ211" s="78"/>
      <c r="CK211" s="78"/>
      <c r="CL211" s="78"/>
      <c r="CM211" s="78"/>
      <c r="CN211" s="78"/>
      <c r="CO211" s="78"/>
    </row>
    <row r="212" spans="1:93" hidden="1">
      <c r="A212" s="51"/>
      <c r="B212" s="56" t="s">
        <v>8801</v>
      </c>
      <c r="C212" s="65">
        <v>45</v>
      </c>
      <c r="D212" s="54" t="s">
        <v>399</v>
      </c>
      <c r="E212" s="54" t="s">
        <v>402</v>
      </c>
      <c r="F212" s="54" t="s">
        <v>405</v>
      </c>
      <c r="G212" s="54" t="s">
        <v>408</v>
      </c>
      <c r="H212" s="54" t="s">
        <v>411</v>
      </c>
      <c r="I212" s="54" t="s">
        <v>414</v>
      </c>
      <c r="J212" s="54" t="s">
        <v>417</v>
      </c>
      <c r="K212" s="54" t="s">
        <v>420</v>
      </c>
      <c r="L212" s="54" t="s">
        <v>423</v>
      </c>
      <c r="M212" s="54" t="s">
        <v>1385</v>
      </c>
      <c r="N212" s="54" t="s">
        <v>1388</v>
      </c>
      <c r="O212" s="54" t="s">
        <v>1391</v>
      </c>
      <c r="P212" s="54" t="s">
        <v>1394</v>
      </c>
      <c r="Q212" s="54" t="s">
        <v>1397</v>
      </c>
      <c r="R212" s="54" t="s">
        <v>1400</v>
      </c>
      <c r="S212" s="54" t="s">
        <v>1403</v>
      </c>
      <c r="T212" s="54" t="s">
        <v>1406</v>
      </c>
      <c r="U212" s="54" t="s">
        <v>1409</v>
      </c>
      <c r="V212" s="54" t="s">
        <v>2371</v>
      </c>
      <c r="W212" s="54" t="s">
        <v>2374</v>
      </c>
      <c r="X212" s="54" t="s">
        <v>2377</v>
      </c>
      <c r="Y212" s="54" t="s">
        <v>2380</v>
      </c>
      <c r="Z212" s="54" t="s">
        <v>2383</v>
      </c>
      <c r="AA212" s="54" t="s">
        <v>2386</v>
      </c>
      <c r="AB212" s="54" t="s">
        <v>2389</v>
      </c>
      <c r="AC212" s="54" t="s">
        <v>2392</v>
      </c>
      <c r="AD212" s="54" t="s">
        <v>2395</v>
      </c>
      <c r="AE212" s="54" t="s">
        <v>3357</v>
      </c>
      <c r="AF212" s="54" t="s">
        <v>3360</v>
      </c>
      <c r="AG212" s="54" t="s">
        <v>3363</v>
      </c>
      <c r="AH212" s="54" t="s">
        <v>3366</v>
      </c>
      <c r="AI212" s="54" t="s">
        <v>3369</v>
      </c>
      <c r="AJ212" s="54" t="s">
        <v>3372</v>
      </c>
      <c r="AK212" s="54" t="s">
        <v>3375</v>
      </c>
      <c r="AL212" s="54" t="s">
        <v>3378</v>
      </c>
      <c r="AM212" s="54" t="s">
        <v>3381</v>
      </c>
      <c r="AN212" s="54" t="s">
        <v>4343</v>
      </c>
      <c r="AO212" s="54" t="s">
        <v>4346</v>
      </c>
      <c r="AP212" s="54" t="s">
        <v>4349</v>
      </c>
      <c r="AQ212" s="54" t="s">
        <v>4352</v>
      </c>
      <c r="AR212" s="54" t="s">
        <v>4355</v>
      </c>
      <c r="AS212" s="54" t="s">
        <v>4358</v>
      </c>
      <c r="AT212" s="54" t="s">
        <v>4361</v>
      </c>
      <c r="AU212" s="54" t="s">
        <v>4364</v>
      </c>
      <c r="AV212" s="54" t="s">
        <v>4367</v>
      </c>
      <c r="AW212" s="54" t="s">
        <v>5329</v>
      </c>
      <c r="AX212" s="54" t="s">
        <v>5332</v>
      </c>
      <c r="AY212" s="54" t="s">
        <v>5335</v>
      </c>
      <c r="AZ212" s="54" t="s">
        <v>5338</v>
      </c>
      <c r="BA212" s="54" t="s">
        <v>5341</v>
      </c>
      <c r="BB212" s="54" t="s">
        <v>5344</v>
      </c>
      <c r="BC212" s="54" t="s">
        <v>5347</v>
      </c>
      <c r="BD212" s="54" t="s">
        <v>5350</v>
      </c>
      <c r="BE212" s="54" t="s">
        <v>5353</v>
      </c>
      <c r="BF212" s="54" t="s">
        <v>6315</v>
      </c>
      <c r="BG212" s="54" t="s">
        <v>6318</v>
      </c>
      <c r="BH212" s="54" t="s">
        <v>6321</v>
      </c>
      <c r="BI212" s="54" t="s">
        <v>6324</v>
      </c>
      <c r="BJ212" s="54" t="s">
        <v>6327</v>
      </c>
      <c r="BK212" s="54" t="s">
        <v>6330</v>
      </c>
      <c r="BL212" s="54" t="s">
        <v>6333</v>
      </c>
      <c r="BM212" s="54" t="s">
        <v>6336</v>
      </c>
      <c r="BN212" s="54" t="s">
        <v>6339</v>
      </c>
      <c r="BO212" s="54" t="s">
        <v>7301</v>
      </c>
      <c r="BP212" s="54" t="s">
        <v>7304</v>
      </c>
      <c r="BQ212" s="54" t="s">
        <v>7307</v>
      </c>
      <c r="BR212" s="54" t="s">
        <v>7310</v>
      </c>
      <c r="BS212" s="54" t="s">
        <v>7313</v>
      </c>
      <c r="BT212" s="54" t="s">
        <v>7316</v>
      </c>
      <c r="BU212" s="54" t="s">
        <v>7319</v>
      </c>
      <c r="BV212" s="54" t="s">
        <v>7322</v>
      </c>
      <c r="BW212" s="54" t="s">
        <v>7325</v>
      </c>
      <c r="BX212" s="54" t="s">
        <v>8287</v>
      </c>
      <c r="BY212" s="54" t="s">
        <v>8290</v>
      </c>
      <c r="BZ212" s="54" t="s">
        <v>8293</v>
      </c>
      <c r="CA212" s="54" t="s">
        <v>8296</v>
      </c>
      <c r="CB212" s="54" t="s">
        <v>8299</v>
      </c>
      <c r="CC212" s="54" t="s">
        <v>8302</v>
      </c>
      <c r="CD212" s="54" t="s">
        <v>8305</v>
      </c>
      <c r="CE212" s="54" t="s">
        <v>8308</v>
      </c>
      <c r="CF212" s="54" t="s">
        <v>8311</v>
      </c>
      <c r="CG212" s="78"/>
      <c r="CH212" s="78"/>
      <c r="CI212" s="78"/>
      <c r="CJ212" s="78"/>
      <c r="CK212" s="78"/>
      <c r="CL212" s="78"/>
      <c r="CM212" s="78"/>
      <c r="CN212" s="78"/>
      <c r="CO212" s="78"/>
    </row>
    <row r="213" spans="1:93" hidden="1">
      <c r="A213" s="51"/>
      <c r="B213" s="56" t="s">
        <v>8802</v>
      </c>
      <c r="C213" s="65">
        <v>46</v>
      </c>
      <c r="D213" s="54" t="s">
        <v>426</v>
      </c>
      <c r="E213" s="54" t="s">
        <v>429</v>
      </c>
      <c r="F213" s="54" t="s">
        <v>432</v>
      </c>
      <c r="G213" s="54" t="s">
        <v>435</v>
      </c>
      <c r="H213" s="54" t="s">
        <v>438</v>
      </c>
      <c r="I213" s="54" t="s">
        <v>441</v>
      </c>
      <c r="J213" s="54" t="s">
        <v>444</v>
      </c>
      <c r="K213" s="54" t="s">
        <v>447</v>
      </c>
      <c r="L213" s="54" t="s">
        <v>450</v>
      </c>
      <c r="M213" s="54" t="s">
        <v>1412</v>
      </c>
      <c r="N213" s="54" t="s">
        <v>1415</v>
      </c>
      <c r="O213" s="54" t="s">
        <v>1418</v>
      </c>
      <c r="P213" s="54" t="s">
        <v>1421</v>
      </c>
      <c r="Q213" s="54" t="s">
        <v>1424</v>
      </c>
      <c r="R213" s="54" t="s">
        <v>1427</v>
      </c>
      <c r="S213" s="54" t="s">
        <v>1430</v>
      </c>
      <c r="T213" s="54" t="s">
        <v>1433</v>
      </c>
      <c r="U213" s="54" t="s">
        <v>1436</v>
      </c>
      <c r="V213" s="54" t="s">
        <v>2398</v>
      </c>
      <c r="W213" s="54" t="s">
        <v>2401</v>
      </c>
      <c r="X213" s="54" t="s">
        <v>2404</v>
      </c>
      <c r="Y213" s="54" t="s">
        <v>2407</v>
      </c>
      <c r="Z213" s="54" t="s">
        <v>2410</v>
      </c>
      <c r="AA213" s="54" t="s">
        <v>2413</v>
      </c>
      <c r="AB213" s="54" t="s">
        <v>2416</v>
      </c>
      <c r="AC213" s="54" t="s">
        <v>2419</v>
      </c>
      <c r="AD213" s="54" t="s">
        <v>2422</v>
      </c>
      <c r="AE213" s="54" t="s">
        <v>3384</v>
      </c>
      <c r="AF213" s="54" t="s">
        <v>3387</v>
      </c>
      <c r="AG213" s="54" t="s">
        <v>3390</v>
      </c>
      <c r="AH213" s="54" t="s">
        <v>3393</v>
      </c>
      <c r="AI213" s="54" t="s">
        <v>3396</v>
      </c>
      <c r="AJ213" s="54" t="s">
        <v>3399</v>
      </c>
      <c r="AK213" s="54" t="s">
        <v>3402</v>
      </c>
      <c r="AL213" s="54" t="s">
        <v>3405</v>
      </c>
      <c r="AM213" s="54" t="s">
        <v>3408</v>
      </c>
      <c r="AN213" s="54" t="s">
        <v>4370</v>
      </c>
      <c r="AO213" s="54" t="s">
        <v>4373</v>
      </c>
      <c r="AP213" s="54" t="s">
        <v>4376</v>
      </c>
      <c r="AQ213" s="54" t="s">
        <v>4379</v>
      </c>
      <c r="AR213" s="54" t="s">
        <v>4382</v>
      </c>
      <c r="AS213" s="54" t="s">
        <v>4385</v>
      </c>
      <c r="AT213" s="54" t="s">
        <v>4388</v>
      </c>
      <c r="AU213" s="54" t="s">
        <v>4391</v>
      </c>
      <c r="AV213" s="54" t="s">
        <v>4394</v>
      </c>
      <c r="AW213" s="54" t="s">
        <v>5356</v>
      </c>
      <c r="AX213" s="54" t="s">
        <v>5359</v>
      </c>
      <c r="AY213" s="54" t="s">
        <v>5362</v>
      </c>
      <c r="AZ213" s="54" t="s">
        <v>5365</v>
      </c>
      <c r="BA213" s="54" t="s">
        <v>5368</v>
      </c>
      <c r="BB213" s="54" t="s">
        <v>5371</v>
      </c>
      <c r="BC213" s="54" t="s">
        <v>5374</v>
      </c>
      <c r="BD213" s="54" t="s">
        <v>5377</v>
      </c>
      <c r="BE213" s="54" t="s">
        <v>5380</v>
      </c>
      <c r="BF213" s="54" t="s">
        <v>6342</v>
      </c>
      <c r="BG213" s="54" t="s">
        <v>6345</v>
      </c>
      <c r="BH213" s="54" t="s">
        <v>6348</v>
      </c>
      <c r="BI213" s="54" t="s">
        <v>6351</v>
      </c>
      <c r="BJ213" s="54" t="s">
        <v>6354</v>
      </c>
      <c r="BK213" s="54" t="s">
        <v>6357</v>
      </c>
      <c r="BL213" s="54" t="s">
        <v>6360</v>
      </c>
      <c r="BM213" s="54" t="s">
        <v>6363</v>
      </c>
      <c r="BN213" s="54" t="s">
        <v>6366</v>
      </c>
      <c r="BO213" s="54" t="s">
        <v>7328</v>
      </c>
      <c r="BP213" s="54" t="s">
        <v>7331</v>
      </c>
      <c r="BQ213" s="54" t="s">
        <v>7334</v>
      </c>
      <c r="BR213" s="54" t="s">
        <v>7337</v>
      </c>
      <c r="BS213" s="54" t="s">
        <v>7340</v>
      </c>
      <c r="BT213" s="54" t="s">
        <v>7343</v>
      </c>
      <c r="BU213" s="54" t="s">
        <v>7346</v>
      </c>
      <c r="BV213" s="54" t="s">
        <v>7349</v>
      </c>
      <c r="BW213" s="54" t="s">
        <v>7352</v>
      </c>
      <c r="BX213" s="54" t="s">
        <v>8314</v>
      </c>
      <c r="BY213" s="54" t="s">
        <v>8317</v>
      </c>
      <c r="BZ213" s="54" t="s">
        <v>8320</v>
      </c>
      <c r="CA213" s="54" t="s">
        <v>8323</v>
      </c>
      <c r="CB213" s="54" t="s">
        <v>8326</v>
      </c>
      <c r="CC213" s="54" t="s">
        <v>8329</v>
      </c>
      <c r="CD213" s="54" t="s">
        <v>8332</v>
      </c>
      <c r="CE213" s="54" t="s">
        <v>8335</v>
      </c>
      <c r="CF213" s="54" t="s">
        <v>8338</v>
      </c>
      <c r="CG213" s="78"/>
      <c r="CH213" s="78"/>
      <c r="CI213" s="78"/>
      <c r="CJ213" s="78"/>
      <c r="CK213" s="78"/>
      <c r="CL213" s="78"/>
      <c r="CM213" s="78"/>
      <c r="CN213" s="78"/>
      <c r="CO213" s="78"/>
    </row>
    <row r="214" spans="1:93" hidden="1">
      <c r="A214" s="51"/>
      <c r="B214" s="55" t="s">
        <v>8803</v>
      </c>
      <c r="C214" s="65">
        <v>47</v>
      </c>
      <c r="D214" s="54" t="s">
        <v>453</v>
      </c>
      <c r="E214" s="54" t="s">
        <v>456</v>
      </c>
      <c r="F214" s="54" t="s">
        <v>459</v>
      </c>
      <c r="G214" s="54" t="s">
        <v>462</v>
      </c>
      <c r="H214" s="54" t="s">
        <v>465</v>
      </c>
      <c r="I214" s="54" t="s">
        <v>468</v>
      </c>
      <c r="J214" s="54" t="s">
        <v>471</v>
      </c>
      <c r="K214" s="54" t="s">
        <v>474</v>
      </c>
      <c r="L214" s="54" t="s">
        <v>477</v>
      </c>
      <c r="M214" s="54" t="s">
        <v>1439</v>
      </c>
      <c r="N214" s="54" t="s">
        <v>1442</v>
      </c>
      <c r="O214" s="54" t="s">
        <v>1445</v>
      </c>
      <c r="P214" s="54" t="s">
        <v>1448</v>
      </c>
      <c r="Q214" s="54" t="s">
        <v>1451</v>
      </c>
      <c r="R214" s="54" t="s">
        <v>1454</v>
      </c>
      <c r="S214" s="54" t="s">
        <v>1457</v>
      </c>
      <c r="T214" s="54" t="s">
        <v>1460</v>
      </c>
      <c r="U214" s="54" t="s">
        <v>1463</v>
      </c>
      <c r="V214" s="54" t="s">
        <v>2425</v>
      </c>
      <c r="W214" s="54" t="s">
        <v>2428</v>
      </c>
      <c r="X214" s="54" t="s">
        <v>2431</v>
      </c>
      <c r="Y214" s="54" t="s">
        <v>2434</v>
      </c>
      <c r="Z214" s="54" t="s">
        <v>2437</v>
      </c>
      <c r="AA214" s="54" t="s">
        <v>2440</v>
      </c>
      <c r="AB214" s="54" t="s">
        <v>2443</v>
      </c>
      <c r="AC214" s="54" t="s">
        <v>2446</v>
      </c>
      <c r="AD214" s="54" t="s">
        <v>2449</v>
      </c>
      <c r="AE214" s="54" t="s">
        <v>3411</v>
      </c>
      <c r="AF214" s="54" t="s">
        <v>3414</v>
      </c>
      <c r="AG214" s="54" t="s">
        <v>3417</v>
      </c>
      <c r="AH214" s="54" t="s">
        <v>3420</v>
      </c>
      <c r="AI214" s="54" t="s">
        <v>3423</v>
      </c>
      <c r="AJ214" s="54" t="s">
        <v>3426</v>
      </c>
      <c r="AK214" s="54" t="s">
        <v>3429</v>
      </c>
      <c r="AL214" s="54" t="s">
        <v>3432</v>
      </c>
      <c r="AM214" s="54" t="s">
        <v>3435</v>
      </c>
      <c r="AN214" s="54" t="s">
        <v>4397</v>
      </c>
      <c r="AO214" s="54" t="s">
        <v>4400</v>
      </c>
      <c r="AP214" s="54" t="s">
        <v>4403</v>
      </c>
      <c r="AQ214" s="54" t="s">
        <v>4406</v>
      </c>
      <c r="AR214" s="54" t="s">
        <v>4409</v>
      </c>
      <c r="AS214" s="54" t="s">
        <v>4412</v>
      </c>
      <c r="AT214" s="54" t="s">
        <v>4415</v>
      </c>
      <c r="AU214" s="54" t="s">
        <v>4418</v>
      </c>
      <c r="AV214" s="54" t="s">
        <v>4421</v>
      </c>
      <c r="AW214" s="54" t="s">
        <v>5383</v>
      </c>
      <c r="AX214" s="54" t="s">
        <v>5386</v>
      </c>
      <c r="AY214" s="54" t="s">
        <v>5389</v>
      </c>
      <c r="AZ214" s="54" t="s">
        <v>5392</v>
      </c>
      <c r="BA214" s="54" t="s">
        <v>5395</v>
      </c>
      <c r="BB214" s="54" t="s">
        <v>5398</v>
      </c>
      <c r="BC214" s="54" t="s">
        <v>5401</v>
      </c>
      <c r="BD214" s="54" t="s">
        <v>5404</v>
      </c>
      <c r="BE214" s="54" t="s">
        <v>5407</v>
      </c>
      <c r="BF214" s="54" t="s">
        <v>6369</v>
      </c>
      <c r="BG214" s="54" t="s">
        <v>6372</v>
      </c>
      <c r="BH214" s="54" t="s">
        <v>6375</v>
      </c>
      <c r="BI214" s="54" t="s">
        <v>6378</v>
      </c>
      <c r="BJ214" s="54" t="s">
        <v>6381</v>
      </c>
      <c r="BK214" s="54" t="s">
        <v>6384</v>
      </c>
      <c r="BL214" s="54" t="s">
        <v>6387</v>
      </c>
      <c r="BM214" s="54" t="s">
        <v>6390</v>
      </c>
      <c r="BN214" s="54" t="s">
        <v>6393</v>
      </c>
      <c r="BO214" s="54" t="s">
        <v>7355</v>
      </c>
      <c r="BP214" s="54" t="s">
        <v>7358</v>
      </c>
      <c r="BQ214" s="54" t="s">
        <v>7361</v>
      </c>
      <c r="BR214" s="54" t="s">
        <v>7364</v>
      </c>
      <c r="BS214" s="54" t="s">
        <v>7367</v>
      </c>
      <c r="BT214" s="54" t="s">
        <v>7370</v>
      </c>
      <c r="BU214" s="54" t="s">
        <v>7373</v>
      </c>
      <c r="BV214" s="54" t="s">
        <v>7376</v>
      </c>
      <c r="BW214" s="54" t="s">
        <v>7379</v>
      </c>
      <c r="BX214" s="54" t="s">
        <v>8341</v>
      </c>
      <c r="BY214" s="54" t="s">
        <v>8344</v>
      </c>
      <c r="BZ214" s="54" t="s">
        <v>8347</v>
      </c>
      <c r="CA214" s="54" t="s">
        <v>8350</v>
      </c>
      <c r="CB214" s="54" t="s">
        <v>8353</v>
      </c>
      <c r="CC214" s="54" t="s">
        <v>8356</v>
      </c>
      <c r="CD214" s="54" t="s">
        <v>8359</v>
      </c>
      <c r="CE214" s="54" t="s">
        <v>8362</v>
      </c>
      <c r="CF214" s="54" t="s">
        <v>8365</v>
      </c>
      <c r="CG214" s="78"/>
      <c r="CH214" s="78"/>
      <c r="CI214" s="78"/>
      <c r="CJ214" s="78"/>
      <c r="CK214" s="78"/>
      <c r="CL214" s="78"/>
      <c r="CM214" s="78"/>
      <c r="CN214" s="78"/>
      <c r="CO214" s="78"/>
    </row>
    <row r="215" spans="1:93" hidden="1">
      <c r="A215" s="51"/>
      <c r="B215" s="55" t="s">
        <v>8804</v>
      </c>
      <c r="C215" s="65">
        <v>48</v>
      </c>
      <c r="D215" s="54" t="s">
        <v>480</v>
      </c>
      <c r="E215" s="54" t="s">
        <v>483</v>
      </c>
      <c r="F215" s="54" t="s">
        <v>486</v>
      </c>
      <c r="G215" s="54" t="s">
        <v>489</v>
      </c>
      <c r="H215" s="54" t="s">
        <v>492</v>
      </c>
      <c r="I215" s="54" t="s">
        <v>495</v>
      </c>
      <c r="J215" s="54" t="s">
        <v>498</v>
      </c>
      <c r="K215" s="54" t="s">
        <v>501</v>
      </c>
      <c r="L215" s="54" t="s">
        <v>504</v>
      </c>
      <c r="M215" s="54" t="s">
        <v>1466</v>
      </c>
      <c r="N215" s="54" t="s">
        <v>1469</v>
      </c>
      <c r="O215" s="54" t="s">
        <v>1472</v>
      </c>
      <c r="P215" s="54" t="s">
        <v>1475</v>
      </c>
      <c r="Q215" s="54" t="s">
        <v>1478</v>
      </c>
      <c r="R215" s="54" t="s">
        <v>1481</v>
      </c>
      <c r="S215" s="54" t="s">
        <v>1484</v>
      </c>
      <c r="T215" s="54" t="s">
        <v>1487</v>
      </c>
      <c r="U215" s="54" t="s">
        <v>1490</v>
      </c>
      <c r="V215" s="54" t="s">
        <v>2452</v>
      </c>
      <c r="W215" s="54" t="s">
        <v>2455</v>
      </c>
      <c r="X215" s="54" t="s">
        <v>2458</v>
      </c>
      <c r="Y215" s="54" t="s">
        <v>2461</v>
      </c>
      <c r="Z215" s="54" t="s">
        <v>2464</v>
      </c>
      <c r="AA215" s="54" t="s">
        <v>2467</v>
      </c>
      <c r="AB215" s="54" t="s">
        <v>2470</v>
      </c>
      <c r="AC215" s="54" t="s">
        <v>2473</v>
      </c>
      <c r="AD215" s="54" t="s">
        <v>2476</v>
      </c>
      <c r="AE215" s="54" t="s">
        <v>3438</v>
      </c>
      <c r="AF215" s="54" t="s">
        <v>3441</v>
      </c>
      <c r="AG215" s="54" t="s">
        <v>3444</v>
      </c>
      <c r="AH215" s="54" t="s">
        <v>3447</v>
      </c>
      <c r="AI215" s="54" t="s">
        <v>3450</v>
      </c>
      <c r="AJ215" s="54" t="s">
        <v>3453</v>
      </c>
      <c r="AK215" s="54" t="s">
        <v>3456</v>
      </c>
      <c r="AL215" s="54" t="s">
        <v>3459</v>
      </c>
      <c r="AM215" s="54" t="s">
        <v>3462</v>
      </c>
      <c r="AN215" s="54" t="s">
        <v>4424</v>
      </c>
      <c r="AO215" s="54" t="s">
        <v>4427</v>
      </c>
      <c r="AP215" s="54" t="s">
        <v>4430</v>
      </c>
      <c r="AQ215" s="54" t="s">
        <v>4433</v>
      </c>
      <c r="AR215" s="54" t="s">
        <v>4436</v>
      </c>
      <c r="AS215" s="54" t="s">
        <v>4439</v>
      </c>
      <c r="AT215" s="54" t="s">
        <v>4442</v>
      </c>
      <c r="AU215" s="54" t="s">
        <v>4445</v>
      </c>
      <c r="AV215" s="54" t="s">
        <v>4448</v>
      </c>
      <c r="AW215" s="54" t="s">
        <v>5410</v>
      </c>
      <c r="AX215" s="54" t="s">
        <v>5413</v>
      </c>
      <c r="AY215" s="54" t="s">
        <v>5416</v>
      </c>
      <c r="AZ215" s="54" t="s">
        <v>5419</v>
      </c>
      <c r="BA215" s="54" t="s">
        <v>5422</v>
      </c>
      <c r="BB215" s="54" t="s">
        <v>5425</v>
      </c>
      <c r="BC215" s="54" t="s">
        <v>5428</v>
      </c>
      <c r="BD215" s="54" t="s">
        <v>5431</v>
      </c>
      <c r="BE215" s="54" t="s">
        <v>5434</v>
      </c>
      <c r="BF215" s="54" t="s">
        <v>6396</v>
      </c>
      <c r="BG215" s="54" t="s">
        <v>6399</v>
      </c>
      <c r="BH215" s="54" t="s">
        <v>6402</v>
      </c>
      <c r="BI215" s="54" t="s">
        <v>6405</v>
      </c>
      <c r="BJ215" s="54" t="s">
        <v>6408</v>
      </c>
      <c r="BK215" s="54" t="s">
        <v>6411</v>
      </c>
      <c r="BL215" s="54" t="s">
        <v>6414</v>
      </c>
      <c r="BM215" s="54" t="s">
        <v>6417</v>
      </c>
      <c r="BN215" s="54" t="s">
        <v>6420</v>
      </c>
      <c r="BO215" s="54" t="s">
        <v>7382</v>
      </c>
      <c r="BP215" s="54" t="s">
        <v>7385</v>
      </c>
      <c r="BQ215" s="54" t="s">
        <v>7388</v>
      </c>
      <c r="BR215" s="54" t="s">
        <v>7391</v>
      </c>
      <c r="BS215" s="54" t="s">
        <v>7394</v>
      </c>
      <c r="BT215" s="54" t="s">
        <v>7397</v>
      </c>
      <c r="BU215" s="54" t="s">
        <v>7400</v>
      </c>
      <c r="BV215" s="54" t="s">
        <v>7403</v>
      </c>
      <c r="BW215" s="54" t="s">
        <v>7406</v>
      </c>
      <c r="BX215" s="54" t="s">
        <v>8368</v>
      </c>
      <c r="BY215" s="54" t="s">
        <v>8371</v>
      </c>
      <c r="BZ215" s="54" t="s">
        <v>8374</v>
      </c>
      <c r="CA215" s="54" t="s">
        <v>8377</v>
      </c>
      <c r="CB215" s="54" t="s">
        <v>8380</v>
      </c>
      <c r="CC215" s="54" t="s">
        <v>8383</v>
      </c>
      <c r="CD215" s="54" t="s">
        <v>8386</v>
      </c>
      <c r="CE215" s="54" t="s">
        <v>8389</v>
      </c>
      <c r="CF215" s="54" t="s">
        <v>8392</v>
      </c>
      <c r="CG215" s="78"/>
      <c r="CH215" s="78"/>
      <c r="CI215" s="78"/>
      <c r="CJ215" s="78"/>
      <c r="CK215" s="78"/>
      <c r="CL215" s="78"/>
      <c r="CM215" s="78"/>
      <c r="CN215" s="78"/>
      <c r="CO215" s="78"/>
    </row>
    <row r="216" spans="1:93" hidden="1">
      <c r="A216" s="51"/>
      <c r="B216" s="55" t="s">
        <v>8805</v>
      </c>
      <c r="C216" s="65">
        <v>49</v>
      </c>
      <c r="D216" s="54" t="s">
        <v>507</v>
      </c>
      <c r="E216" s="54" t="s">
        <v>510</v>
      </c>
      <c r="F216" s="54" t="s">
        <v>763</v>
      </c>
      <c r="G216" s="54" t="s">
        <v>766</v>
      </c>
      <c r="H216" s="54" t="s">
        <v>769</v>
      </c>
      <c r="I216" s="54" t="s">
        <v>772</v>
      </c>
      <c r="J216" s="54" t="s">
        <v>775</v>
      </c>
      <c r="K216" s="54" t="s">
        <v>778</v>
      </c>
      <c r="L216" s="54" t="s">
        <v>781</v>
      </c>
      <c r="M216" s="54" t="s">
        <v>1493</v>
      </c>
      <c r="N216" s="54" t="s">
        <v>1496</v>
      </c>
      <c r="O216" s="54" t="s">
        <v>1499</v>
      </c>
      <c r="P216" s="54" t="s">
        <v>1502</v>
      </c>
      <c r="Q216" s="54" t="s">
        <v>1505</v>
      </c>
      <c r="R216" s="54" t="s">
        <v>1508</v>
      </c>
      <c r="S216" s="54" t="s">
        <v>1511</v>
      </c>
      <c r="T216" s="54" t="s">
        <v>1764</v>
      </c>
      <c r="U216" s="54" t="s">
        <v>1767</v>
      </c>
      <c r="V216" s="54" t="s">
        <v>2479</v>
      </c>
      <c r="W216" s="54" t="s">
        <v>2482</v>
      </c>
      <c r="X216" s="54" t="s">
        <v>2485</v>
      </c>
      <c r="Y216" s="54" t="s">
        <v>2488</v>
      </c>
      <c r="Z216" s="54" t="s">
        <v>2491</v>
      </c>
      <c r="AA216" s="54" t="s">
        <v>2494</v>
      </c>
      <c r="AB216" s="54" t="s">
        <v>2497</v>
      </c>
      <c r="AC216" s="54" t="s">
        <v>2500</v>
      </c>
      <c r="AD216" s="54" t="s">
        <v>2503</v>
      </c>
      <c r="AE216" s="54" t="s">
        <v>3465</v>
      </c>
      <c r="AF216" s="54" t="s">
        <v>3468</v>
      </c>
      <c r="AG216" s="54" t="s">
        <v>3471</v>
      </c>
      <c r="AH216" s="54" t="s">
        <v>3474</v>
      </c>
      <c r="AI216" s="54" t="s">
        <v>3477</v>
      </c>
      <c r="AJ216" s="54" t="s">
        <v>3480</v>
      </c>
      <c r="AK216" s="54" t="s">
        <v>3483</v>
      </c>
      <c r="AL216" s="54" t="s">
        <v>3486</v>
      </c>
      <c r="AM216" s="54" t="s">
        <v>3489</v>
      </c>
      <c r="AN216" s="54" t="s">
        <v>4451</v>
      </c>
      <c r="AO216" s="54" t="s">
        <v>4454</v>
      </c>
      <c r="AP216" s="54" t="s">
        <v>4457</v>
      </c>
      <c r="AQ216" s="54" t="s">
        <v>4460</v>
      </c>
      <c r="AR216" s="54" t="s">
        <v>4463</v>
      </c>
      <c r="AS216" s="54" t="s">
        <v>4466</v>
      </c>
      <c r="AT216" s="54" t="s">
        <v>4469</v>
      </c>
      <c r="AU216" s="54" t="s">
        <v>4472</v>
      </c>
      <c r="AV216" s="54" t="s">
        <v>4475</v>
      </c>
      <c r="AW216" s="54" t="s">
        <v>5437</v>
      </c>
      <c r="AX216" s="54" t="s">
        <v>5440</v>
      </c>
      <c r="AY216" s="54" t="s">
        <v>5443</v>
      </c>
      <c r="AZ216" s="54" t="s">
        <v>5446</v>
      </c>
      <c r="BA216" s="54" t="s">
        <v>5449</v>
      </c>
      <c r="BB216" s="54" t="s">
        <v>5452</v>
      </c>
      <c r="BC216" s="54" t="s">
        <v>5455</v>
      </c>
      <c r="BD216" s="54" t="s">
        <v>5458</v>
      </c>
      <c r="BE216" s="54" t="s">
        <v>5461</v>
      </c>
      <c r="BF216" s="54" t="s">
        <v>6423</v>
      </c>
      <c r="BG216" s="54" t="s">
        <v>6426</v>
      </c>
      <c r="BH216" s="54" t="s">
        <v>6429</v>
      </c>
      <c r="BI216" s="54" t="s">
        <v>6432</v>
      </c>
      <c r="BJ216" s="54" t="s">
        <v>6435</v>
      </c>
      <c r="BK216" s="54" t="s">
        <v>6438</v>
      </c>
      <c r="BL216" s="54" t="s">
        <v>6441</v>
      </c>
      <c r="BM216" s="54" t="s">
        <v>6444</v>
      </c>
      <c r="BN216" s="54" t="s">
        <v>6447</v>
      </c>
      <c r="BO216" s="54" t="s">
        <v>7409</v>
      </c>
      <c r="BP216" s="54" t="s">
        <v>7412</v>
      </c>
      <c r="BQ216" s="54" t="s">
        <v>7415</v>
      </c>
      <c r="BR216" s="54" t="s">
        <v>7418</v>
      </c>
      <c r="BS216" s="54" t="s">
        <v>7421</v>
      </c>
      <c r="BT216" s="54" t="s">
        <v>7424</v>
      </c>
      <c r="BU216" s="54" t="s">
        <v>7427</v>
      </c>
      <c r="BV216" s="54" t="s">
        <v>7430</v>
      </c>
      <c r="BW216" s="54" t="s">
        <v>7433</v>
      </c>
      <c r="BX216" s="54" t="s">
        <v>8395</v>
      </c>
      <c r="BY216" s="54" t="s">
        <v>8398</v>
      </c>
      <c r="BZ216" s="54" t="s">
        <v>8401</v>
      </c>
      <c r="CA216" s="54" t="s">
        <v>8404</v>
      </c>
      <c r="CB216" s="54" t="s">
        <v>8407</v>
      </c>
      <c r="CC216" s="54" t="s">
        <v>8410</v>
      </c>
      <c r="CD216" s="54" t="s">
        <v>8413</v>
      </c>
      <c r="CE216" s="54" t="s">
        <v>8416</v>
      </c>
      <c r="CF216" s="54" t="s">
        <v>8419</v>
      </c>
      <c r="CG216" s="78"/>
      <c r="CH216" s="78"/>
      <c r="CI216" s="78"/>
      <c r="CJ216" s="78"/>
      <c r="CK216" s="78"/>
      <c r="CL216" s="78"/>
      <c r="CM216" s="78"/>
      <c r="CN216" s="78"/>
      <c r="CO216" s="78"/>
    </row>
    <row r="217" spans="1:93" hidden="1">
      <c r="A217" s="51"/>
      <c r="B217" s="55" t="s">
        <v>8806</v>
      </c>
      <c r="C217" s="65">
        <v>50</v>
      </c>
      <c r="D217" s="54" t="s">
        <v>784</v>
      </c>
      <c r="E217" s="54" t="s">
        <v>787</v>
      </c>
      <c r="F217" s="54" t="s">
        <v>790</v>
      </c>
      <c r="G217" s="54" t="s">
        <v>793</v>
      </c>
      <c r="H217" s="54" t="s">
        <v>796</v>
      </c>
      <c r="I217" s="54" t="s">
        <v>799</v>
      </c>
      <c r="J217" s="54" t="s">
        <v>802</v>
      </c>
      <c r="K217" s="54" t="s">
        <v>805</v>
      </c>
      <c r="L217" s="54" t="s">
        <v>808</v>
      </c>
      <c r="M217" s="54" t="s">
        <v>1770</v>
      </c>
      <c r="N217" s="54" t="s">
        <v>1773</v>
      </c>
      <c r="O217" s="54" t="s">
        <v>1776</v>
      </c>
      <c r="P217" s="54" t="s">
        <v>1779</v>
      </c>
      <c r="Q217" s="54" t="s">
        <v>1782</v>
      </c>
      <c r="R217" s="54" t="s">
        <v>1785</v>
      </c>
      <c r="S217" s="54" t="s">
        <v>1788</v>
      </c>
      <c r="T217" s="54" t="s">
        <v>1791</v>
      </c>
      <c r="U217" s="54" t="s">
        <v>1794</v>
      </c>
      <c r="V217" s="54" t="s">
        <v>2506</v>
      </c>
      <c r="W217" s="54" t="s">
        <v>2509</v>
      </c>
      <c r="X217" s="54" t="s">
        <v>2762</v>
      </c>
      <c r="Y217" s="54" t="s">
        <v>2765</v>
      </c>
      <c r="Z217" s="54" t="s">
        <v>2768</v>
      </c>
      <c r="AA217" s="54" t="s">
        <v>2771</v>
      </c>
      <c r="AB217" s="54" t="s">
        <v>2774</v>
      </c>
      <c r="AC217" s="54" t="s">
        <v>2777</v>
      </c>
      <c r="AD217" s="54" t="s">
        <v>2780</v>
      </c>
      <c r="AE217" s="54" t="s">
        <v>3492</v>
      </c>
      <c r="AF217" s="54" t="s">
        <v>3495</v>
      </c>
      <c r="AG217" s="54" t="s">
        <v>3498</v>
      </c>
      <c r="AH217" s="54" t="s">
        <v>3501</v>
      </c>
      <c r="AI217" s="54" t="s">
        <v>3504</v>
      </c>
      <c r="AJ217" s="54" t="s">
        <v>3507</v>
      </c>
      <c r="AK217" s="54" t="s">
        <v>3510</v>
      </c>
      <c r="AL217" s="54" t="s">
        <v>3763</v>
      </c>
      <c r="AM217" s="54" t="s">
        <v>3766</v>
      </c>
      <c r="AN217" s="54" t="s">
        <v>4478</v>
      </c>
      <c r="AO217" s="54" t="s">
        <v>4481</v>
      </c>
      <c r="AP217" s="54" t="s">
        <v>4484</v>
      </c>
      <c r="AQ217" s="54" t="s">
        <v>4487</v>
      </c>
      <c r="AR217" s="54" t="s">
        <v>4490</v>
      </c>
      <c r="AS217" s="54" t="s">
        <v>4493</v>
      </c>
      <c r="AT217" s="54" t="s">
        <v>4496</v>
      </c>
      <c r="AU217" s="54" t="s">
        <v>4499</v>
      </c>
      <c r="AV217" s="54" t="s">
        <v>4502</v>
      </c>
      <c r="AW217" s="54" t="s">
        <v>5464</v>
      </c>
      <c r="AX217" s="54" t="s">
        <v>5467</v>
      </c>
      <c r="AY217" s="54" t="s">
        <v>5470</v>
      </c>
      <c r="AZ217" s="54" t="s">
        <v>5473</v>
      </c>
      <c r="BA217" s="54" t="s">
        <v>5476</v>
      </c>
      <c r="BB217" s="54" t="s">
        <v>5479</v>
      </c>
      <c r="BC217" s="54" t="s">
        <v>5482</v>
      </c>
      <c r="BD217" s="54" t="s">
        <v>5485</v>
      </c>
      <c r="BE217" s="54" t="s">
        <v>5488</v>
      </c>
      <c r="BF217" s="54" t="s">
        <v>6450</v>
      </c>
      <c r="BG217" s="54" t="s">
        <v>6453</v>
      </c>
      <c r="BH217" s="54" t="s">
        <v>6456</v>
      </c>
      <c r="BI217" s="54" t="s">
        <v>6459</v>
      </c>
      <c r="BJ217" s="54" t="s">
        <v>6462</v>
      </c>
      <c r="BK217" s="54" t="s">
        <v>6465</v>
      </c>
      <c r="BL217" s="54" t="s">
        <v>6468</v>
      </c>
      <c r="BM217" s="54" t="s">
        <v>6471</v>
      </c>
      <c r="BN217" s="54" t="s">
        <v>6474</v>
      </c>
      <c r="BO217" s="54" t="s">
        <v>7436</v>
      </c>
      <c r="BP217" s="54" t="s">
        <v>7439</v>
      </c>
      <c r="BQ217" s="54" t="s">
        <v>7442</v>
      </c>
      <c r="BR217" s="54" t="s">
        <v>7445</v>
      </c>
      <c r="BS217" s="54" t="s">
        <v>7448</v>
      </c>
      <c r="BT217" s="54" t="s">
        <v>7451</v>
      </c>
      <c r="BU217" s="54" t="s">
        <v>7454</v>
      </c>
      <c r="BV217" s="54" t="s">
        <v>7457</v>
      </c>
      <c r="BW217" s="54" t="s">
        <v>7460</v>
      </c>
      <c r="BX217" s="54" t="s">
        <v>8422</v>
      </c>
      <c r="BY217" s="54" t="s">
        <v>8425</v>
      </c>
      <c r="BZ217" s="54" t="s">
        <v>8428</v>
      </c>
      <c r="CA217" s="54" t="s">
        <v>8431</v>
      </c>
      <c r="CB217" s="54" t="s">
        <v>8434</v>
      </c>
      <c r="CC217" s="54" t="s">
        <v>8437</v>
      </c>
      <c r="CD217" s="54" t="s">
        <v>8440</v>
      </c>
      <c r="CE217" s="54" t="s">
        <v>8443</v>
      </c>
      <c r="CF217" s="54" t="s">
        <v>8446</v>
      </c>
      <c r="CG217" s="78"/>
      <c r="CH217" s="78"/>
      <c r="CI217" s="78"/>
      <c r="CJ217" s="78"/>
      <c r="CK217" s="78"/>
      <c r="CL217" s="78"/>
      <c r="CM217" s="78"/>
      <c r="CN217" s="78"/>
      <c r="CO217" s="78"/>
    </row>
    <row r="218" spans="1:93" s="81" customFormat="1" hidden="1">
      <c r="A218" s="51"/>
      <c r="B218" s="55" t="s">
        <v>8807</v>
      </c>
      <c r="C218" s="79">
        <v>51</v>
      </c>
      <c r="D218" s="54" t="s">
        <v>811</v>
      </c>
      <c r="E218" s="54" t="s">
        <v>814</v>
      </c>
      <c r="F218" s="54" t="s">
        <v>817</v>
      </c>
      <c r="G218" s="54" t="s">
        <v>820</v>
      </c>
      <c r="H218" s="54" t="s">
        <v>823</v>
      </c>
      <c r="I218" s="54" t="s">
        <v>826</v>
      </c>
      <c r="J218" s="54" t="s">
        <v>829</v>
      </c>
      <c r="K218" s="54" t="s">
        <v>832</v>
      </c>
      <c r="L218" s="54" t="s">
        <v>835</v>
      </c>
      <c r="M218" s="54" t="s">
        <v>1797</v>
      </c>
      <c r="N218" s="54" t="s">
        <v>1800</v>
      </c>
      <c r="O218" s="54" t="s">
        <v>1803</v>
      </c>
      <c r="P218" s="54" t="s">
        <v>1806</v>
      </c>
      <c r="Q218" s="54" t="s">
        <v>1809</v>
      </c>
      <c r="R218" s="54" t="s">
        <v>1812</v>
      </c>
      <c r="S218" s="54" t="s">
        <v>1815</v>
      </c>
      <c r="T218" s="54" t="s">
        <v>1818</v>
      </c>
      <c r="U218" s="54" t="s">
        <v>1821</v>
      </c>
      <c r="V218" s="54" t="s">
        <v>2783</v>
      </c>
      <c r="W218" s="54" t="s">
        <v>2786</v>
      </c>
      <c r="X218" s="54" t="s">
        <v>2789</v>
      </c>
      <c r="Y218" s="54" t="s">
        <v>2792</v>
      </c>
      <c r="Z218" s="54" t="s">
        <v>2795</v>
      </c>
      <c r="AA218" s="54" t="s">
        <v>2798</v>
      </c>
      <c r="AB218" s="54" t="s">
        <v>2801</v>
      </c>
      <c r="AC218" s="54" t="s">
        <v>2804</v>
      </c>
      <c r="AD218" s="54" t="s">
        <v>2807</v>
      </c>
      <c r="AE218" s="54" t="s">
        <v>3769</v>
      </c>
      <c r="AF218" s="54" t="s">
        <v>3772</v>
      </c>
      <c r="AG218" s="54" t="s">
        <v>3775</v>
      </c>
      <c r="AH218" s="54" t="s">
        <v>3778</v>
      </c>
      <c r="AI218" s="54" t="s">
        <v>3781</v>
      </c>
      <c r="AJ218" s="54" t="s">
        <v>3784</v>
      </c>
      <c r="AK218" s="54" t="s">
        <v>3787</v>
      </c>
      <c r="AL218" s="54" t="s">
        <v>3790</v>
      </c>
      <c r="AM218" s="54" t="s">
        <v>3793</v>
      </c>
      <c r="AN218" s="54" t="s">
        <v>4505</v>
      </c>
      <c r="AO218" s="54" t="s">
        <v>4508</v>
      </c>
      <c r="AP218" s="54" t="s">
        <v>4511</v>
      </c>
      <c r="AQ218" s="54" t="s">
        <v>4764</v>
      </c>
      <c r="AR218" s="54" t="s">
        <v>4767</v>
      </c>
      <c r="AS218" s="54" t="s">
        <v>4770</v>
      </c>
      <c r="AT218" s="54" t="s">
        <v>4773</v>
      </c>
      <c r="AU218" s="54" t="s">
        <v>4776</v>
      </c>
      <c r="AV218" s="54" t="s">
        <v>4779</v>
      </c>
      <c r="AW218" s="54" t="s">
        <v>5491</v>
      </c>
      <c r="AX218" s="54" t="s">
        <v>5494</v>
      </c>
      <c r="AY218" s="54" t="s">
        <v>5497</v>
      </c>
      <c r="AZ218" s="54" t="s">
        <v>5500</v>
      </c>
      <c r="BA218" s="54" t="s">
        <v>5503</v>
      </c>
      <c r="BB218" s="54" t="s">
        <v>5506</v>
      </c>
      <c r="BC218" s="54" t="s">
        <v>5509</v>
      </c>
      <c r="BD218" s="54" t="s">
        <v>5762</v>
      </c>
      <c r="BE218" s="54" t="s">
        <v>5765</v>
      </c>
      <c r="BF218" s="54" t="s">
        <v>6477</v>
      </c>
      <c r="BG218" s="54" t="s">
        <v>6480</v>
      </c>
      <c r="BH218" s="54" t="s">
        <v>6483</v>
      </c>
      <c r="BI218" s="54" t="s">
        <v>6486</v>
      </c>
      <c r="BJ218" s="54" t="s">
        <v>6489</v>
      </c>
      <c r="BK218" s="54" t="s">
        <v>6492</v>
      </c>
      <c r="BL218" s="54" t="s">
        <v>6495</v>
      </c>
      <c r="BM218" s="54" t="s">
        <v>6498</v>
      </c>
      <c r="BN218" s="54" t="s">
        <v>6501</v>
      </c>
      <c r="BO218" s="54" t="s">
        <v>7463</v>
      </c>
      <c r="BP218" s="54" t="s">
        <v>7466</v>
      </c>
      <c r="BQ218" s="54" t="s">
        <v>7469</v>
      </c>
      <c r="BR218" s="54" t="s">
        <v>7472</v>
      </c>
      <c r="BS218" s="54" t="s">
        <v>7475</v>
      </c>
      <c r="BT218" s="54" t="s">
        <v>7478</v>
      </c>
      <c r="BU218" s="54" t="s">
        <v>7481</v>
      </c>
      <c r="BV218" s="54" t="s">
        <v>7484</v>
      </c>
      <c r="BW218" s="54" t="s">
        <v>7487</v>
      </c>
      <c r="BX218" s="54" t="s">
        <v>8449</v>
      </c>
      <c r="BY218" s="54" t="s">
        <v>8452</v>
      </c>
      <c r="BZ218" s="54" t="s">
        <v>8455</v>
      </c>
      <c r="CA218" s="54" t="s">
        <v>8458</v>
      </c>
      <c r="CB218" s="54" t="s">
        <v>8461</v>
      </c>
      <c r="CC218" s="54" t="s">
        <v>8464</v>
      </c>
      <c r="CD218" s="54" t="s">
        <v>8467</v>
      </c>
      <c r="CE218" s="54" t="s">
        <v>8470</v>
      </c>
      <c r="CF218" s="54" t="s">
        <v>8473</v>
      </c>
      <c r="CG218" s="80"/>
      <c r="CH218" s="80"/>
      <c r="CI218" s="80"/>
      <c r="CJ218" s="80"/>
      <c r="CK218" s="80"/>
      <c r="CL218" s="80"/>
      <c r="CM218" s="80"/>
      <c r="CN218" s="80"/>
      <c r="CO218" s="80"/>
    </row>
    <row r="219" spans="1:93" s="81" customFormat="1" hidden="1">
      <c r="A219" s="51"/>
      <c r="B219" s="55" t="s">
        <v>8808</v>
      </c>
      <c r="C219" s="79">
        <v>52</v>
      </c>
      <c r="D219" s="54" t="s">
        <v>838</v>
      </c>
      <c r="E219" s="54" t="s">
        <v>841</v>
      </c>
      <c r="F219" s="54" t="s">
        <v>844</v>
      </c>
      <c r="G219" s="54" t="s">
        <v>847</v>
      </c>
      <c r="H219" s="54" t="s">
        <v>850</v>
      </c>
      <c r="I219" s="54" t="s">
        <v>853</v>
      </c>
      <c r="J219" s="54" t="s">
        <v>856</v>
      </c>
      <c r="K219" s="54" t="s">
        <v>859</v>
      </c>
      <c r="L219" s="54" t="s">
        <v>862</v>
      </c>
      <c r="M219" s="54" t="s">
        <v>1824</v>
      </c>
      <c r="N219" s="54" t="s">
        <v>1827</v>
      </c>
      <c r="O219" s="54" t="s">
        <v>1830</v>
      </c>
      <c r="P219" s="54" t="s">
        <v>1833</v>
      </c>
      <c r="Q219" s="54" t="s">
        <v>1836</v>
      </c>
      <c r="R219" s="54" t="s">
        <v>1839</v>
      </c>
      <c r="S219" s="54" t="s">
        <v>1842</v>
      </c>
      <c r="T219" s="54" t="s">
        <v>1845</v>
      </c>
      <c r="U219" s="54" t="s">
        <v>1848</v>
      </c>
      <c r="V219" s="54" t="s">
        <v>2810</v>
      </c>
      <c r="W219" s="54" t="s">
        <v>2813</v>
      </c>
      <c r="X219" s="54" t="s">
        <v>2816</v>
      </c>
      <c r="Y219" s="54" t="s">
        <v>2819</v>
      </c>
      <c r="Z219" s="54" t="s">
        <v>2822</v>
      </c>
      <c r="AA219" s="54" t="s">
        <v>2825</v>
      </c>
      <c r="AB219" s="54" t="s">
        <v>2828</v>
      </c>
      <c r="AC219" s="54" t="s">
        <v>2831</v>
      </c>
      <c r="AD219" s="54" t="s">
        <v>2834</v>
      </c>
      <c r="AE219" s="54" t="s">
        <v>3796</v>
      </c>
      <c r="AF219" s="54" t="s">
        <v>3799</v>
      </c>
      <c r="AG219" s="54" t="s">
        <v>3802</v>
      </c>
      <c r="AH219" s="54" t="s">
        <v>3805</v>
      </c>
      <c r="AI219" s="54" t="s">
        <v>3808</v>
      </c>
      <c r="AJ219" s="54" t="s">
        <v>3811</v>
      </c>
      <c r="AK219" s="54" t="s">
        <v>3814</v>
      </c>
      <c r="AL219" s="54" t="s">
        <v>3817</v>
      </c>
      <c r="AM219" s="54" t="s">
        <v>3820</v>
      </c>
      <c r="AN219" s="54" t="s">
        <v>4782</v>
      </c>
      <c r="AO219" s="54" t="s">
        <v>4785</v>
      </c>
      <c r="AP219" s="54" t="s">
        <v>4788</v>
      </c>
      <c r="AQ219" s="54" t="s">
        <v>4791</v>
      </c>
      <c r="AR219" s="54" t="s">
        <v>4794</v>
      </c>
      <c r="AS219" s="54" t="s">
        <v>4797</v>
      </c>
      <c r="AT219" s="54" t="s">
        <v>4800</v>
      </c>
      <c r="AU219" s="54" t="s">
        <v>4803</v>
      </c>
      <c r="AV219" s="54" t="s">
        <v>4806</v>
      </c>
      <c r="AW219" s="54" t="s">
        <v>5768</v>
      </c>
      <c r="AX219" s="54" t="s">
        <v>5771</v>
      </c>
      <c r="AY219" s="54" t="s">
        <v>5774</v>
      </c>
      <c r="AZ219" s="54" t="s">
        <v>5777</v>
      </c>
      <c r="BA219" s="54" t="s">
        <v>5780</v>
      </c>
      <c r="BB219" s="54" t="s">
        <v>5783</v>
      </c>
      <c r="BC219" s="54" t="s">
        <v>5786</v>
      </c>
      <c r="BD219" s="54" t="s">
        <v>5789</v>
      </c>
      <c r="BE219" s="54" t="s">
        <v>5792</v>
      </c>
      <c r="BF219" s="54" t="s">
        <v>6504</v>
      </c>
      <c r="BG219" s="54" t="s">
        <v>6507</v>
      </c>
      <c r="BH219" s="54" t="s">
        <v>6510</v>
      </c>
      <c r="BI219" s="54" t="s">
        <v>6763</v>
      </c>
      <c r="BJ219" s="54" t="s">
        <v>6766</v>
      </c>
      <c r="BK219" s="54" t="s">
        <v>6769</v>
      </c>
      <c r="BL219" s="54" t="s">
        <v>6772</v>
      </c>
      <c r="BM219" s="54" t="s">
        <v>6775</v>
      </c>
      <c r="BN219" s="54" t="s">
        <v>6778</v>
      </c>
      <c r="BO219" s="54" t="s">
        <v>7490</v>
      </c>
      <c r="BP219" s="54" t="s">
        <v>7493</v>
      </c>
      <c r="BQ219" s="54" t="s">
        <v>7496</v>
      </c>
      <c r="BR219" s="54" t="s">
        <v>7499</v>
      </c>
      <c r="BS219" s="54" t="s">
        <v>7502</v>
      </c>
      <c r="BT219" s="54" t="s">
        <v>7505</v>
      </c>
      <c r="BU219" s="54" t="s">
        <v>7508</v>
      </c>
      <c r="BV219" s="54" t="s">
        <v>7511</v>
      </c>
      <c r="BW219" s="54" t="s">
        <v>7764</v>
      </c>
      <c r="BX219" s="54" t="s">
        <v>8476</v>
      </c>
      <c r="BY219" s="54" t="s">
        <v>8479</v>
      </c>
      <c r="BZ219" s="54" t="s">
        <v>8482</v>
      </c>
      <c r="CA219" s="54" t="s">
        <v>8485</v>
      </c>
      <c r="CB219" s="54" t="s">
        <v>8488</v>
      </c>
      <c r="CC219" s="54" t="s">
        <v>8491</v>
      </c>
      <c r="CD219" s="54" t="s">
        <v>8494</v>
      </c>
      <c r="CE219" s="54" t="s">
        <v>8497</v>
      </c>
      <c r="CF219" s="54" t="s">
        <v>8500</v>
      </c>
      <c r="CG219" s="80"/>
      <c r="CH219" s="80"/>
      <c r="CI219" s="80"/>
      <c r="CJ219" s="80"/>
      <c r="CK219" s="80"/>
      <c r="CL219" s="80"/>
      <c r="CM219" s="80"/>
      <c r="CN219" s="80"/>
      <c r="CO219" s="80"/>
    </row>
    <row r="220" spans="1:93" hidden="1">
      <c r="A220" s="51"/>
      <c r="B220" s="55" t="s">
        <v>8809</v>
      </c>
      <c r="C220" s="65">
        <v>53</v>
      </c>
      <c r="D220" s="54" t="s">
        <v>865</v>
      </c>
      <c r="E220" s="54" t="s">
        <v>868</v>
      </c>
      <c r="F220" s="54" t="s">
        <v>871</v>
      </c>
      <c r="G220" s="54" t="s">
        <v>874</v>
      </c>
      <c r="H220" s="54" t="s">
        <v>877</v>
      </c>
      <c r="I220" s="54" t="s">
        <v>880</v>
      </c>
      <c r="J220" s="54" t="s">
        <v>883</v>
      </c>
      <c r="K220" s="54" t="s">
        <v>886</v>
      </c>
      <c r="L220" s="54" t="s">
        <v>889</v>
      </c>
      <c r="M220" s="54" t="s">
        <v>1851</v>
      </c>
      <c r="N220" s="54" t="s">
        <v>1854</v>
      </c>
      <c r="O220" s="54" t="s">
        <v>1857</v>
      </c>
      <c r="P220" s="54" t="s">
        <v>1860</v>
      </c>
      <c r="Q220" s="54" t="s">
        <v>1863</v>
      </c>
      <c r="R220" s="54" t="s">
        <v>1866</v>
      </c>
      <c r="S220" s="54" t="s">
        <v>1869</v>
      </c>
      <c r="T220" s="54" t="s">
        <v>1872</v>
      </c>
      <c r="U220" s="54" t="s">
        <v>1875</v>
      </c>
      <c r="V220" s="54" t="s">
        <v>2837</v>
      </c>
      <c r="W220" s="54" t="s">
        <v>2840</v>
      </c>
      <c r="X220" s="54" t="s">
        <v>2843</v>
      </c>
      <c r="Y220" s="54" t="s">
        <v>2846</v>
      </c>
      <c r="Z220" s="54" t="s">
        <v>2849</v>
      </c>
      <c r="AA220" s="54" t="s">
        <v>2852</v>
      </c>
      <c r="AB220" s="54" t="s">
        <v>2855</v>
      </c>
      <c r="AC220" s="54" t="s">
        <v>2858</v>
      </c>
      <c r="AD220" s="54" t="s">
        <v>2861</v>
      </c>
      <c r="AE220" s="54" t="s">
        <v>3823</v>
      </c>
      <c r="AF220" s="54" t="s">
        <v>3826</v>
      </c>
      <c r="AG220" s="54" t="s">
        <v>3829</v>
      </c>
      <c r="AH220" s="54" t="s">
        <v>3832</v>
      </c>
      <c r="AI220" s="54" t="s">
        <v>3835</v>
      </c>
      <c r="AJ220" s="54" t="s">
        <v>3838</v>
      </c>
      <c r="AK220" s="54" t="s">
        <v>3841</v>
      </c>
      <c r="AL220" s="54" t="s">
        <v>3844</v>
      </c>
      <c r="AM220" s="54" t="s">
        <v>3847</v>
      </c>
      <c r="AN220" s="54" t="s">
        <v>4809</v>
      </c>
      <c r="AO220" s="54" t="s">
        <v>4812</v>
      </c>
      <c r="AP220" s="54" t="s">
        <v>4815</v>
      </c>
      <c r="AQ220" s="54" t="s">
        <v>4818</v>
      </c>
      <c r="AR220" s="54" t="s">
        <v>4821</v>
      </c>
      <c r="AS220" s="54" t="s">
        <v>4824</v>
      </c>
      <c r="AT220" s="54" t="s">
        <v>4827</v>
      </c>
      <c r="AU220" s="54" t="s">
        <v>4830</v>
      </c>
      <c r="AV220" s="54" t="s">
        <v>4833</v>
      </c>
      <c r="AW220" s="54" t="s">
        <v>5795</v>
      </c>
      <c r="AX220" s="54" t="s">
        <v>5798</v>
      </c>
      <c r="AY220" s="54" t="s">
        <v>5801</v>
      </c>
      <c r="AZ220" s="54" t="s">
        <v>5804</v>
      </c>
      <c r="BA220" s="54" t="s">
        <v>5807</v>
      </c>
      <c r="BB220" s="54" t="s">
        <v>5810</v>
      </c>
      <c r="BC220" s="54" t="s">
        <v>5813</v>
      </c>
      <c r="BD220" s="54" t="s">
        <v>5816</v>
      </c>
      <c r="BE220" s="54" t="s">
        <v>5819</v>
      </c>
      <c r="BF220" s="54" t="s">
        <v>6781</v>
      </c>
      <c r="BG220" s="54" t="s">
        <v>6784</v>
      </c>
      <c r="BH220" s="54" t="s">
        <v>6787</v>
      </c>
      <c r="BI220" s="54" t="s">
        <v>6790</v>
      </c>
      <c r="BJ220" s="54" t="s">
        <v>6793</v>
      </c>
      <c r="BK220" s="54" t="s">
        <v>6796</v>
      </c>
      <c r="BL220" s="54" t="s">
        <v>6799</v>
      </c>
      <c r="BM220" s="54" t="s">
        <v>6802</v>
      </c>
      <c r="BN220" s="54" t="s">
        <v>6805</v>
      </c>
      <c r="BO220" s="54" t="s">
        <v>7767</v>
      </c>
      <c r="BP220" s="54" t="s">
        <v>7770</v>
      </c>
      <c r="BQ220" s="54" t="s">
        <v>7773</v>
      </c>
      <c r="BR220" s="54" t="s">
        <v>7776</v>
      </c>
      <c r="BS220" s="54" t="s">
        <v>7779</v>
      </c>
      <c r="BT220" s="54" t="s">
        <v>7782</v>
      </c>
      <c r="BU220" s="54" t="s">
        <v>7785</v>
      </c>
      <c r="BV220" s="54" t="s">
        <v>7788</v>
      </c>
      <c r="BW220" s="54" t="s">
        <v>7791</v>
      </c>
      <c r="BX220" s="54" t="s">
        <v>8503</v>
      </c>
      <c r="BY220" s="54" t="s">
        <v>8506</v>
      </c>
      <c r="BZ220" s="54" t="s">
        <v>8509</v>
      </c>
      <c r="CA220" s="54" t="s">
        <v>8636</v>
      </c>
      <c r="CB220" s="54" t="s">
        <v>8639</v>
      </c>
      <c r="CC220" s="54" t="s">
        <v>8642</v>
      </c>
      <c r="CD220" s="54" t="s">
        <v>8645</v>
      </c>
      <c r="CE220" s="54" t="s">
        <v>8648</v>
      </c>
      <c r="CF220" s="54" t="s">
        <v>8651</v>
      </c>
      <c r="CG220" s="78"/>
      <c r="CH220" s="78"/>
      <c r="CI220" s="78"/>
      <c r="CJ220" s="78"/>
      <c r="CK220" s="78"/>
      <c r="CL220" s="78"/>
      <c r="CM220" s="78"/>
      <c r="CN220" s="78"/>
      <c r="CO220" s="78"/>
    </row>
    <row r="221" spans="1:93" hidden="1">
      <c r="A221" s="51"/>
      <c r="B221" s="57" t="s">
        <v>8810</v>
      </c>
      <c r="C221" s="65">
        <v>54</v>
      </c>
      <c r="D221" s="54" t="s">
        <v>892</v>
      </c>
      <c r="E221" s="54" t="s">
        <v>895</v>
      </c>
      <c r="F221" s="54" t="s">
        <v>898</v>
      </c>
      <c r="G221" s="54" t="s">
        <v>901</v>
      </c>
      <c r="H221" s="54" t="s">
        <v>904</v>
      </c>
      <c r="I221" s="54" t="s">
        <v>907</v>
      </c>
      <c r="J221" s="54" t="s">
        <v>910</v>
      </c>
      <c r="K221" s="54" t="s">
        <v>913</v>
      </c>
      <c r="L221" s="54" t="s">
        <v>916</v>
      </c>
      <c r="M221" s="54" t="s">
        <v>1878</v>
      </c>
      <c r="N221" s="54" t="s">
        <v>1881</v>
      </c>
      <c r="O221" s="54" t="s">
        <v>1884</v>
      </c>
      <c r="P221" s="54" t="s">
        <v>1887</v>
      </c>
      <c r="Q221" s="54" t="s">
        <v>1890</v>
      </c>
      <c r="R221" s="54" t="s">
        <v>1893</v>
      </c>
      <c r="S221" s="54" t="s">
        <v>1896</v>
      </c>
      <c r="T221" s="54" t="s">
        <v>1899</v>
      </c>
      <c r="U221" s="54" t="s">
        <v>1902</v>
      </c>
      <c r="V221" s="54" t="s">
        <v>2864</v>
      </c>
      <c r="W221" s="54" t="s">
        <v>2867</v>
      </c>
      <c r="X221" s="54" t="s">
        <v>2870</v>
      </c>
      <c r="Y221" s="54" t="s">
        <v>2873</v>
      </c>
      <c r="Z221" s="54" t="s">
        <v>2876</v>
      </c>
      <c r="AA221" s="54" t="s">
        <v>2879</v>
      </c>
      <c r="AB221" s="54" t="s">
        <v>2882</v>
      </c>
      <c r="AC221" s="54" t="s">
        <v>2885</v>
      </c>
      <c r="AD221" s="54" t="s">
        <v>2888</v>
      </c>
      <c r="AE221" s="54" t="s">
        <v>3850</v>
      </c>
      <c r="AF221" s="54" t="s">
        <v>3853</v>
      </c>
      <c r="AG221" s="54" t="s">
        <v>3856</v>
      </c>
      <c r="AH221" s="54" t="s">
        <v>3859</v>
      </c>
      <c r="AI221" s="54" t="s">
        <v>3862</v>
      </c>
      <c r="AJ221" s="54" t="s">
        <v>3865</v>
      </c>
      <c r="AK221" s="54" t="s">
        <v>3868</v>
      </c>
      <c r="AL221" s="54" t="s">
        <v>3871</v>
      </c>
      <c r="AM221" s="54" t="s">
        <v>3874</v>
      </c>
      <c r="AN221" s="54" t="s">
        <v>4836</v>
      </c>
      <c r="AO221" s="54" t="s">
        <v>4839</v>
      </c>
      <c r="AP221" s="54" t="s">
        <v>4842</v>
      </c>
      <c r="AQ221" s="54" t="s">
        <v>4845</v>
      </c>
      <c r="AR221" s="54" t="s">
        <v>4848</v>
      </c>
      <c r="AS221" s="54" t="s">
        <v>4851</v>
      </c>
      <c r="AT221" s="54" t="s">
        <v>4854</v>
      </c>
      <c r="AU221" s="54" t="s">
        <v>4857</v>
      </c>
      <c r="AV221" s="54" t="s">
        <v>4860</v>
      </c>
      <c r="AW221" s="54" t="s">
        <v>5822</v>
      </c>
      <c r="AX221" s="54" t="s">
        <v>5825</v>
      </c>
      <c r="AY221" s="54" t="s">
        <v>5828</v>
      </c>
      <c r="AZ221" s="54" t="s">
        <v>5831</v>
      </c>
      <c r="BA221" s="54" t="s">
        <v>5834</v>
      </c>
      <c r="BB221" s="54" t="s">
        <v>5837</v>
      </c>
      <c r="BC221" s="54" t="s">
        <v>5840</v>
      </c>
      <c r="BD221" s="54" t="s">
        <v>5843</v>
      </c>
      <c r="BE221" s="54" t="s">
        <v>5846</v>
      </c>
      <c r="BF221" s="54" t="s">
        <v>6808</v>
      </c>
      <c r="BG221" s="54" t="s">
        <v>6811</v>
      </c>
      <c r="BH221" s="54" t="s">
        <v>6814</v>
      </c>
      <c r="BI221" s="54" t="s">
        <v>6817</v>
      </c>
      <c r="BJ221" s="54" t="s">
        <v>6820</v>
      </c>
      <c r="BK221" s="54" t="s">
        <v>6823</v>
      </c>
      <c r="BL221" s="54" t="s">
        <v>6826</v>
      </c>
      <c r="BM221" s="54" t="s">
        <v>6829</v>
      </c>
      <c r="BN221" s="54" t="s">
        <v>6832</v>
      </c>
      <c r="BO221" s="54" t="s">
        <v>7794</v>
      </c>
      <c r="BP221" s="54" t="s">
        <v>7797</v>
      </c>
      <c r="BQ221" s="54" t="s">
        <v>7800</v>
      </c>
      <c r="BR221" s="54" t="s">
        <v>7803</v>
      </c>
      <c r="BS221" s="54" t="s">
        <v>7806</v>
      </c>
      <c r="BT221" s="54" t="s">
        <v>7809</v>
      </c>
      <c r="BU221" s="54" t="s">
        <v>7812</v>
      </c>
      <c r="BV221" s="54" t="s">
        <v>7815</v>
      </c>
      <c r="BW221" s="54" t="s">
        <v>7818</v>
      </c>
      <c r="BX221" s="54" t="s">
        <v>8654</v>
      </c>
      <c r="BY221" s="54" t="s">
        <v>8657</v>
      </c>
      <c r="BZ221" s="54" t="s">
        <v>8660</v>
      </c>
      <c r="CA221" s="54" t="s">
        <v>8663</v>
      </c>
      <c r="CB221" s="54" t="s">
        <v>8666</v>
      </c>
      <c r="CC221" s="54" t="s">
        <v>8669</v>
      </c>
      <c r="CD221" s="54" t="s">
        <v>8672</v>
      </c>
      <c r="CE221" s="54" t="s">
        <v>8675</v>
      </c>
      <c r="CF221" s="54" t="s">
        <v>8678</v>
      </c>
      <c r="CG221" s="78"/>
      <c r="CH221" s="78"/>
      <c r="CI221" s="78"/>
      <c r="CJ221" s="78"/>
      <c r="CK221" s="78"/>
      <c r="CL221" s="78"/>
      <c r="CM221" s="78"/>
      <c r="CN221" s="78"/>
      <c r="CO221" s="78"/>
    </row>
    <row r="222" spans="1:93" s="81" customFormat="1" hidden="1">
      <c r="A222" s="51"/>
      <c r="B222" s="55" t="s">
        <v>8811</v>
      </c>
      <c r="C222" s="79">
        <v>55</v>
      </c>
      <c r="D222" s="54" t="s">
        <v>919</v>
      </c>
      <c r="E222" s="54" t="s">
        <v>922</v>
      </c>
      <c r="F222" s="54" t="s">
        <v>925</v>
      </c>
      <c r="G222" s="54" t="s">
        <v>928</v>
      </c>
      <c r="H222" s="54" t="s">
        <v>931</v>
      </c>
      <c r="I222" s="54" t="s">
        <v>934</v>
      </c>
      <c r="J222" s="54" t="s">
        <v>937</v>
      </c>
      <c r="K222" s="54" t="s">
        <v>940</v>
      </c>
      <c r="L222" s="54" t="s">
        <v>943</v>
      </c>
      <c r="M222" s="54" t="s">
        <v>1905</v>
      </c>
      <c r="N222" s="54" t="s">
        <v>1908</v>
      </c>
      <c r="O222" s="54" t="s">
        <v>1911</v>
      </c>
      <c r="P222" s="54" t="s">
        <v>1914</v>
      </c>
      <c r="Q222" s="54" t="s">
        <v>1917</v>
      </c>
      <c r="R222" s="54" t="s">
        <v>1920</v>
      </c>
      <c r="S222" s="54" t="s">
        <v>1923</v>
      </c>
      <c r="T222" s="54" t="s">
        <v>1926</v>
      </c>
      <c r="U222" s="54" t="s">
        <v>1929</v>
      </c>
      <c r="V222" s="54" t="s">
        <v>2891</v>
      </c>
      <c r="W222" s="54" t="s">
        <v>2894</v>
      </c>
      <c r="X222" s="54" t="s">
        <v>2897</v>
      </c>
      <c r="Y222" s="54" t="s">
        <v>2900</v>
      </c>
      <c r="Z222" s="54" t="s">
        <v>2903</v>
      </c>
      <c r="AA222" s="54" t="s">
        <v>2906</v>
      </c>
      <c r="AB222" s="54" t="s">
        <v>2909</v>
      </c>
      <c r="AC222" s="54" t="s">
        <v>2912</v>
      </c>
      <c r="AD222" s="54" t="s">
        <v>2915</v>
      </c>
      <c r="AE222" s="54" t="s">
        <v>3877</v>
      </c>
      <c r="AF222" s="54" t="s">
        <v>3880</v>
      </c>
      <c r="AG222" s="54" t="s">
        <v>3883</v>
      </c>
      <c r="AH222" s="54" t="s">
        <v>3886</v>
      </c>
      <c r="AI222" s="54" t="s">
        <v>3889</v>
      </c>
      <c r="AJ222" s="54" t="s">
        <v>3892</v>
      </c>
      <c r="AK222" s="54" t="s">
        <v>3895</v>
      </c>
      <c r="AL222" s="54" t="s">
        <v>3898</v>
      </c>
      <c r="AM222" s="54" t="s">
        <v>3901</v>
      </c>
      <c r="AN222" s="54" t="s">
        <v>4863</v>
      </c>
      <c r="AO222" s="54" t="s">
        <v>4866</v>
      </c>
      <c r="AP222" s="54" t="s">
        <v>4869</v>
      </c>
      <c r="AQ222" s="54" t="s">
        <v>4872</v>
      </c>
      <c r="AR222" s="54" t="s">
        <v>4875</v>
      </c>
      <c r="AS222" s="54" t="s">
        <v>4878</v>
      </c>
      <c r="AT222" s="54" t="s">
        <v>4881</v>
      </c>
      <c r="AU222" s="54" t="s">
        <v>4884</v>
      </c>
      <c r="AV222" s="54" t="s">
        <v>4887</v>
      </c>
      <c r="AW222" s="54" t="s">
        <v>5849</v>
      </c>
      <c r="AX222" s="54" t="s">
        <v>5852</v>
      </c>
      <c r="AY222" s="54" t="s">
        <v>5855</v>
      </c>
      <c r="AZ222" s="54" t="s">
        <v>5858</v>
      </c>
      <c r="BA222" s="54" t="s">
        <v>5861</v>
      </c>
      <c r="BB222" s="54" t="s">
        <v>5864</v>
      </c>
      <c r="BC222" s="54" t="s">
        <v>5867</v>
      </c>
      <c r="BD222" s="54" t="s">
        <v>5870</v>
      </c>
      <c r="BE222" s="54" t="s">
        <v>5873</v>
      </c>
      <c r="BF222" s="54" t="s">
        <v>6835</v>
      </c>
      <c r="BG222" s="54" t="s">
        <v>6838</v>
      </c>
      <c r="BH222" s="54" t="s">
        <v>6841</v>
      </c>
      <c r="BI222" s="54" t="s">
        <v>6844</v>
      </c>
      <c r="BJ222" s="54" t="s">
        <v>6847</v>
      </c>
      <c r="BK222" s="54" t="s">
        <v>6850</v>
      </c>
      <c r="BL222" s="54" t="s">
        <v>6853</v>
      </c>
      <c r="BM222" s="54" t="s">
        <v>6856</v>
      </c>
      <c r="BN222" s="54" t="s">
        <v>6859</v>
      </c>
      <c r="BO222" s="54" t="s">
        <v>7821</v>
      </c>
      <c r="BP222" s="54" t="s">
        <v>7824</v>
      </c>
      <c r="BQ222" s="54" t="s">
        <v>7827</v>
      </c>
      <c r="BR222" s="54" t="s">
        <v>7830</v>
      </c>
      <c r="BS222" s="54" t="s">
        <v>7833</v>
      </c>
      <c r="BT222" s="54" t="s">
        <v>7836</v>
      </c>
      <c r="BU222" s="54" t="s">
        <v>7839</v>
      </c>
      <c r="BV222" s="54" t="s">
        <v>7842</v>
      </c>
      <c r="BW222" s="54" t="s">
        <v>7845</v>
      </c>
      <c r="BX222" s="54" t="s">
        <v>8681</v>
      </c>
      <c r="BY222" s="54" t="s">
        <v>8684</v>
      </c>
      <c r="BZ222" s="54" t="s">
        <v>8687</v>
      </c>
      <c r="CA222" s="54" t="s">
        <v>8690</v>
      </c>
      <c r="CB222" s="54" t="s">
        <v>8693</v>
      </c>
      <c r="CC222" s="54" t="s">
        <v>8696</v>
      </c>
      <c r="CD222" s="54" t="s">
        <v>8699</v>
      </c>
      <c r="CE222" s="54" t="s">
        <v>8702</v>
      </c>
      <c r="CF222" s="54" t="s">
        <v>8705</v>
      </c>
      <c r="CG222" s="80"/>
      <c r="CH222" s="80"/>
      <c r="CI222" s="80"/>
      <c r="CJ222" s="80"/>
      <c r="CK222" s="80"/>
      <c r="CL222" s="80"/>
      <c r="CM222" s="80"/>
      <c r="CN222" s="80"/>
      <c r="CO222" s="80"/>
    </row>
    <row r="223" spans="1:93" hidden="1">
      <c r="A223" s="51"/>
      <c r="B223" s="55" t="s">
        <v>8812</v>
      </c>
      <c r="C223" s="65">
        <v>56</v>
      </c>
      <c r="D223" s="54" t="s">
        <v>946</v>
      </c>
      <c r="E223" s="54" t="s">
        <v>949</v>
      </c>
      <c r="F223" s="54" t="s">
        <v>952</v>
      </c>
      <c r="G223" s="54" t="s">
        <v>955</v>
      </c>
      <c r="H223" s="54" t="s">
        <v>958</v>
      </c>
      <c r="I223" s="54" t="s">
        <v>961</v>
      </c>
      <c r="J223" s="54" t="s">
        <v>964</v>
      </c>
      <c r="K223" s="54" t="s">
        <v>967</v>
      </c>
      <c r="L223" s="54" t="s">
        <v>970</v>
      </c>
      <c r="M223" s="54" t="s">
        <v>1932</v>
      </c>
      <c r="N223" s="54" t="s">
        <v>1935</v>
      </c>
      <c r="O223" s="54" t="s">
        <v>1938</v>
      </c>
      <c r="P223" s="54" t="s">
        <v>1941</v>
      </c>
      <c r="Q223" s="54" t="s">
        <v>1944</v>
      </c>
      <c r="R223" s="54" t="s">
        <v>1947</v>
      </c>
      <c r="S223" s="54" t="s">
        <v>1950</v>
      </c>
      <c r="T223" s="54" t="s">
        <v>1953</v>
      </c>
      <c r="U223" s="54" t="s">
        <v>1956</v>
      </c>
      <c r="V223" s="54" t="s">
        <v>2918</v>
      </c>
      <c r="W223" s="54" t="s">
        <v>2921</v>
      </c>
      <c r="X223" s="54" t="s">
        <v>2924</v>
      </c>
      <c r="Y223" s="54" t="s">
        <v>2927</v>
      </c>
      <c r="Z223" s="54" t="s">
        <v>2930</v>
      </c>
      <c r="AA223" s="54" t="s">
        <v>2933</v>
      </c>
      <c r="AB223" s="54" t="s">
        <v>2936</v>
      </c>
      <c r="AC223" s="54" t="s">
        <v>2939</v>
      </c>
      <c r="AD223" s="54" t="s">
        <v>2942</v>
      </c>
      <c r="AE223" s="54" t="s">
        <v>3904</v>
      </c>
      <c r="AF223" s="54" t="s">
        <v>3907</v>
      </c>
      <c r="AG223" s="54" t="s">
        <v>3910</v>
      </c>
      <c r="AH223" s="54" t="s">
        <v>3913</v>
      </c>
      <c r="AI223" s="54" t="s">
        <v>3916</v>
      </c>
      <c r="AJ223" s="54" t="s">
        <v>3919</v>
      </c>
      <c r="AK223" s="54" t="s">
        <v>3922</v>
      </c>
      <c r="AL223" s="54" t="s">
        <v>3925</v>
      </c>
      <c r="AM223" s="54" t="s">
        <v>3928</v>
      </c>
      <c r="AN223" s="54" t="s">
        <v>4890</v>
      </c>
      <c r="AO223" s="54" t="s">
        <v>4893</v>
      </c>
      <c r="AP223" s="54" t="s">
        <v>4896</v>
      </c>
      <c r="AQ223" s="54" t="s">
        <v>4899</v>
      </c>
      <c r="AR223" s="54" t="s">
        <v>4902</v>
      </c>
      <c r="AS223" s="54" t="s">
        <v>4905</v>
      </c>
      <c r="AT223" s="54" t="s">
        <v>4908</v>
      </c>
      <c r="AU223" s="54" t="s">
        <v>4911</v>
      </c>
      <c r="AV223" s="54" t="s">
        <v>4914</v>
      </c>
      <c r="AW223" s="54" t="s">
        <v>5876</v>
      </c>
      <c r="AX223" s="54" t="s">
        <v>5879</v>
      </c>
      <c r="AY223" s="54" t="s">
        <v>5882</v>
      </c>
      <c r="AZ223" s="54" t="s">
        <v>5885</v>
      </c>
      <c r="BA223" s="54" t="s">
        <v>5888</v>
      </c>
      <c r="BB223" s="54" t="s">
        <v>5891</v>
      </c>
      <c r="BC223" s="54" t="s">
        <v>5894</v>
      </c>
      <c r="BD223" s="54" t="s">
        <v>5897</v>
      </c>
      <c r="BE223" s="54" t="s">
        <v>5900</v>
      </c>
      <c r="BF223" s="54" t="s">
        <v>6862</v>
      </c>
      <c r="BG223" s="54" t="s">
        <v>6865</v>
      </c>
      <c r="BH223" s="54" t="s">
        <v>6868</v>
      </c>
      <c r="BI223" s="54" t="s">
        <v>6871</v>
      </c>
      <c r="BJ223" s="54" t="s">
        <v>6874</v>
      </c>
      <c r="BK223" s="54" t="s">
        <v>6877</v>
      </c>
      <c r="BL223" s="54" t="s">
        <v>6880</v>
      </c>
      <c r="BM223" s="54" t="s">
        <v>6883</v>
      </c>
      <c r="BN223" s="54" t="s">
        <v>6886</v>
      </c>
      <c r="BO223" s="54" t="s">
        <v>7848</v>
      </c>
      <c r="BP223" s="54" t="s">
        <v>7851</v>
      </c>
      <c r="BQ223" s="54" t="s">
        <v>7854</v>
      </c>
      <c r="BR223" s="54" t="s">
        <v>7857</v>
      </c>
      <c r="BS223" s="54" t="s">
        <v>7860</v>
      </c>
      <c r="BT223" s="54" t="s">
        <v>7863</v>
      </c>
      <c r="BU223" s="54" t="s">
        <v>7866</v>
      </c>
      <c r="BV223" s="54" t="s">
        <v>7869</v>
      </c>
      <c r="BW223" s="54" t="s">
        <v>7872</v>
      </c>
      <c r="BX223" s="54" t="s">
        <v>8708</v>
      </c>
      <c r="BY223" s="54" t="s">
        <v>8711</v>
      </c>
      <c r="BZ223" s="54" t="s">
        <v>8714</v>
      </c>
      <c r="CA223" s="54" t="s">
        <v>8717</v>
      </c>
      <c r="CB223" s="54" t="s">
        <v>8720</v>
      </c>
      <c r="CC223" s="54" t="s">
        <v>8723</v>
      </c>
      <c r="CD223" s="54" t="s">
        <v>8726</v>
      </c>
      <c r="CE223" s="54" t="s">
        <v>8729</v>
      </c>
      <c r="CF223" s="54" t="s">
        <v>8732</v>
      </c>
      <c r="CG223" s="78"/>
      <c r="CH223" s="78"/>
      <c r="CI223" s="78"/>
      <c r="CJ223" s="78"/>
      <c r="CK223" s="78"/>
      <c r="CL223" s="78"/>
      <c r="CM223" s="78"/>
      <c r="CN223" s="78"/>
      <c r="CO223" s="78"/>
    </row>
    <row r="224" spans="1:93" hidden="1">
      <c r="A224" s="51"/>
      <c r="B224" s="51" t="s">
        <v>8813</v>
      </c>
      <c r="C224" s="65">
        <v>57</v>
      </c>
      <c r="D224" s="54" t="s">
        <v>973</v>
      </c>
      <c r="E224" s="54" t="s">
        <v>976</v>
      </c>
      <c r="F224" s="54" t="s">
        <v>979</v>
      </c>
      <c r="G224" s="54" t="s">
        <v>982</v>
      </c>
      <c r="H224" s="54" t="s">
        <v>985</v>
      </c>
      <c r="I224" s="54" t="s">
        <v>988</v>
      </c>
      <c r="J224" s="54" t="s">
        <v>991</v>
      </c>
      <c r="K224" s="54" t="s">
        <v>994</v>
      </c>
      <c r="L224" s="54" t="s">
        <v>997</v>
      </c>
      <c r="M224" s="54" t="s">
        <v>1959</v>
      </c>
      <c r="N224" s="54" t="s">
        <v>1962</v>
      </c>
      <c r="O224" s="54" t="s">
        <v>1965</v>
      </c>
      <c r="P224" s="54" t="s">
        <v>1968</v>
      </c>
      <c r="Q224" s="54" t="s">
        <v>1971</v>
      </c>
      <c r="R224" s="54" t="s">
        <v>1974</v>
      </c>
      <c r="S224" s="54" t="s">
        <v>1977</v>
      </c>
      <c r="T224" s="54" t="s">
        <v>1980</v>
      </c>
      <c r="U224" s="54" t="s">
        <v>1983</v>
      </c>
      <c r="V224" s="54" t="s">
        <v>2945</v>
      </c>
      <c r="W224" s="54" t="s">
        <v>2948</v>
      </c>
      <c r="X224" s="54" t="s">
        <v>2951</v>
      </c>
      <c r="Y224" s="54" t="s">
        <v>2954</v>
      </c>
      <c r="Z224" s="54" t="s">
        <v>2957</v>
      </c>
      <c r="AA224" s="54" t="s">
        <v>2960</v>
      </c>
      <c r="AB224" s="54" t="s">
        <v>2963</v>
      </c>
      <c r="AC224" s="54" t="s">
        <v>2966</v>
      </c>
      <c r="AD224" s="54" t="s">
        <v>2969</v>
      </c>
      <c r="AE224" s="54" t="s">
        <v>3931</v>
      </c>
      <c r="AF224" s="54" t="s">
        <v>3934</v>
      </c>
      <c r="AG224" s="54" t="s">
        <v>3937</v>
      </c>
      <c r="AH224" s="54" t="s">
        <v>3940</v>
      </c>
      <c r="AI224" s="54" t="s">
        <v>3943</v>
      </c>
      <c r="AJ224" s="54" t="s">
        <v>3946</v>
      </c>
      <c r="AK224" s="54" t="s">
        <v>3949</v>
      </c>
      <c r="AL224" s="54" t="s">
        <v>3952</v>
      </c>
      <c r="AM224" s="54" t="s">
        <v>3955</v>
      </c>
      <c r="AN224" s="54" t="s">
        <v>4917</v>
      </c>
      <c r="AO224" s="54" t="s">
        <v>4920</v>
      </c>
      <c r="AP224" s="54" t="s">
        <v>4923</v>
      </c>
      <c r="AQ224" s="54" t="s">
        <v>4926</v>
      </c>
      <c r="AR224" s="54" t="s">
        <v>4929</v>
      </c>
      <c r="AS224" s="54" t="s">
        <v>4932</v>
      </c>
      <c r="AT224" s="54" t="s">
        <v>4935</v>
      </c>
      <c r="AU224" s="54" t="s">
        <v>4938</v>
      </c>
      <c r="AV224" s="54" t="s">
        <v>4941</v>
      </c>
      <c r="AW224" s="54" t="s">
        <v>5903</v>
      </c>
      <c r="AX224" s="54" t="s">
        <v>5906</v>
      </c>
      <c r="AY224" s="54" t="s">
        <v>5909</v>
      </c>
      <c r="AZ224" s="54" t="s">
        <v>5912</v>
      </c>
      <c r="BA224" s="54" t="s">
        <v>5915</v>
      </c>
      <c r="BB224" s="54" t="s">
        <v>5918</v>
      </c>
      <c r="BC224" s="54" t="s">
        <v>5921</v>
      </c>
      <c r="BD224" s="54" t="s">
        <v>5924</v>
      </c>
      <c r="BE224" s="54" t="s">
        <v>5927</v>
      </c>
      <c r="BF224" s="54" t="s">
        <v>6889</v>
      </c>
      <c r="BG224" s="54" t="s">
        <v>6892</v>
      </c>
      <c r="BH224" s="54" t="s">
        <v>6895</v>
      </c>
      <c r="BI224" s="54" t="s">
        <v>6898</v>
      </c>
      <c r="BJ224" s="54" t="s">
        <v>6901</v>
      </c>
      <c r="BK224" s="54" t="s">
        <v>6904</v>
      </c>
      <c r="BL224" s="54" t="s">
        <v>6907</v>
      </c>
      <c r="BM224" s="54" t="s">
        <v>6910</v>
      </c>
      <c r="BN224" s="54" t="s">
        <v>6913</v>
      </c>
      <c r="BO224" s="54" t="s">
        <v>7875</v>
      </c>
      <c r="BP224" s="54" t="s">
        <v>7878</v>
      </c>
      <c r="BQ224" s="54" t="s">
        <v>7881</v>
      </c>
      <c r="BR224" s="54" t="s">
        <v>7884</v>
      </c>
      <c r="BS224" s="54" t="s">
        <v>7887</v>
      </c>
      <c r="BT224" s="54" t="s">
        <v>7890</v>
      </c>
      <c r="BU224" s="54" t="s">
        <v>7893</v>
      </c>
      <c r="BV224" s="54" t="s">
        <v>7896</v>
      </c>
      <c r="BW224" s="54" t="s">
        <v>7899</v>
      </c>
      <c r="BX224" s="54" t="s">
        <v>8735</v>
      </c>
      <c r="BY224" s="54" t="s">
        <v>8738</v>
      </c>
      <c r="BZ224" s="54" t="s">
        <v>8741</v>
      </c>
      <c r="CA224" s="54" t="s">
        <v>8744</v>
      </c>
      <c r="CB224" s="54" t="s">
        <v>8747</v>
      </c>
      <c r="CC224" s="54" t="s">
        <v>8750</v>
      </c>
      <c r="CD224" s="54" t="s">
        <v>8753</v>
      </c>
      <c r="CE224" s="54" t="s">
        <v>8756</v>
      </c>
      <c r="CF224" s="54" t="s">
        <v>8759</v>
      </c>
      <c r="CG224" s="78"/>
      <c r="CH224" s="78"/>
      <c r="CI224" s="78"/>
      <c r="CJ224" s="78"/>
      <c r="CK224" s="78"/>
      <c r="CL224" s="78"/>
      <c r="CM224" s="78"/>
      <c r="CN224" s="78"/>
      <c r="CO224" s="78"/>
    </row>
    <row r="225" spans="1:93" hidden="1">
      <c r="A225" s="58" t="s">
        <v>8814</v>
      </c>
      <c r="B225" s="59"/>
      <c r="C225" s="65">
        <v>58</v>
      </c>
      <c r="D225" s="54" t="s">
        <v>264</v>
      </c>
      <c r="E225" s="54" t="s">
        <v>267</v>
      </c>
      <c r="F225" s="54" t="s">
        <v>270</v>
      </c>
      <c r="G225" s="54" t="s">
        <v>273</v>
      </c>
      <c r="H225" s="54" t="s">
        <v>276</v>
      </c>
      <c r="I225" s="54" t="s">
        <v>279</v>
      </c>
      <c r="J225" s="54" t="s">
        <v>282</v>
      </c>
      <c r="K225" s="54" t="s">
        <v>285</v>
      </c>
      <c r="L225" s="54" t="s">
        <v>288</v>
      </c>
      <c r="M225" s="54" t="s">
        <v>1000</v>
      </c>
      <c r="N225" s="54" t="s">
        <v>1003</v>
      </c>
      <c r="O225" s="54" t="s">
        <v>1006</v>
      </c>
      <c r="P225" s="54" t="s">
        <v>1009</v>
      </c>
      <c r="Q225" s="54" t="s">
        <v>1262</v>
      </c>
      <c r="R225" s="54" t="s">
        <v>1265</v>
      </c>
      <c r="S225" s="54" t="s">
        <v>1268</v>
      </c>
      <c r="T225" s="54" t="s">
        <v>1271</v>
      </c>
      <c r="U225" s="54" t="s">
        <v>1274</v>
      </c>
      <c r="V225" s="54" t="s">
        <v>1986</v>
      </c>
      <c r="W225" s="54" t="s">
        <v>1989</v>
      </c>
      <c r="X225" s="54" t="s">
        <v>1992</v>
      </c>
      <c r="Y225" s="54" t="s">
        <v>1995</v>
      </c>
      <c r="Z225" s="54" t="s">
        <v>1998</v>
      </c>
      <c r="AA225" s="54" t="s">
        <v>2001</v>
      </c>
      <c r="AB225" s="54" t="s">
        <v>2004</v>
      </c>
      <c r="AC225" s="54" t="s">
        <v>2007</v>
      </c>
      <c r="AD225" s="54" t="s">
        <v>2010</v>
      </c>
      <c r="AE225" s="54" t="s">
        <v>2972</v>
      </c>
      <c r="AF225" s="54" t="s">
        <v>2975</v>
      </c>
      <c r="AG225" s="54" t="s">
        <v>2978</v>
      </c>
      <c r="AH225" s="54" t="s">
        <v>2981</v>
      </c>
      <c r="AI225" s="54" t="s">
        <v>2984</v>
      </c>
      <c r="AJ225" s="54" t="s">
        <v>2987</v>
      </c>
      <c r="AK225" s="54" t="s">
        <v>2990</v>
      </c>
      <c r="AL225" s="54" t="s">
        <v>2993</v>
      </c>
      <c r="AM225" s="54" t="s">
        <v>2996</v>
      </c>
      <c r="AN225" s="54" t="s">
        <v>3958</v>
      </c>
      <c r="AO225" s="54" t="s">
        <v>3961</v>
      </c>
      <c r="AP225" s="54" t="s">
        <v>3964</v>
      </c>
      <c r="AQ225" s="54" t="s">
        <v>3967</v>
      </c>
      <c r="AR225" s="54" t="s">
        <v>3970</v>
      </c>
      <c r="AS225" s="54" t="s">
        <v>3973</v>
      </c>
      <c r="AT225" s="54" t="s">
        <v>3976</v>
      </c>
      <c r="AU225" s="54" t="s">
        <v>3979</v>
      </c>
      <c r="AV225" s="54" t="s">
        <v>3982</v>
      </c>
      <c r="AW225" s="54" t="s">
        <v>4944</v>
      </c>
      <c r="AX225" s="54" t="s">
        <v>4947</v>
      </c>
      <c r="AY225" s="54" t="s">
        <v>4950</v>
      </c>
      <c r="AZ225" s="54" t="s">
        <v>4953</v>
      </c>
      <c r="BA225" s="54" t="s">
        <v>4956</v>
      </c>
      <c r="BB225" s="54" t="s">
        <v>4959</v>
      </c>
      <c r="BC225" s="54" t="s">
        <v>4962</v>
      </c>
      <c r="BD225" s="54" t="s">
        <v>4965</v>
      </c>
      <c r="BE225" s="54" t="s">
        <v>4968</v>
      </c>
      <c r="BF225" s="54" t="s">
        <v>5930</v>
      </c>
      <c r="BG225" s="54" t="s">
        <v>5933</v>
      </c>
      <c r="BH225" s="54" t="s">
        <v>5936</v>
      </c>
      <c r="BI225" s="54" t="s">
        <v>5939</v>
      </c>
      <c r="BJ225" s="54" t="s">
        <v>5942</v>
      </c>
      <c r="BK225" s="54" t="s">
        <v>5945</v>
      </c>
      <c r="BL225" s="54" t="s">
        <v>5948</v>
      </c>
      <c r="BM225" s="54" t="s">
        <v>5951</v>
      </c>
      <c r="BN225" s="54" t="s">
        <v>5954</v>
      </c>
      <c r="BO225" s="54" t="s">
        <v>6916</v>
      </c>
      <c r="BP225" s="54" t="s">
        <v>6919</v>
      </c>
      <c r="BQ225" s="54" t="s">
        <v>6922</v>
      </c>
      <c r="BR225" s="54" t="s">
        <v>6925</v>
      </c>
      <c r="BS225" s="54" t="s">
        <v>6928</v>
      </c>
      <c r="BT225" s="54" t="s">
        <v>6931</v>
      </c>
      <c r="BU225" s="54" t="s">
        <v>6934</v>
      </c>
      <c r="BV225" s="54" t="s">
        <v>6937</v>
      </c>
      <c r="BW225" s="54" t="s">
        <v>6940</v>
      </c>
      <c r="BX225" s="54" t="s">
        <v>7902</v>
      </c>
      <c r="BY225" s="54" t="s">
        <v>7905</v>
      </c>
      <c r="BZ225" s="54" t="s">
        <v>7908</v>
      </c>
      <c r="CA225" s="54" t="s">
        <v>7911</v>
      </c>
      <c r="CB225" s="54" t="s">
        <v>7914</v>
      </c>
      <c r="CC225" s="54" t="s">
        <v>7917</v>
      </c>
      <c r="CD225" s="54" t="s">
        <v>7920</v>
      </c>
      <c r="CE225" s="54" t="s">
        <v>7923</v>
      </c>
      <c r="CF225" s="54" t="s">
        <v>7926</v>
      </c>
      <c r="CG225" s="78"/>
      <c r="CH225" s="78"/>
      <c r="CI225" s="78"/>
      <c r="CJ225" s="78"/>
      <c r="CK225" s="78"/>
      <c r="CL225" s="78"/>
      <c r="CM225" s="78"/>
      <c r="CN225" s="78"/>
      <c r="CO225" s="78"/>
    </row>
    <row r="226" spans="1:93" hidden="1">
      <c r="A226" s="82"/>
      <c r="B226" s="83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0"/>
      <c r="BY226" s="80"/>
      <c r="BZ226" s="80"/>
      <c r="CA226" s="80"/>
      <c r="CB226" s="80"/>
      <c r="CC226" s="80"/>
      <c r="CD226" s="80"/>
      <c r="CE226" s="80"/>
      <c r="CF226" s="80"/>
    </row>
    <row r="227" spans="1:93" ht="15" hidden="1" customHeight="1">
      <c r="D227" s="54"/>
      <c r="E227" s="54"/>
      <c r="F227" s="84"/>
      <c r="G227" s="54"/>
      <c r="H227" s="54"/>
      <c r="I227" s="84"/>
      <c r="J227" s="54"/>
      <c r="K227" s="54"/>
      <c r="L227" s="54"/>
      <c r="M227" s="54"/>
      <c r="N227" s="84"/>
      <c r="O227" s="54"/>
      <c r="P227" s="54"/>
      <c r="Q227" s="84"/>
      <c r="R227" s="54"/>
      <c r="S227" s="54"/>
      <c r="T227" s="54"/>
      <c r="U227" s="54"/>
      <c r="V227" s="84"/>
      <c r="W227" s="54"/>
      <c r="X227" s="54"/>
      <c r="Y227" s="84"/>
      <c r="Z227" s="54"/>
      <c r="AA227" s="54"/>
      <c r="AB227" s="54"/>
      <c r="AC227" s="54"/>
      <c r="AD227" s="84"/>
      <c r="AE227" s="54"/>
      <c r="AF227" s="54"/>
      <c r="AG227" s="84"/>
      <c r="AH227" s="54"/>
      <c r="AI227" s="54"/>
      <c r="AJ227" s="54"/>
      <c r="AK227" s="54"/>
      <c r="AL227" s="84"/>
      <c r="AM227" s="54"/>
      <c r="AN227" s="54"/>
      <c r="AO227" s="84"/>
      <c r="AP227" s="54"/>
      <c r="AQ227" s="54"/>
      <c r="AR227" s="54"/>
      <c r="AS227" s="54"/>
      <c r="AT227" s="84"/>
      <c r="AU227" s="54"/>
      <c r="AV227" s="54"/>
      <c r="AW227" s="84"/>
      <c r="AX227" s="54"/>
      <c r="AY227" s="54"/>
      <c r="AZ227" s="54"/>
      <c r="BA227" s="54"/>
      <c r="BB227" s="84"/>
      <c r="BC227" s="54"/>
      <c r="BD227" s="54"/>
      <c r="BE227" s="84"/>
      <c r="BF227" s="54"/>
      <c r="BG227" s="54"/>
      <c r="BH227" s="54"/>
      <c r="BI227" s="54"/>
      <c r="BJ227" s="84"/>
      <c r="BK227" s="54"/>
      <c r="BL227" s="54"/>
      <c r="BM227" s="84"/>
      <c r="BN227" s="54"/>
      <c r="BO227" s="54"/>
      <c r="BP227" s="54"/>
      <c r="BQ227" s="54"/>
      <c r="BR227" s="84"/>
      <c r="BS227" s="54"/>
      <c r="BT227" s="54"/>
      <c r="BU227" s="84"/>
      <c r="BV227" s="54"/>
      <c r="BW227" s="54"/>
      <c r="BX227" s="78"/>
      <c r="BY227" s="78"/>
      <c r="BZ227" s="78"/>
      <c r="CA227" s="78"/>
      <c r="CB227" s="78"/>
      <c r="CC227" s="78"/>
      <c r="CD227" s="78"/>
      <c r="CE227" s="78"/>
      <c r="CF227" s="78"/>
    </row>
    <row r="228" spans="1:93" ht="15" hidden="1" customHeight="1">
      <c r="D228" s="54"/>
      <c r="E228" s="54"/>
      <c r="F228" s="84"/>
      <c r="G228" s="54"/>
      <c r="H228" s="54"/>
      <c r="I228" s="84"/>
      <c r="J228" s="54"/>
      <c r="K228" s="54"/>
      <c r="L228" s="54"/>
      <c r="M228" s="54"/>
      <c r="N228" s="84"/>
      <c r="O228" s="54"/>
      <c r="P228" s="54"/>
      <c r="Q228" s="84"/>
      <c r="R228" s="54"/>
      <c r="S228" s="54"/>
      <c r="T228" s="54"/>
      <c r="U228" s="54"/>
      <c r="V228" s="84"/>
      <c r="W228" s="54"/>
      <c r="X228" s="54"/>
      <c r="Y228" s="84"/>
      <c r="Z228" s="54"/>
      <c r="AA228" s="54"/>
      <c r="AB228" s="54"/>
      <c r="AC228" s="54"/>
      <c r="AD228" s="84"/>
      <c r="AE228" s="54"/>
      <c r="AF228" s="54"/>
      <c r="AG228" s="84"/>
      <c r="AH228" s="54"/>
      <c r="AI228" s="54"/>
      <c r="AJ228" s="54"/>
      <c r="AK228" s="54"/>
      <c r="AL228" s="84"/>
      <c r="AM228" s="54"/>
      <c r="AN228" s="54"/>
      <c r="AO228" s="84"/>
      <c r="AP228" s="54"/>
      <c r="AQ228" s="54"/>
      <c r="AR228" s="54"/>
      <c r="AS228" s="54"/>
      <c r="AT228" s="84"/>
      <c r="AU228" s="54"/>
      <c r="AV228" s="54"/>
      <c r="AW228" s="84"/>
      <c r="AX228" s="54"/>
      <c r="AY228" s="54"/>
      <c r="AZ228" s="54"/>
      <c r="BA228" s="54"/>
      <c r="BB228" s="84"/>
      <c r="BC228" s="54"/>
      <c r="BD228" s="54"/>
      <c r="BE228" s="84"/>
      <c r="BF228" s="54"/>
      <c r="BG228" s="54"/>
      <c r="BH228" s="54"/>
      <c r="BI228" s="54"/>
      <c r="BJ228" s="84"/>
      <c r="BK228" s="54"/>
      <c r="BL228" s="54"/>
      <c r="BM228" s="84"/>
      <c r="BN228" s="54"/>
      <c r="BO228" s="54"/>
      <c r="BP228" s="54"/>
      <c r="BQ228" s="54"/>
      <c r="BR228" s="84"/>
      <c r="BS228" s="54"/>
      <c r="BT228" s="54"/>
      <c r="BU228" s="84"/>
      <c r="BV228" s="54"/>
      <c r="BW228" s="54"/>
      <c r="BX228" s="78"/>
      <c r="BY228" s="78"/>
      <c r="BZ228" s="78"/>
      <c r="CA228" s="78"/>
      <c r="CB228" s="78"/>
      <c r="CC228" s="78"/>
      <c r="CD228" s="78"/>
      <c r="CE228" s="78"/>
      <c r="CF228" s="78"/>
    </row>
    <row r="229" spans="1:93" ht="15" hidden="1" customHeight="1">
      <c r="D229" s="54"/>
      <c r="E229" s="54"/>
      <c r="F229" s="84"/>
      <c r="G229" s="54"/>
      <c r="H229" s="54"/>
      <c r="I229" s="84"/>
      <c r="J229" s="54"/>
      <c r="K229" s="54"/>
      <c r="L229" s="54"/>
      <c r="M229" s="54"/>
      <c r="N229" s="84"/>
      <c r="O229" s="54"/>
      <c r="P229" s="54"/>
      <c r="Q229" s="84"/>
      <c r="R229" s="54"/>
      <c r="S229" s="54"/>
      <c r="T229" s="54"/>
      <c r="U229" s="54"/>
      <c r="V229" s="84"/>
      <c r="W229" s="54"/>
      <c r="X229" s="54"/>
      <c r="Y229" s="84"/>
      <c r="Z229" s="54"/>
      <c r="AA229" s="54"/>
      <c r="AB229" s="54"/>
      <c r="AC229" s="54"/>
      <c r="AD229" s="84"/>
      <c r="AE229" s="54"/>
      <c r="AF229" s="54"/>
      <c r="AG229" s="84"/>
      <c r="AH229" s="54"/>
      <c r="AI229" s="54"/>
      <c r="AJ229" s="54"/>
      <c r="AK229" s="54"/>
      <c r="AL229" s="84"/>
      <c r="AM229" s="54"/>
      <c r="AN229" s="54"/>
      <c r="AO229" s="84"/>
      <c r="AP229" s="54"/>
      <c r="AQ229" s="54"/>
      <c r="AR229" s="54"/>
      <c r="AS229" s="54"/>
      <c r="AT229" s="84"/>
      <c r="AU229" s="54"/>
      <c r="AV229" s="54"/>
      <c r="AW229" s="84"/>
      <c r="AX229" s="54"/>
      <c r="AY229" s="54"/>
      <c r="AZ229" s="54"/>
      <c r="BA229" s="54"/>
      <c r="BB229" s="84"/>
      <c r="BC229" s="54"/>
      <c r="BD229" s="54"/>
      <c r="BE229" s="84"/>
      <c r="BF229" s="54"/>
      <c r="BG229" s="54"/>
      <c r="BH229" s="54"/>
      <c r="BI229" s="54"/>
      <c r="BJ229" s="84"/>
      <c r="BK229" s="54"/>
      <c r="BL229" s="54"/>
      <c r="BM229" s="84"/>
      <c r="BN229" s="54"/>
      <c r="BO229" s="54"/>
      <c r="BP229" s="54"/>
      <c r="BQ229" s="54"/>
      <c r="BR229" s="84"/>
      <c r="BS229" s="54"/>
      <c r="BT229" s="54"/>
      <c r="BU229" s="84"/>
      <c r="BV229" s="54"/>
      <c r="BW229" s="54"/>
      <c r="BX229" s="78"/>
      <c r="BY229" s="78"/>
      <c r="BZ229" s="78"/>
      <c r="CA229" s="78"/>
      <c r="CB229" s="78"/>
      <c r="CC229" s="78"/>
      <c r="CD229" s="78"/>
      <c r="CE229" s="78"/>
      <c r="CF229" s="78"/>
    </row>
    <row r="230" spans="1:93" ht="15" hidden="1" customHeight="1"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</row>
    <row r="231" spans="1:93" ht="15" customHeight="1"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</row>
    <row r="232" spans="1:93" ht="15" customHeight="1"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</row>
    <row r="233" spans="1:93" ht="15" customHeight="1"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</row>
    <row r="234" spans="1:93" ht="15" customHeight="1"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</row>
    <row r="235" spans="1:93" ht="15" customHeight="1"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</row>
    <row r="236" spans="1:93" ht="15" customHeight="1"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</row>
    <row r="237" spans="1:93" ht="15" customHeight="1"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</row>
    <row r="238" spans="1:93" ht="15" customHeight="1"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</row>
    <row r="239" spans="1:93" ht="15" customHeight="1"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</row>
    <row r="240" spans="1:93" ht="15" customHeight="1"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</row>
  </sheetData>
  <mergeCells count="52">
    <mergeCell ref="CU163:CU164"/>
    <mergeCell ref="CV163:CV164"/>
    <mergeCell ref="CW163:CW164"/>
    <mergeCell ref="CX163:CX164"/>
    <mergeCell ref="CY163:CY164"/>
    <mergeCell ref="AR163:AU163"/>
    <mergeCell ref="AV163:AX163"/>
    <mergeCell ref="CT163:CT164"/>
    <mergeCell ref="AZ163:BC163"/>
    <mergeCell ref="BD163:BF163"/>
    <mergeCell ref="BG163:BG164"/>
    <mergeCell ref="BH163:BK163"/>
    <mergeCell ref="BL163:BN163"/>
    <mergeCell ref="BO163:BO164"/>
    <mergeCell ref="BP163:BS163"/>
    <mergeCell ref="BT163:BV163"/>
    <mergeCell ref="BW163:BW164"/>
    <mergeCell ref="CP163:CP164"/>
    <mergeCell ref="CQ163:CS163"/>
    <mergeCell ref="AF163:AH163"/>
    <mergeCell ref="AI163:AI164"/>
    <mergeCell ref="AJ163:AM163"/>
    <mergeCell ref="AN163:AP163"/>
    <mergeCell ref="AQ163:AQ164"/>
    <mergeCell ref="CV95:CV96"/>
    <mergeCell ref="CW95:CW96"/>
    <mergeCell ref="CX95:CX96"/>
    <mergeCell ref="CY95:CY96"/>
    <mergeCell ref="D163:G163"/>
    <mergeCell ref="H163:J163"/>
    <mergeCell ref="K163:K164"/>
    <mergeCell ref="L163:O163"/>
    <mergeCell ref="P163:R163"/>
    <mergeCell ref="S163:S164"/>
    <mergeCell ref="CU95:CU96"/>
    <mergeCell ref="AY163:AY164"/>
    <mergeCell ref="T163:W163"/>
    <mergeCell ref="X163:Z163"/>
    <mergeCell ref="AA163:AA164"/>
    <mergeCell ref="AB163:AE163"/>
    <mergeCell ref="C10:E10"/>
    <mergeCell ref="M10:O10"/>
    <mergeCell ref="CP95:CP96"/>
    <mergeCell ref="CQ95:CS95"/>
    <mergeCell ref="CT95:CT96"/>
    <mergeCell ref="B5:L5"/>
    <mergeCell ref="B6:L6"/>
    <mergeCell ref="M6:U6"/>
    <mergeCell ref="V6:AD6"/>
    <mergeCell ref="A8:I8"/>
    <mergeCell ref="M8:S8"/>
    <mergeCell ref="V8:AB8"/>
  </mergeCells>
  <dataValidations count="1">
    <dataValidation type="list" allowBlank="1" showInputMessage="1" showErrorMessage="1" sqref="C10" xr:uid="{6CFFAE0F-F8D2-4748-8807-160D7F4108AB}">
      <formula1>$B$77:$B$85</formula1>
    </dataValidation>
  </dataValidations>
  <hyperlinks>
    <hyperlink ref="A75" r:id="rId1" display="http://www.abs.gov.au/websitedbs/d3310114.nsf/Home/©+Copyright?OpenDocument" xr:uid="{FF5568AC-11E3-4406-A0F7-791A21AF35D9}"/>
    <hyperlink ref="D185" location="A126230370A" display="A126230370A" xr:uid="{B5DC6304-3757-4F94-9EAF-3EB7DCF82D79}"/>
    <hyperlink ref="D205" location="A126244626C" display="A126244626C" xr:uid="{81A1C279-F064-4022-A9A4-C03BC0E1EDA3}"/>
    <hyperlink ref="D225" location="A126237498R" display="A126237498R" xr:uid="{26F53F9C-5235-489C-A2EC-12E8F9AB1EA0}"/>
    <hyperlink ref="E185" location="A126230802V" display="A126230802V" xr:uid="{9042E2B5-7651-4514-8853-F2E1DCE7B3EF}"/>
    <hyperlink ref="E205" location="A126245058K" display="A126245058K" xr:uid="{5BA0F65E-1DDB-47CA-9C8A-7A5324BE6131}"/>
    <hyperlink ref="E225" location="A126237930R" display="A126237930R" xr:uid="{A6288DC0-CBFC-4A3A-AAB1-53180CC148DB}"/>
    <hyperlink ref="F185" location="A126230442A" display="A126230442A" xr:uid="{EB0CC824-EAF7-4478-A5F2-AFA2C764E26C}"/>
    <hyperlink ref="F205" location="A126244698R" display="A126244698R" xr:uid="{731AD35D-B773-48F7-89C2-81EA3A4DD056}"/>
    <hyperlink ref="F225" location="A126237570W" display="A126237570W" xr:uid="{3B7A6B17-ED79-4434-A337-F6B763C7E4AC}"/>
    <hyperlink ref="G185" location="A126230946F" display="A126230946F" xr:uid="{0E225F46-469D-4A47-AB38-47D68D7DBB22}"/>
    <hyperlink ref="G205" location="A126245202T" display="A126245202T" xr:uid="{043562AD-723E-4779-804F-332F1E84E130}"/>
    <hyperlink ref="G225" location="A126238074C" display="A126238074C" xr:uid="{F25E1CC6-6373-465E-94F0-3AC856FF2EA5}"/>
    <hyperlink ref="H185" location="A126230514A" display="A126230514A" xr:uid="{1968F785-5D4B-4FD6-8F86-65193A5F0AAC}"/>
    <hyperlink ref="H205" location="A126244770W" display="A126244770W" xr:uid="{3C29102B-611A-407D-9E2B-7584B5EAF93A}"/>
    <hyperlink ref="H225" location="A126237642W" display="A126237642W" xr:uid="{C9C2C9FE-A63A-4BD5-AB22-FB972D6F8AD8}"/>
    <hyperlink ref="I185" location="A126230658L" display="A126230658L" xr:uid="{06E84FAF-D351-433D-ADC4-B032A9696200}"/>
    <hyperlink ref="I205" location="A126244914W" display="A126244914W" xr:uid="{B3579FE3-FD1D-4B91-B89E-14A642A9F7B4}"/>
    <hyperlink ref="I225" location="A126237786J" display="A126237786J" xr:uid="{A158AC8C-C7F0-4604-9E4E-135597B64941}"/>
    <hyperlink ref="J185" location="A126230298V" display="A126230298V" xr:uid="{D38C4688-5F60-4464-BFB7-11384E549079}"/>
    <hyperlink ref="J205" location="A126244554C" display="A126244554C" xr:uid="{080E0DC5-61BD-4835-A295-488177EA7AF9}"/>
    <hyperlink ref="J225" location="A126237426C" display="A126237426C" xr:uid="{E95DE082-0D37-4D80-BDF5-1A0BC25F8D2B}"/>
    <hyperlink ref="K185" location="A126231018J" display="A126231018J" xr:uid="{105089DE-E169-461E-AE9D-690AD96FA8E7}"/>
    <hyperlink ref="K205" location="A126245274C" display="A126245274C" xr:uid="{A5FA8575-4DC7-4053-8AC3-8D51B3DE88D0}"/>
    <hyperlink ref="K225" location="A126238146C" display="A126238146C" xr:uid="{4257CC40-6D86-4E91-ACCC-C731E5064DA8}"/>
    <hyperlink ref="L185" location="A126230730V" display="A126230730V" xr:uid="{4F517797-5577-44C9-811D-EAA5D840AB1B}"/>
    <hyperlink ref="L205" location="A126244986J" display="A126244986J" xr:uid="{4086A193-12A6-498B-AD64-CF3B217375FD}"/>
    <hyperlink ref="L225" location="A126237858J" display="A126237858J" xr:uid="{D8BEBAAD-6C07-4F2B-BCC8-0CD64AB58A62}"/>
    <hyperlink ref="D168" location="A126230382K" display="A126230382K" xr:uid="{B5F65129-BF6F-43C2-A17F-B41FD03F9118}"/>
    <hyperlink ref="D188" location="A126244638L" display="A126244638L" xr:uid="{6124B705-C1AB-4809-B2C3-91CC48C8C77C}"/>
    <hyperlink ref="D208" location="A126237510V" display="A126237510V" xr:uid="{9D8AE8EE-B53E-4090-AECC-7987A8A598A5}"/>
    <hyperlink ref="E168" location="A126230814C" display="A126230814C" xr:uid="{F573B6F0-9E82-4A79-A242-D60C677BD65B}"/>
    <hyperlink ref="E188" location="A126245070A" display="A126245070A" xr:uid="{A82738BE-2820-4926-9308-AE4D9D0D4C53}"/>
    <hyperlink ref="E208" location="A126237942X" display="A126237942X" xr:uid="{FE1BA108-EA1E-4417-BA4C-8F10CA49E702}"/>
    <hyperlink ref="F168" location="A126230454K" display="A126230454K" xr:uid="{4B479ECD-503F-46C9-86B8-F52CAAA1B2DB}"/>
    <hyperlink ref="F188" location="A126244710V" display="A126244710V" xr:uid="{3862B4B6-92F7-4835-A04E-789B8B5DB96C}"/>
    <hyperlink ref="F208" location="A126237582F" display="A126237582F" xr:uid="{D5CE320C-1EEF-4C9C-9551-3EC5DE418DEE}"/>
    <hyperlink ref="G168" location="A126230958R" display="A126230958R" xr:uid="{930939CC-074F-4354-A1EF-6D1DEE604128}"/>
    <hyperlink ref="G188" location="A126245214A" display="A126245214A" xr:uid="{4FD3BD6F-6CE5-4F4A-BB1A-1380B84327DC}"/>
    <hyperlink ref="G208" location="A126238086L" display="A126238086L" xr:uid="{813ECF6B-3415-4C24-8054-BF89CD139EC1}"/>
    <hyperlink ref="H168" location="A126230526K" display="A126230526K" xr:uid="{AAC58764-05E5-4B70-8BD5-E2812C79FF63}"/>
    <hyperlink ref="H188" location="A126244782F" display="A126244782F" xr:uid="{39B9D2CD-2E4B-4F1F-B54A-18DD757420F2}"/>
    <hyperlink ref="H208" location="A126237654F" display="A126237654F" xr:uid="{A52849A5-B875-4514-A7D4-F0697E9AC6B5}"/>
    <hyperlink ref="I168" location="A126230670C" display="A126230670C" xr:uid="{F7CA7A80-AF1D-4232-8409-88A41986A7BE}"/>
    <hyperlink ref="I188" location="A126244926F" display="A126244926F" xr:uid="{D180D123-F245-48BA-985C-2EB4B53640DE}"/>
    <hyperlink ref="I208" location="A126237798T" display="A126237798T" xr:uid="{20647BC6-E561-411F-B2A8-A91CFF0D1084}"/>
    <hyperlink ref="J168" location="A126230310X" display="A126230310X" xr:uid="{CA99D874-AACE-4E1B-9897-85F6825D0A49}"/>
    <hyperlink ref="J188" location="A126244566L" display="A126244566L" xr:uid="{D8D388DD-957A-4B2A-BE53-67D87D090E35}"/>
    <hyperlink ref="J208" location="A126237438L" display="A126237438L" xr:uid="{15B1A87D-2B16-4091-908A-EAABB885D33D}"/>
    <hyperlink ref="K168" location="A126231030X" display="A126231030X" xr:uid="{AD9FC117-A21F-4CE8-92EA-2CE82CFB55CB}"/>
    <hyperlink ref="K188" location="A126245286L" display="A126245286L" xr:uid="{E4B533D3-5102-4284-A47D-0218E3A94AAD}"/>
    <hyperlink ref="K208" location="A126238158L" display="A126238158L" xr:uid="{BAE2652F-204C-4CFE-86C0-F08BB105F276}"/>
    <hyperlink ref="L168" location="A126230742C" display="A126230742C" xr:uid="{DF87912F-ECB7-42A4-A10B-0D6DB11D4AE7}"/>
    <hyperlink ref="L188" location="A126244998T" display="A126244998T" xr:uid="{0F200C4B-E212-4664-A993-7B715D75E5E5}"/>
    <hyperlink ref="L208" location="A126237870X" display="A126237870X" xr:uid="{0747C0E7-083F-4825-AEF0-45CDD09A8165}"/>
    <hyperlink ref="D169" location="A126230350T" display="A126230350T" xr:uid="{7EA987BC-4B94-43ED-AC60-A6CB21A07491}"/>
    <hyperlink ref="D189" location="A126244606V" display="A126244606V" xr:uid="{4D8B3928-0098-4442-87D5-3EB406CCD354}"/>
    <hyperlink ref="D209" location="A126237478F" display="A126237478F" xr:uid="{BD536E3F-9598-44A0-B150-79DEDF8C0FBC}"/>
    <hyperlink ref="E169" location="A126230782W" display="A126230782W" xr:uid="{365B048B-FE8D-468C-ACA4-E98D0FF6FB00}"/>
    <hyperlink ref="E189" location="A126245038A" display="A126245038A" xr:uid="{226E4EF1-9993-4ADA-8E7E-FA624EC763C6}"/>
    <hyperlink ref="E209" location="A126237910F" display="A126237910F" xr:uid="{51CECFBB-22A0-4811-8D50-1B24B342584E}"/>
    <hyperlink ref="F169" location="A126230422T" display="A126230422T" xr:uid="{460A56C0-9A97-40CB-82A0-0983BF62034A}"/>
    <hyperlink ref="F189" location="A126244678F" display="A126244678F" xr:uid="{CF01FFC0-81A5-46F5-8B85-9290699B040D}"/>
    <hyperlink ref="F209" location="A126237550L" display="A126237550L" xr:uid="{6E6E7035-0999-4C61-A19B-C51FC0D0CE44}"/>
    <hyperlink ref="G169" location="A126230926W" display="A126230926W" xr:uid="{577B37F9-41D6-4155-8594-0648CF62EAE6}"/>
    <hyperlink ref="G189" location="A126245182V" display="A126245182V" xr:uid="{F6CC90DC-99C4-4CE9-A88A-510A4C6282D6}"/>
    <hyperlink ref="G209" location="A126238054V" display="A126238054V" xr:uid="{8F629D2B-3AF4-4BC8-9DE7-3EDAE8CED12E}"/>
    <hyperlink ref="H169" location="A126230494C" display="A126230494C" xr:uid="{D8E2B8FD-CB14-4518-9081-A210C5CF317A}"/>
    <hyperlink ref="H189" location="A126244750L" display="A126244750L" xr:uid="{F366F062-B9FE-4206-88A2-BE981D3850CB}"/>
    <hyperlink ref="H209" location="A126237622L" display="A126237622L" xr:uid="{8F8BFE24-64D6-4D57-B4AE-228A206572C3}"/>
    <hyperlink ref="I169" location="A126230638C" display="A126230638C" xr:uid="{AE2F1A75-FFB8-40ED-89BE-83EE2B06DF06}"/>
    <hyperlink ref="I189" location="A126244894X" display="A126244894X" xr:uid="{08DC6E4F-4680-42C3-831C-F0452F147465}"/>
    <hyperlink ref="I209" location="A126237766X" display="A126237766X" xr:uid="{8DA74A7E-D777-4A72-92C4-F628991EFD49}"/>
    <hyperlink ref="J169" location="A126230278K" display="A126230278K" xr:uid="{4685040E-5982-4CCE-A47A-07D5D6C4BBE2}"/>
    <hyperlink ref="J189" location="A126244534V" display="A126244534V" xr:uid="{59565FB3-AAE4-4B35-9212-BFE4AD7BE110}"/>
    <hyperlink ref="J209" location="A126237406V" display="A126237406V" xr:uid="{9739255A-F3C9-4C5B-A03C-BC398423537F}"/>
    <hyperlink ref="K169" location="A126230998J" display="A126230998J" xr:uid="{E8902D2D-0DC3-4AF8-B359-3D55805F245A}"/>
    <hyperlink ref="K189" location="A126245254V" display="A126245254V" xr:uid="{ECD824E3-E9F4-41F8-95D7-72CA42C35375}"/>
    <hyperlink ref="K209" location="A126238126V" display="A126238126V" xr:uid="{2C8F7718-3A95-42A1-BB5D-0C8C805CB48A}"/>
    <hyperlink ref="L169" location="A126230710K" display="A126230710K" xr:uid="{D95AD0A3-25E7-4403-9F34-9C94FF0CDCDE}"/>
    <hyperlink ref="L189" location="A126244966X" display="A126244966X" xr:uid="{409337C9-D657-48FA-AF33-9AE874FBB424}"/>
    <hyperlink ref="L209" location="A126237838X" display="A126237838X" xr:uid="{0E758C78-9A8A-499C-9177-11F8626E4676}"/>
    <hyperlink ref="D170" location="A126230386V" display="A126230386V" xr:uid="{4DE84716-31B6-4626-8F0B-6230813F6DA3}"/>
    <hyperlink ref="D190" location="A126244642C" display="A126244642C" xr:uid="{4509BE53-FE8C-46E9-A05B-5CB8FCD8FDBF}"/>
    <hyperlink ref="D210" location="A126237514C" display="A126237514C" xr:uid="{89A25613-9940-45C7-99F8-8E31B7A6F1EA}"/>
    <hyperlink ref="E170" location="A126230818L" display="A126230818L" xr:uid="{8B3531A6-6860-4276-B3BE-5B7F1AD4C9D3}"/>
    <hyperlink ref="E190" location="A126245074K" display="A126245074K" xr:uid="{25D725DF-95A9-42B2-97A6-60CCCD8BE349}"/>
    <hyperlink ref="E210" location="A126237946J" display="A126237946J" xr:uid="{94CC2B17-8331-4377-AE12-1D44B61D8F63}"/>
    <hyperlink ref="F170" location="A126230458V" display="A126230458V" xr:uid="{9CF2E58A-D79F-4394-AA39-CF98662703A6}"/>
    <hyperlink ref="F190" location="A126244714C" display="A126244714C" xr:uid="{EAAEE368-46C0-480A-91E8-2489AC828909}"/>
    <hyperlink ref="F210" location="A126237586R" display="A126237586R" xr:uid="{8AD021C6-6585-418F-BE69-1B15F2F5B80F}"/>
    <hyperlink ref="G170" location="A126230962F" display="A126230962F" xr:uid="{98B4EBA5-9157-42FD-B3BB-C3D19D57CB7C}"/>
    <hyperlink ref="G190" location="A126245218K" display="A126245218K" xr:uid="{84730C34-D0A5-414F-A86B-46B1CDDBC862}"/>
    <hyperlink ref="G210" location="A126238090C" display="A126238090C" xr:uid="{095AB6DE-A9C9-46B9-83CE-99723FF88456}"/>
    <hyperlink ref="H170" location="A126230530A" display="A126230530A" xr:uid="{12394E94-13E8-435B-8875-EFFB7BD2C99D}"/>
    <hyperlink ref="H190" location="A126244786R" display="A126244786R" xr:uid="{FE42D331-00ED-4014-B3EA-76B403D0D80A}"/>
    <hyperlink ref="H210" location="A126237658R" display="A126237658R" xr:uid="{8701832A-89B3-48CF-8A4F-772D4004480B}"/>
    <hyperlink ref="I170" location="A126230674L" display="A126230674L" xr:uid="{B4823C44-C676-41EB-9026-7F1099C74D31}"/>
    <hyperlink ref="I190" location="A126244930W" display="A126244930W" xr:uid="{7CB48EF6-1B4B-43D3-B745-B1ACD888CBD7}"/>
    <hyperlink ref="I210" location="A126237802W" display="A126237802W" xr:uid="{C9FA16F6-2EF3-462E-8A84-FBCEB05443EE}"/>
    <hyperlink ref="J170" location="A126230314J" display="A126230314J" xr:uid="{898A8BC0-2D34-4B19-A51A-F10200774E8F}"/>
    <hyperlink ref="J190" location="A126244570C" display="A126244570C" xr:uid="{742816BA-96AB-4E4C-89FE-5A628FF5CC65}"/>
    <hyperlink ref="J210" location="A126237442C" display="A126237442C" xr:uid="{AB33C577-90FA-40B9-BB35-8E27273FDE15}"/>
    <hyperlink ref="K170" location="A126231034J" display="A126231034J" xr:uid="{55B8883B-A445-4993-A74D-2192DB66DE64}"/>
    <hyperlink ref="K190" location="A126245290C" display="A126245290C" xr:uid="{0B1B2DFA-25FE-4DA6-A456-351640E9744F}"/>
    <hyperlink ref="K210" location="A126238162C" display="A126238162C" xr:uid="{3928677B-C58D-42F0-9C06-AA6F4B3D145B}"/>
    <hyperlink ref="L170" location="A126230746L" display="A126230746L" xr:uid="{A7AFF191-3669-45CC-AFAF-F5BE74B651A5}"/>
    <hyperlink ref="L190" location="A126245002X" display="A126245002X" xr:uid="{4D16645C-8C91-40C1-8B4F-4B0701938E93}"/>
    <hyperlink ref="L210" location="A126237874J" display="A126237874J" xr:uid="{161B25B8-2256-41C4-BDD9-AE59B169D82D}"/>
    <hyperlink ref="D171" location="A126230390K" display="A126230390K" xr:uid="{7793E2F6-46D5-4388-9CBF-F41FBA53CB91}"/>
    <hyperlink ref="D191" location="A126244646L" display="A126244646L" xr:uid="{5DA32EE6-27DD-46E6-A80F-73ECA2DAE60B}"/>
    <hyperlink ref="D211" location="A126237518L" display="A126237518L" xr:uid="{D574FD99-B3D3-4B9D-870D-529602B69D3A}"/>
    <hyperlink ref="E171" location="A126230822C" display="A126230822C" xr:uid="{708E3E91-1143-4B5C-ABBA-B5C4FF990A7C}"/>
    <hyperlink ref="E191" location="A126245078V" display="A126245078V" xr:uid="{35D779DB-D188-48BF-8796-A80A9BFE0590}"/>
    <hyperlink ref="E211" location="A126237950X" display="A126237950X" xr:uid="{D6797490-D0BD-4C3C-8449-C003726E8186}"/>
    <hyperlink ref="F171" location="A126230462K" display="A126230462K" xr:uid="{9C4B939C-65E1-4F97-86E6-B65F81406B90}"/>
    <hyperlink ref="F191" location="A126244718L" display="A126244718L" xr:uid="{C15B6C2A-76F3-46BE-9DD9-25831ACD5E1D}"/>
    <hyperlink ref="F211" location="A126237590F" display="A126237590F" xr:uid="{1DEEBFAF-EBF1-4116-AE7C-45BB6E63DB50}"/>
    <hyperlink ref="G171" location="A126230966R" display="A126230966R" xr:uid="{E59CA4FE-7EA3-438F-A4D5-D36A433692D5}"/>
    <hyperlink ref="G191" location="A126245222A" display="A126245222A" xr:uid="{3BF470F7-21DB-49E4-B679-803CD06723B4}"/>
    <hyperlink ref="G211" location="A126238094L" display="A126238094L" xr:uid="{0A1ECCE9-BDDB-475A-85CD-C179AC8608B9}"/>
    <hyperlink ref="H171" location="A126230534K" display="A126230534K" xr:uid="{24426A4C-8459-40E5-9973-667877EAF582}"/>
    <hyperlink ref="H191" location="A126244790F" display="A126244790F" xr:uid="{9D8A770A-0D92-4E18-A33C-EB00A69F46DB}"/>
    <hyperlink ref="H211" location="A126237662F" display="A126237662F" xr:uid="{717310D8-70A4-4CDB-A2B1-56B9CFF1F4B8}"/>
    <hyperlink ref="I171" location="A126230678W" display="A126230678W" xr:uid="{C55CC7FD-2F97-42B8-A4E8-1E80D4AD4807}"/>
    <hyperlink ref="I191" location="A126244934F" display="A126244934F" xr:uid="{81D65980-D30C-41A1-9ED0-1730AA6D005F}"/>
    <hyperlink ref="I211" location="A126237806F" display="A126237806F" xr:uid="{4A3198CB-5EB2-4AF0-A399-06F71CD100EB}"/>
    <hyperlink ref="J171" location="A126230318T" display="A126230318T" xr:uid="{5368F85F-D941-4318-BA14-B5A1F6E7EAC7}"/>
    <hyperlink ref="J191" location="A126244574L" display="A126244574L" xr:uid="{1DFA2DC4-88A2-417C-892A-CABF0D5C1251}"/>
    <hyperlink ref="J211" location="A126237446L" display="A126237446L" xr:uid="{A00A155E-928D-46BA-87CC-3D29230AFE9C}"/>
    <hyperlink ref="K171" location="A126231038T" display="A126231038T" xr:uid="{D4BC9CC1-983F-4568-BC0A-F053C81F3250}"/>
    <hyperlink ref="K191" location="A126245294L" display="A126245294L" xr:uid="{AC8468CA-2B54-4525-8055-133E6F5C6547}"/>
    <hyperlink ref="K211" location="A126238166L" display="A126238166L" xr:uid="{95FEA405-0C80-4C83-9369-47C681147C9F}"/>
    <hyperlink ref="L171" location="A126230750C" display="A126230750C" xr:uid="{2296CB54-E2B5-4FFA-9801-E02EC645C9FE}"/>
    <hyperlink ref="L191" location="A126245006J" display="A126245006J" xr:uid="{A42EEB87-1BF1-4076-811E-7149A32719B0}"/>
    <hyperlink ref="L211" location="A126237878T" display="A126237878T" xr:uid="{563E2976-7687-41BC-9FE1-52132C942D2F}"/>
    <hyperlink ref="D172" location="A126230354A" display="A126230354A" xr:uid="{C28B0F5E-73CE-45CC-8BF6-DA15A7DDF165}"/>
    <hyperlink ref="D192" location="A126244610K" display="A126244610K" xr:uid="{02DD3E1C-D2E2-4444-8506-85977C68E855}"/>
    <hyperlink ref="D212" location="A126237482W" display="A126237482W" xr:uid="{1653B91A-AD21-4800-BF79-2A93F3F8381C}"/>
    <hyperlink ref="E172" location="A126230786F" display="A126230786F" xr:uid="{B9AF6EC6-84CB-4F4E-AE0B-32A68214EF14}"/>
    <hyperlink ref="E192" location="A126245042T" display="A126245042T" xr:uid="{425D7759-2335-4B2C-829A-AE45EA7BA68D}"/>
    <hyperlink ref="E212" location="A126237914R" display="A126237914R" xr:uid="{1FFAC7CC-4D6D-4C6A-A273-540610B1EAFE}"/>
    <hyperlink ref="F172" location="A126230426A" display="A126230426A" xr:uid="{A0FC21E5-726B-4217-9170-2D3EFD27F464}"/>
    <hyperlink ref="F192" location="A126244682W" display="A126244682W" xr:uid="{8DB3A295-E58C-4FCE-815E-8EDEE670331C}"/>
    <hyperlink ref="F212" location="A126237554W" display="A126237554W" xr:uid="{DCC0B8CF-D724-42A9-95C6-37A29D7CC64D}"/>
    <hyperlink ref="G172" location="A126230930L" display="A126230930L" xr:uid="{AB1E3C80-A878-4737-B74B-C2990A5D5191}"/>
    <hyperlink ref="G192" location="A126245186C" display="A126245186C" xr:uid="{C439E6E8-CFFF-4DD7-A8A1-2E43881AAE37}"/>
    <hyperlink ref="G212" location="A126238058C" display="A126238058C" xr:uid="{B5E80A28-EF9C-49B4-9F3F-B19BA1CEFCB0}"/>
    <hyperlink ref="H172" location="A126230498L" display="A126230498L" xr:uid="{BEFFD93C-5795-4738-9CE9-144202F7B399}"/>
    <hyperlink ref="H192" location="A126244754W" display="A126244754W" xr:uid="{2EF246AB-8A94-433E-86CA-B96CA99EC1B9}"/>
    <hyperlink ref="H212" location="A126237626W" display="A126237626W" xr:uid="{1D0DFD02-80B3-4822-9722-646FF35F2BB2}"/>
    <hyperlink ref="I172" location="A126230642V" display="A126230642V" xr:uid="{E0C2A738-9F9F-41A4-8154-0F5ED0AABE07}"/>
    <hyperlink ref="I192" location="A126244898J" display="A126244898J" xr:uid="{15F4F220-D471-43B9-A766-887389036FBB}"/>
    <hyperlink ref="I212" location="A126237770R" display="A126237770R" xr:uid="{B5BA1C45-A614-47DB-8F95-5865939DBD37}"/>
    <hyperlink ref="J172" location="A126230282A" display="A126230282A" xr:uid="{17DD3466-9B14-4922-AF9A-0F717C602874}"/>
    <hyperlink ref="J192" location="A126244538C" display="A126244538C" xr:uid="{92BD93BE-A257-4B83-9ADB-1295F933449D}"/>
    <hyperlink ref="J212" location="A126237410K" display="A126237410K" xr:uid="{1602070E-5722-47A5-B4C4-689BB9A01092}"/>
    <hyperlink ref="K172" location="A126231002R" display="A126231002R" xr:uid="{336B0F55-46EF-4F89-AE27-E4775BEF6381}"/>
    <hyperlink ref="K192" location="A126245258C" display="A126245258C" xr:uid="{8658DFBF-7FB0-43F3-A985-F4C4211D064E}"/>
    <hyperlink ref="K212" location="A126238130K" display="A126238130K" xr:uid="{D905C879-58F0-4CDC-BEBD-1DDA68C68EED}"/>
    <hyperlink ref="L172" location="A126230714V" display="A126230714V" xr:uid="{CFCF7DB2-D647-4FD4-B91D-8CD37FDB9594}"/>
    <hyperlink ref="L192" location="A126244970R" display="A126244970R" xr:uid="{BA4B01C4-EC49-450C-BCA9-7C9927D6023D}"/>
    <hyperlink ref="L212" location="A126237842R" display="A126237842R" xr:uid="{67304D61-8300-4391-A4ED-748663E22A08}"/>
    <hyperlink ref="D173" location="A126230358K" display="A126230358K" xr:uid="{0310037E-C1F6-428C-8FDB-E12922ECE184}"/>
    <hyperlink ref="D193" location="A126244614V" display="A126244614V" xr:uid="{C9AF7019-C31C-448E-B285-58FAB91A79C2}"/>
    <hyperlink ref="D213" location="A126237486F" display="A126237486F" xr:uid="{6F8ADF69-4DA9-456A-BB1C-C7E6B6C22960}"/>
    <hyperlink ref="E173" location="A126230790W" display="A126230790W" xr:uid="{760A9799-D251-47B0-A89D-6E6171BBE907}"/>
    <hyperlink ref="E193" location="A126245046A" display="A126245046A" xr:uid="{C9C3DE0E-5433-47D3-B38B-374216C09F51}"/>
    <hyperlink ref="E213" location="A126237918X" display="A126237918X" xr:uid="{CDA0BDFD-5007-44D7-80AF-4B2636D8FD4C}"/>
    <hyperlink ref="F173" location="A126230430T" display="A126230430T" xr:uid="{2CB74316-0755-4C2C-A4F6-9A30FD84B4F4}"/>
    <hyperlink ref="F193" location="A126244686F" display="A126244686F" xr:uid="{6A12ECFA-AA7E-4574-B85A-C1BFC4AB5579}"/>
    <hyperlink ref="F213" location="A126237558F" display="A126237558F" xr:uid="{788E63A5-D003-4196-A678-625CA0E03ECB}"/>
    <hyperlink ref="G173" location="A126230934W" display="A126230934W" xr:uid="{52E543F8-2FF9-4270-95AD-D5B828FEE66D}"/>
    <hyperlink ref="G193" location="A126245190V" display="A126245190V" xr:uid="{6DA87A94-4871-4CCB-BA82-A8D7F1599A9A}"/>
    <hyperlink ref="G213" location="A126238062V" display="A126238062V" xr:uid="{BF3DAFA7-D144-4458-8242-85D924AF54E1}"/>
    <hyperlink ref="H173" location="A126230502T" display="A126230502T" xr:uid="{06FF73E9-5EDD-46D1-B8F0-7FD4A05B6201}"/>
    <hyperlink ref="H193" location="A126244758F" display="A126244758F" xr:uid="{4C30A237-B7CD-480D-9C5C-EC7E86B34972}"/>
    <hyperlink ref="H213" location="A126237630L" display="A126237630L" xr:uid="{F7F5C4CB-5711-41D3-98EB-66093EE20210}"/>
    <hyperlink ref="I173" location="A126230646C" display="A126230646C" xr:uid="{B5D6C488-0927-48A1-AE3F-73EC61E6AE12}"/>
    <hyperlink ref="I193" location="A126244902L" display="A126244902L" xr:uid="{EB3DF600-B70C-4471-BEC1-A1D8FA35B55E}"/>
    <hyperlink ref="I213" location="A126237774X" display="A126237774X" xr:uid="{27204A0D-4C18-464D-9A17-C07B47C7413D}"/>
    <hyperlink ref="J173" location="A126230286K" display="A126230286K" xr:uid="{F1D40737-2CB4-4907-8C1B-B1873B6C97A9}"/>
    <hyperlink ref="J193" location="A126244542V" display="A126244542V" xr:uid="{FF2D752E-C6D9-4D16-875B-E1A88ED5CD9F}"/>
    <hyperlink ref="J213" location="A126237414V" display="A126237414V" xr:uid="{10EACA01-BE5C-4CA8-821C-6AC6A0DA8AFF}"/>
    <hyperlink ref="K173" location="A126231006X" display="A126231006X" xr:uid="{157D78AF-1458-45FB-8864-C5BA6F69B512}"/>
    <hyperlink ref="K193" location="A126245262V" display="A126245262V" xr:uid="{26E110BC-76C1-48EB-BC0B-78C3EEAECE3E}"/>
    <hyperlink ref="K213" location="A126238134V" display="A126238134V" xr:uid="{C648EF84-20F4-4AB9-8919-48694FD1F3AB}"/>
    <hyperlink ref="L173" location="A126230718C" display="A126230718C" xr:uid="{188AAF87-7007-4B42-98EA-604BEBD1B815}"/>
    <hyperlink ref="L193" location="A126244974X" display="A126244974X" xr:uid="{FC4FEA6D-CB48-4A97-AEC7-AF4561C63960}"/>
    <hyperlink ref="L213" location="A126237846X" display="A126237846X" xr:uid="{4ACCECA8-4571-4DC6-89F2-1ED96D4C17E8}"/>
    <hyperlink ref="D174" location="A126230374K" display="A126230374K" xr:uid="{846752E7-5347-48C3-A91D-C21B42560DC1}"/>
    <hyperlink ref="D194" location="A126244630V" display="A126244630V" xr:uid="{18AF2B56-58D2-4BA5-96A0-9F3FC397F297}"/>
    <hyperlink ref="D214" location="A126237502V" display="A126237502V" xr:uid="{1C06E1AF-C1E6-4BC1-BB0F-2B1364C76245}"/>
    <hyperlink ref="E174" location="A126230806C" display="A126230806C" xr:uid="{C2C80415-90BC-4D4A-B759-B6FFCA72D02E}"/>
    <hyperlink ref="E194" location="A126245062A" display="A126245062A" xr:uid="{B068DE4B-A630-4D57-983E-6C1F27C991C1}"/>
    <hyperlink ref="E214" location="A126237934X" display="A126237934X" xr:uid="{D487C75B-B120-4454-B588-87CD9CB47D5A}"/>
    <hyperlink ref="F174" location="A126230446K" display="A126230446K" xr:uid="{487A2B66-9432-4EB3-A99D-956B5A5B324B}"/>
    <hyperlink ref="F194" location="A126244702V" display="A126244702V" xr:uid="{0A94967F-4534-41E5-820D-B5A7BA299C79}"/>
    <hyperlink ref="F214" location="A126237574F" display="A126237574F" xr:uid="{AA8C0C91-B48C-4A36-AD6C-E30794A2D155}"/>
    <hyperlink ref="G174" location="A126230950W" display="A126230950W" xr:uid="{3A1AA8B0-8BD7-46AA-9B1A-DCFBC5335851}"/>
    <hyperlink ref="G194" location="A126245206A" display="A126245206A" xr:uid="{34A29D53-0F5F-465D-983E-66A5B3C8CFB7}"/>
    <hyperlink ref="G214" location="A126238078L" display="A126238078L" xr:uid="{9C893A09-8F73-456A-8E74-89038ABF52E5}"/>
    <hyperlink ref="H174" location="A126230518K" display="A126230518K" xr:uid="{CE7F427D-D139-467C-AE64-E6D57BE368F8}"/>
    <hyperlink ref="H194" location="A126244774F" display="A126244774F" xr:uid="{A019D62D-B585-40D7-A30B-01EE5FB51744}"/>
    <hyperlink ref="H214" location="A126237646F" display="A126237646F" xr:uid="{E55D2A49-E291-4E20-9657-297CB004D202}"/>
    <hyperlink ref="I174" location="A126230662C" display="A126230662C" xr:uid="{5ED20C95-3BEA-432B-9405-FA33182C12A8}"/>
    <hyperlink ref="I194" location="A126244918F" display="A126244918F" xr:uid="{94683B45-F62B-4BF3-9EF5-530D1A4E2657}"/>
    <hyperlink ref="I214" location="A126237790X" display="A126237790X" xr:uid="{B1FD298F-895A-4DFB-BD60-6734A44106BB}"/>
    <hyperlink ref="J174" location="A126230302X" display="A126230302X" xr:uid="{0720F12A-8E3E-44B1-8672-DD95D3515373}"/>
    <hyperlink ref="J194" location="A126244558L" display="A126244558L" xr:uid="{77D9F5AC-314F-4504-9475-2A42FF60FFF7}"/>
    <hyperlink ref="J214" location="A126237430V" display="A126237430V" xr:uid="{93402D50-85D3-4397-90A8-371B4C56441C}"/>
    <hyperlink ref="K174" location="A126231022X" display="A126231022X" xr:uid="{C93AD4AE-75D1-4A92-BD8C-BC2E20CA0670}"/>
    <hyperlink ref="K194" location="A126245278L" display="A126245278L" xr:uid="{FE3B20A0-E937-48A4-AF95-51160E7A9B23}"/>
    <hyperlink ref="K214" location="A126238150V" display="A126238150V" xr:uid="{FE1575CB-77E1-4754-A07D-5ACA957526D1}"/>
    <hyperlink ref="L174" location="A126230734C" display="A126230734C" xr:uid="{9BFC94F0-A175-4DD1-A676-87B14153406A}"/>
    <hyperlink ref="L194" location="A126244990X" display="A126244990X" xr:uid="{3FCE7405-A107-4C15-989A-5F32A44797E1}"/>
    <hyperlink ref="L214" location="A126237862X" display="A126237862X" xr:uid="{60E2BCFE-3D11-4259-9D53-E04D52DF085D}"/>
    <hyperlink ref="D175" location="A126230342T" display="A126230342T" xr:uid="{3B78CC78-2184-4433-9195-C96208CA43DE}"/>
    <hyperlink ref="D195" location="A126244598F" display="A126244598F" xr:uid="{F735CE33-244B-4C5A-8E31-7F1CEF073D47}"/>
    <hyperlink ref="D215" location="A126237470L" display="A126237470L" xr:uid="{70C96DF3-E12B-4C81-8C66-EA4AB4712508}"/>
    <hyperlink ref="E175" location="A126230774W" display="A126230774W" xr:uid="{40C85CC0-EC7A-4B5D-98AC-2C0896F86470}"/>
    <hyperlink ref="E195" location="A126245030J" display="A126245030J" xr:uid="{0F33DD3F-0169-488E-8B08-FF9B6D80DB51}"/>
    <hyperlink ref="E215" location="A126237902F" display="A126237902F" xr:uid="{3ED9232C-12A1-4BF0-98BC-71F562A885BE}"/>
    <hyperlink ref="F175" location="A126230414T" display="A126230414T" xr:uid="{800C39B2-3CCB-463E-80B1-46E73CBF86EF}"/>
    <hyperlink ref="F195" location="A126244670L" display="A126244670L" xr:uid="{2B37CB08-3C9B-40FE-BAFD-5AE2AD7E0A63}"/>
    <hyperlink ref="F215" location="A126237542L" display="A126237542L" xr:uid="{1605CE42-E2DE-4A83-A001-56C074AB1BB7}"/>
    <hyperlink ref="G175" location="A126230918W" display="A126230918W" xr:uid="{E676B81A-C08F-4C64-9B51-9704F2B9112A}"/>
    <hyperlink ref="G195" location="A126245174V" display="A126245174V" xr:uid="{A0F10CC4-CEBE-4D7F-BED0-35B5C1B8F702}"/>
    <hyperlink ref="G215" location="A126238046V" display="A126238046V" xr:uid="{1D7AB2D6-549A-4B9B-83E5-02E107168DCF}"/>
    <hyperlink ref="H175" location="A126230486C" display="A126230486C" xr:uid="{AC534AA7-85C5-49C0-ADF3-31B8C17C2A89}"/>
    <hyperlink ref="H195" location="A126244742L" display="A126244742L" xr:uid="{31015E10-3CB8-4B91-A987-F2DBF81F3771}"/>
    <hyperlink ref="H215" location="A126237614L" display="A126237614L" xr:uid="{FA6518B4-9893-48FB-974E-0F12D81F7527}"/>
    <hyperlink ref="I175" location="A126230630K" display="A126230630K" xr:uid="{7A6334CD-9216-4FD3-992A-3BC321A253C9}"/>
    <hyperlink ref="I195" location="A126244886X" display="A126244886X" xr:uid="{4A2A98C1-D61C-4793-8367-4732E3B5F4B7}"/>
    <hyperlink ref="I215" location="A126237758X" display="A126237758X" xr:uid="{B5DA4E15-7893-48A0-9263-F8A42E001887}"/>
    <hyperlink ref="J175" location="A126230270T" display="A126230270T" xr:uid="{067B6213-CE58-4F98-8216-A274325FB239}"/>
    <hyperlink ref="J195" location="A126244526V" display="A126244526V" xr:uid="{4176E222-B390-48C4-BA94-FCDC7690A1D1}"/>
    <hyperlink ref="J215" location="A126237398F" display="A126237398F" xr:uid="{EB93B392-8D37-4261-8B68-37B5B88166F0}"/>
    <hyperlink ref="K175" location="A126230990R" display="A126230990R" xr:uid="{119C2A1C-C9A8-4EC0-BE45-1B3E9956278F}"/>
    <hyperlink ref="K195" location="A126245246V" display="A126245246V" xr:uid="{6A900616-FB60-4C67-A487-70BB264B9068}"/>
    <hyperlink ref="K215" location="A126238118V" display="A126238118V" xr:uid="{40E4BC9F-1E6A-4422-BF33-9C2AD7392EE8}"/>
    <hyperlink ref="L175" location="A126230702K" display="A126230702K" xr:uid="{E705B677-DF0F-46F0-BBD8-EEB106ECB836}"/>
    <hyperlink ref="L195" location="A126244958X" display="A126244958X" xr:uid="{98DA8E80-BEAC-458A-9759-67AFB4BD7280}"/>
    <hyperlink ref="L215" location="A126237830F" display="A126237830F" xr:uid="{9F34E901-CD2E-4C33-B6FE-D6B3BA0AFD5E}"/>
    <hyperlink ref="D176" location="A126230394V" display="A126230394V" xr:uid="{5D9EBD49-446F-4B9B-AB9D-D70B48827162}"/>
    <hyperlink ref="D196" location="A126244650C" display="A126244650C" xr:uid="{93F8B8DA-B8DE-4DD3-95CB-4D6EE6C9006C}"/>
    <hyperlink ref="D216" location="A126237522C" display="A126237522C" xr:uid="{CECEBAEC-D20A-43B8-92F3-625C50248525}"/>
    <hyperlink ref="E176" location="A126230826L" display="A126230826L" xr:uid="{9965A8CD-3C07-4F98-B6AA-2A1F3F9709C2}"/>
    <hyperlink ref="E196" location="A126245082K" display="A126245082K" xr:uid="{ED7EA778-968B-47E9-B9B7-D8A060CBE81F}"/>
    <hyperlink ref="E216" location="A126237954J" display="A126237954J" xr:uid="{E687C0BF-3BA9-4224-BC29-BBF292A41CCC}"/>
    <hyperlink ref="F176" location="A126230466V" display="A126230466V" xr:uid="{C45184E1-2E36-442D-9751-B5070295A9E7}"/>
    <hyperlink ref="F196" location="A126244722C" display="A126244722C" xr:uid="{69691DF6-1D36-404F-AB0F-930E1A8836FF}"/>
    <hyperlink ref="F216" location="A126237594R" display="A126237594R" xr:uid="{43A1306D-31B7-49FE-896B-31BD6BAA8C39}"/>
    <hyperlink ref="G176" location="A126230970F" display="A126230970F" xr:uid="{AB4311BD-5DE0-4571-943B-7511A159BA7F}"/>
    <hyperlink ref="G196" location="A126245226K" display="A126245226K" xr:uid="{8B022995-CDB4-4FCF-ABA8-5357086671E4}"/>
    <hyperlink ref="G216" location="A126238098W" display="A126238098W" xr:uid="{FD82451A-9B38-4180-93ED-2773C0BD5DCD}"/>
    <hyperlink ref="H176" location="A126230538V" display="A126230538V" xr:uid="{88639D61-A716-4420-AA6E-C2E3A3705594}"/>
    <hyperlink ref="H196" location="A126244794R" display="A126244794R" xr:uid="{0787080B-E9B7-4DA5-8EE4-E6A6E94DED80}"/>
    <hyperlink ref="H216" location="A126237666R" display="A126237666R" xr:uid="{E51B489B-0DEF-4988-B4B3-E9149A729FD0}"/>
    <hyperlink ref="I176" location="A126230682L" display="A126230682L" xr:uid="{9CFA48F6-05FB-4E03-97AB-0817990F11BD}"/>
    <hyperlink ref="I196" location="A126244938R" display="A126244938R" xr:uid="{04B1C118-4129-4536-9CDE-124B8726B3D4}"/>
    <hyperlink ref="I216" location="A126237810W" display="A126237810W" xr:uid="{BAE36673-DA2A-46B8-92AA-0E237C0F0756}"/>
    <hyperlink ref="J176" location="A126230322J" display="A126230322J" xr:uid="{9C419886-1F3E-44A6-88C6-748FADE651C8}"/>
    <hyperlink ref="J196" location="A126244578W" display="A126244578W" xr:uid="{5A9FE82D-9381-4B9A-BE62-3FF67E25F023}"/>
    <hyperlink ref="J216" location="A126237450C" display="A126237450C" xr:uid="{522D4AD1-63B9-4DF9-B96F-EA37B593F879}"/>
    <hyperlink ref="K176" location="A126231042J" display="A126231042J" xr:uid="{F39BF2D2-39B8-4455-A782-B5A7AFFA3DDA}"/>
    <hyperlink ref="K196" location="A126245298W" display="A126245298W" xr:uid="{0C0B3443-9560-4A4F-AD85-8078C9E86F2A}"/>
    <hyperlink ref="K216" location="A126238170C" display="A126238170C" xr:uid="{14606663-ADD8-4CC0-ACC1-EA9688ED379E}"/>
    <hyperlink ref="L176" location="A126230754L" display="A126230754L" xr:uid="{3D9C63DB-A450-43EE-8F58-544B4053FFE2}"/>
    <hyperlink ref="L196" location="A126245010X" display="A126245010X" xr:uid="{C8645EA1-58CD-4854-BC6A-01F5DAC785B5}"/>
    <hyperlink ref="L216" location="A126237882J" display="A126237882J" xr:uid="{E981D838-6A20-44D8-8649-46DCCD5501C0}"/>
    <hyperlink ref="D177" location="A126230378V" display="A126230378V" xr:uid="{FCA4B2ED-5DA3-4064-A0FD-03630E505EEA}"/>
    <hyperlink ref="D197" location="A126244634C" display="A126244634C" xr:uid="{42A4A316-C7F0-49AA-BAF1-7A2764BE7390}"/>
    <hyperlink ref="D217" location="A126237506C" display="A126237506C" xr:uid="{057CE801-A7F5-47B2-87B2-7EC980EACE51}"/>
    <hyperlink ref="E177" location="A126230810V" display="A126230810V" xr:uid="{42D00F63-DA3F-4080-A9FC-45EBE248EB6B}"/>
    <hyperlink ref="E197" location="A126245066K" display="A126245066K" xr:uid="{0BCC95B2-AB76-4D18-9155-DD6E54AD0BAD}"/>
    <hyperlink ref="E217" location="A126237938J" display="A126237938J" xr:uid="{9F7C803E-0AA6-45E1-8BB3-8CBE70AF4784}"/>
    <hyperlink ref="F177" location="A126230450A" display="A126230450A" xr:uid="{D525D1F6-5F33-4901-9FEF-2C5A7DB32757}"/>
    <hyperlink ref="F197" location="A126244706C" display="A126244706C" xr:uid="{1C03B042-7DCD-4174-B230-44BAEB1143E4}"/>
    <hyperlink ref="F217" location="A126237578R" display="A126237578R" xr:uid="{E11CF230-D234-4452-97B8-A1CCAD17FFE3}"/>
    <hyperlink ref="G177" location="A126230954F" display="A126230954F" xr:uid="{C195E5EA-521E-4D65-8A6D-8243685AFFF8}"/>
    <hyperlink ref="G197" location="A126245210T" display="A126245210T" xr:uid="{05794581-0467-4953-8473-4DA9571A75AE}"/>
    <hyperlink ref="G217" location="A126238082C" display="A126238082C" xr:uid="{15EDE18E-504A-4191-8A57-703E83FF2007}"/>
    <hyperlink ref="H177" location="A126230522A" display="A126230522A" xr:uid="{C21A156B-F1E7-4BCA-B3FA-E72D53E1C448}"/>
    <hyperlink ref="H197" location="A126244778R" display="A126244778R" xr:uid="{B6D17782-37CD-4AF4-A042-8CBAA7E7E196}"/>
    <hyperlink ref="H217" location="A126237650W" display="A126237650W" xr:uid="{EB261D25-39F8-4CEA-AAAC-D17643374A35}"/>
    <hyperlink ref="I177" location="A126230666L" display="A126230666L" xr:uid="{C5AD503A-4385-48CD-BBF0-91AEAEC11B01}"/>
    <hyperlink ref="I197" location="A126244922W" display="A126244922W" xr:uid="{7ADC42D7-8050-49F4-8EA3-B6AA701D0017}"/>
    <hyperlink ref="I217" location="A126237794J" display="A126237794J" xr:uid="{65C1DC33-A21E-497E-9F37-CE9B9580C929}"/>
    <hyperlink ref="J177" location="A126230306J" display="A126230306J" xr:uid="{5C094CBA-9061-4411-831D-4083A158850F}"/>
    <hyperlink ref="J197" location="A126244562C" display="A126244562C" xr:uid="{EDDEA18B-0AFD-4A10-A4AE-827CA099A600}"/>
    <hyperlink ref="J217" location="A126237434C" display="A126237434C" xr:uid="{B81C0904-6B00-4E7D-9E5F-C4243C8AC3A6}"/>
    <hyperlink ref="K177" location="A126231026J" display="A126231026J" xr:uid="{E1C0A617-2E66-44F1-B8CB-DD7D9AC974F4}"/>
    <hyperlink ref="K197" location="A126245282C" display="A126245282C" xr:uid="{98C8AB8B-E5B9-4DD1-992B-D48FD9583593}"/>
    <hyperlink ref="K217" location="A126238154C" display="A126238154C" xr:uid="{8EC06209-396A-4E98-AF1B-A64411626F79}"/>
    <hyperlink ref="L177" location="A126230738L" display="A126230738L" xr:uid="{6D9AE2C7-0A31-46EE-B33E-B9E688DA766F}"/>
    <hyperlink ref="L197" location="A126244994J" display="A126244994J" xr:uid="{ACF4ED9B-0E04-40CF-A608-9C9BF81F48EF}"/>
    <hyperlink ref="L217" location="A126237866J" display="A126237866J" xr:uid="{79724542-296D-44FB-95DC-3BD2C83C3B16}"/>
    <hyperlink ref="D178" location="A126230398C" display="A126230398C" xr:uid="{B2D03374-EDFD-4C27-8F84-AF8FC272B45C}"/>
    <hyperlink ref="D198" location="A126244654L" display="A126244654L" xr:uid="{CB07EA4A-6042-467E-B076-1F49013BBBF6}"/>
    <hyperlink ref="D218" location="A126237526L" display="A126237526L" xr:uid="{212312BE-CEB3-4277-8EBF-BED45E037FDA}"/>
    <hyperlink ref="E178" location="A126230830C" display="A126230830C" xr:uid="{BA243A51-C3FF-46CF-9C36-FCA702B15F4D}"/>
    <hyperlink ref="E198" location="A126245086V" display="A126245086V" xr:uid="{D6E2592B-8A90-43BB-B399-A17613556C31}"/>
    <hyperlink ref="E218" location="A126237958T" display="A126237958T" xr:uid="{0D302979-68B3-411C-88CF-B807E636C55B}"/>
    <hyperlink ref="F178" location="A126230470K" display="A126230470K" xr:uid="{D1477734-2A01-4E9B-8C98-E1FC88A57C21}"/>
    <hyperlink ref="F198" location="A126244726L" display="A126244726L" xr:uid="{405FADB0-7345-4B86-8CEE-F5A43DE8FF3D}"/>
    <hyperlink ref="F218" location="A126237598X" display="A126237598X" xr:uid="{52188A90-67FC-4172-9D87-00BB8683C5CC}"/>
    <hyperlink ref="G178" location="A126230974R" display="A126230974R" xr:uid="{13FD588A-DD16-4356-9B78-B28C68A9AB2F}"/>
    <hyperlink ref="G198" location="A126245230A" display="A126245230A" xr:uid="{A4E599BC-756B-4903-A5F6-2BB975A3F298}"/>
    <hyperlink ref="G218" location="A126238102A" display="A126238102A" xr:uid="{7093506E-E771-4C07-84D6-8B58AF9B38A6}"/>
    <hyperlink ref="H178" location="A126230542K" display="A126230542K" xr:uid="{09D2950D-DD4B-4160-A0FE-1C4C89697D2D}"/>
    <hyperlink ref="H198" location="A126244798X" display="A126244798X" xr:uid="{54AA566C-CB9C-480C-8E77-B2FEE107E515}"/>
    <hyperlink ref="H218" location="A126237670F" display="A126237670F" xr:uid="{C8CD6E61-EBF8-41CD-85B5-65B998914CD5}"/>
    <hyperlink ref="I178" location="A126230686W" display="A126230686W" xr:uid="{F3FCE162-9DC0-4A54-85EE-BFA1DA9F5EFE}"/>
    <hyperlink ref="I198" location="A126244942F" display="A126244942F" xr:uid="{D1F12C97-F747-42CB-B5D0-9A645D5A4B4D}"/>
    <hyperlink ref="I218" location="A126237814F" display="A126237814F" xr:uid="{873EFC01-5BD3-4152-8DC9-E981DB69BC96}"/>
    <hyperlink ref="J178" location="A126230326T" display="A126230326T" xr:uid="{84611C48-E493-443F-BDCC-6D684EF2D63D}"/>
    <hyperlink ref="J198" location="A126244582L" display="A126244582L" xr:uid="{993304E4-8543-4924-AE6F-5B8C5677B01F}"/>
    <hyperlink ref="J218" location="A126237454L" display="A126237454L" xr:uid="{1120C9C3-EA24-4392-A11A-BEBB2B8CE7E5}"/>
    <hyperlink ref="K178" location="A126231046T" display="A126231046T" xr:uid="{2391F4B1-0562-4E01-9340-CD25ABFD4604}"/>
    <hyperlink ref="K198" location="A126245302A" display="A126245302A" xr:uid="{AB022913-CFAC-4E16-9C89-21BAEA7C3469}"/>
    <hyperlink ref="K218" location="A126238174L" display="A126238174L" xr:uid="{98B8010E-D3C8-4934-B189-C3E04FF5D561}"/>
    <hyperlink ref="L178" location="A126230758W" display="A126230758W" xr:uid="{17E1DEF2-97C2-4126-8822-82B3156277CD}"/>
    <hyperlink ref="L198" location="A126245014J" display="A126245014J" xr:uid="{07BC5CAC-A32B-4864-B701-684EE76ED9A5}"/>
    <hyperlink ref="L218" location="A126237886T" display="A126237886T" xr:uid="{D9EBBC1C-8538-4144-84BD-86BA8CF2157E}"/>
    <hyperlink ref="D179" location="A126230346A" display="A126230346A" xr:uid="{31AA39BD-D14D-471B-8949-36A77653D006}"/>
    <hyperlink ref="D199" location="A126244602K" display="A126244602K" xr:uid="{4FFCADF7-83FF-498D-9182-85A66336DAEE}"/>
    <hyperlink ref="D219" location="A126237474W" display="A126237474W" xr:uid="{1882C303-320B-44A2-A5FB-FD2B3F77D876}"/>
    <hyperlink ref="E179" location="A126230778F" display="A126230778F" xr:uid="{D608A0E5-156B-4C7F-85AF-A6B025D2DE5A}"/>
    <hyperlink ref="E199" location="A126245034T" display="A126245034T" xr:uid="{C4EAF4AA-0B80-4B77-9A9D-D107D3855EF6}"/>
    <hyperlink ref="E219" location="A126237906R" display="A126237906R" xr:uid="{F58F0AFC-9B85-478C-A912-2D2BF485960A}"/>
    <hyperlink ref="F179" location="A126230418A" display="A126230418A" xr:uid="{E093CDFA-7DE8-49C7-818F-C88805AF1257}"/>
    <hyperlink ref="F199" location="A126244674W" display="A126244674W" xr:uid="{23DEF5DC-A0CB-47FB-B604-90B76E1B1661}"/>
    <hyperlink ref="F219" location="A126237546W" display="A126237546W" xr:uid="{75785775-E9D2-4B1A-AF4B-E8FBA560F566}"/>
    <hyperlink ref="G179" location="A126230922L" display="A126230922L" xr:uid="{CD5DACD5-737C-49AD-B0B0-FD3EFC871132}"/>
    <hyperlink ref="G199" location="A126245178C" display="A126245178C" xr:uid="{E95750AF-893B-41C4-A674-AACA77A7CE5F}"/>
    <hyperlink ref="G219" location="A126238050K" display="A126238050K" xr:uid="{748AC6A1-E7F8-42BA-AE8F-CEE5D18D1104}"/>
    <hyperlink ref="H179" location="A126230490V" display="A126230490V" xr:uid="{D7A6A9E1-A6BA-4205-8291-E6B3CC48CAE4}"/>
    <hyperlink ref="H199" location="A126244746W" display="A126244746W" xr:uid="{30AA6E18-BCD0-4B44-9BF8-3A6568FB9D01}"/>
    <hyperlink ref="H219" location="A126237618W" display="A126237618W" xr:uid="{369FCC79-9659-4D42-942E-75DFC3ADF133}"/>
    <hyperlink ref="I179" location="A126230634V" display="A126230634V" xr:uid="{A5FC8618-F3CB-47B8-94DB-020758F793F9}"/>
    <hyperlink ref="I199" location="A126244890R" display="A126244890R" xr:uid="{1CE07A57-3428-46A3-989D-374E7F181ED6}"/>
    <hyperlink ref="I219" location="A126237762R" display="A126237762R" xr:uid="{6CF4C5BB-5324-4A98-8582-74F0EDFFD325}"/>
    <hyperlink ref="J179" location="A126230274A" display="A126230274A" xr:uid="{EEA4768D-2016-4C62-92DA-1694E7DAE417}"/>
    <hyperlink ref="J199" location="A126244530K" display="A126244530K" xr:uid="{76B7971D-8F4A-4768-A586-F7A8794E3C96}"/>
    <hyperlink ref="J219" location="A126237402K" display="A126237402K" xr:uid="{681A11E8-A460-4D36-BCC6-97234C8E5B55}"/>
    <hyperlink ref="K179" location="A126230994X" display="A126230994X" xr:uid="{48DE5D9D-D4AA-429D-A213-840A0335121D}"/>
    <hyperlink ref="K199" location="A126245250K" display="A126245250K" xr:uid="{29793182-43C3-4044-BD9F-577259D8AADE}"/>
    <hyperlink ref="K219" location="A126238122K" display="A126238122K" xr:uid="{91800B9F-D8A7-4596-8466-8C10455075DE}"/>
    <hyperlink ref="L179" location="A126230706V" display="A126230706V" xr:uid="{C2C78DCE-5EF1-4F96-ACE8-FD82A0313236}"/>
    <hyperlink ref="L199" location="A126244962R" display="A126244962R" xr:uid="{E2B6D479-0B34-4F5F-8F39-7EBE9BE1032F}"/>
    <hyperlink ref="L219" location="A126237834R" display="A126237834R" xr:uid="{5161DA3E-0D5D-4CF7-9799-A98457FCB22C}"/>
    <hyperlink ref="D180" location="A126230330J" display="A126230330J" xr:uid="{358B85CD-7657-4CDB-9307-F24D11DA3284}"/>
    <hyperlink ref="D200" location="A126244586W" display="A126244586W" xr:uid="{86DF7AB0-741C-4A36-9C93-6047AD424AD3}"/>
    <hyperlink ref="D220" location="A126237458W" display="A126237458W" xr:uid="{E3479A40-75DE-4BE4-8020-A024A442297A}"/>
    <hyperlink ref="E180" location="A126230762L" display="A126230762L" xr:uid="{CC0B0A67-77BC-4849-A56C-332C46B2CD4A}"/>
    <hyperlink ref="E200" location="A126245018T" display="A126245018T" xr:uid="{EBB1769F-4C1B-435A-957F-6BF5D181144B}"/>
    <hyperlink ref="E220" location="A126237890J" display="A126237890J" xr:uid="{44A0DA02-EF2B-4876-8FBD-639C291B0B88}"/>
    <hyperlink ref="F180" location="A126230402J" display="A126230402J" xr:uid="{D16046EC-EFF9-47DE-8C25-E2D177A458A0}"/>
    <hyperlink ref="F200" location="A126244658W" display="A126244658W" xr:uid="{1BBF385B-807B-4578-80DB-3DC923FA429C}"/>
    <hyperlink ref="F220" location="A126237530C" display="A126237530C" xr:uid="{D532A421-434F-48A1-A467-42E021B7EAC2}"/>
    <hyperlink ref="G180" location="A126230906L" display="A126230906L" xr:uid="{2F1AF4B0-9F10-4A50-B81A-2C5EB0EE5EE7}"/>
    <hyperlink ref="G200" location="A126245162K" display="A126245162K" xr:uid="{4F86E1B6-4687-44B4-80E5-7DA1815E4187}"/>
    <hyperlink ref="G220" location="A126238034K" display="A126238034K" xr:uid="{53DE914C-A25A-4984-8BA7-726D203633CD}"/>
    <hyperlink ref="H180" location="A126230474V" display="A126230474V" xr:uid="{324C7929-0164-41CB-B902-F41C9020E942}"/>
    <hyperlink ref="H200" location="A126244730C" display="A126244730C" xr:uid="{05CF15B5-DEC3-4ACD-B35F-A25B3E64DB59}"/>
    <hyperlink ref="H220" location="A126237602C" display="A126237602C" xr:uid="{298040F9-1C38-43B3-AEC0-7170FF64820D}"/>
    <hyperlink ref="I180" location="A126230618V" display="A126230618V" xr:uid="{9A436E8E-4913-452A-84F3-71DADB417122}"/>
    <hyperlink ref="I200" location="A126244874R" display="A126244874R" xr:uid="{DAB0C711-1238-4563-8BEC-238BD59692B6}"/>
    <hyperlink ref="I220" location="A126237746R" display="A126237746R" xr:uid="{E8A883AF-9943-474B-AA6F-AD2E3ACE63CF}"/>
    <hyperlink ref="J180" location="A126230258A" display="A126230258A" xr:uid="{D5251073-ECAB-4C3B-B4AE-759CAF3AAEB5}"/>
    <hyperlink ref="J200" location="A126244514K" display="A126244514K" xr:uid="{9AEB3FDB-544C-49F4-B526-07B1F1832161}"/>
    <hyperlink ref="J220" location="A126237386W" display="A126237386W" xr:uid="{00A9CA72-3E33-4BCF-AD78-F07D9349DC25}"/>
    <hyperlink ref="K180" location="A126230978X" display="A126230978X" xr:uid="{96C05B41-0C64-4820-90E7-B6A840571A16}"/>
    <hyperlink ref="K200" location="A126245234K" display="A126245234K" xr:uid="{983DAF45-A035-495C-B4A2-14E2CFC61E72}"/>
    <hyperlink ref="K220" location="A126238106K" display="A126238106K" xr:uid="{B312122F-C95F-4264-A805-289C842668C1}"/>
    <hyperlink ref="L180" location="A126230690L" display="A126230690L" xr:uid="{78D797D4-66AD-4722-ADB3-C46599F4546F}"/>
    <hyperlink ref="L200" location="A126244946R" display="A126244946R" xr:uid="{A37DA9EB-A5BC-41B2-8138-585BEB31A636}"/>
    <hyperlink ref="L220" location="A126237818R" display="A126237818R" xr:uid="{E539A737-B647-494E-8330-F3737D524AA5}"/>
    <hyperlink ref="D181" location="A126230334T" display="A126230334T" xr:uid="{9B3D6561-007A-4841-B78E-97B0A82E5AA3}"/>
    <hyperlink ref="D201" location="A126244590L" display="A126244590L" xr:uid="{4236D076-B60E-41DF-8FA9-449734545753}"/>
    <hyperlink ref="D221" location="A126237462L" display="A126237462L" xr:uid="{B86DCA60-D93B-4C45-8E8A-7BCD4DB9936D}"/>
    <hyperlink ref="E181" location="A126230766W" display="A126230766W" xr:uid="{0FEB7199-2824-404D-9FF0-7B1B5D3A1B56}"/>
    <hyperlink ref="E201" location="A126245022J" display="A126245022J" xr:uid="{5F6695F8-3F59-40E9-B77D-B5F842AE2164}"/>
    <hyperlink ref="E221" location="A126237894T" display="A126237894T" xr:uid="{E42D300F-6E59-45E0-9984-1B089300D756}"/>
    <hyperlink ref="F181" location="A126230406T" display="A126230406T" xr:uid="{E3865C6E-AFD2-49AA-9C0B-CD814CB08A12}"/>
    <hyperlink ref="F201" location="A126244662L" display="A126244662L" xr:uid="{934AF06D-F8D8-4AF5-BEAE-4C5E09DD2342}"/>
    <hyperlink ref="F221" location="A126237534L" display="A126237534L" xr:uid="{DE766A4F-4691-4A20-AEF5-64C93050D514}"/>
    <hyperlink ref="G181" location="A126230910C" display="A126230910C" xr:uid="{DCF0E02F-B99D-49F3-B597-78F456B621FF}"/>
    <hyperlink ref="G201" location="A126245166V" display="A126245166V" xr:uid="{563ED0FE-34E0-40F3-BFF7-34E20192879C}"/>
    <hyperlink ref="G221" location="A126238038V" display="A126238038V" xr:uid="{220D0E2B-3D7B-46BF-A85C-4B0257D0C09B}"/>
    <hyperlink ref="H181" location="A126230478C" display="A126230478C" xr:uid="{2B92D9EB-EB3C-497D-A397-0A260538239A}"/>
    <hyperlink ref="H201" location="A126244734L" display="A126244734L" xr:uid="{78EBDC8A-E306-4561-9F29-BD2A523D5578}"/>
    <hyperlink ref="H221" location="A126237606L" display="A126237606L" xr:uid="{755EE3D8-7272-4649-856C-DBF1EE1A0FED}"/>
    <hyperlink ref="I181" location="A126230622K" display="A126230622K" xr:uid="{60B2476D-E87B-4752-8537-5E19D3B65D89}"/>
    <hyperlink ref="I201" location="A126244878X" display="A126244878X" xr:uid="{129BFDCF-FE61-4EC9-983A-E328DE12C5A0}"/>
    <hyperlink ref="I221" location="A126237750F" display="A126237750F" xr:uid="{14F80599-C333-4CA7-B6A6-37F40CFD94DD}"/>
    <hyperlink ref="J181" location="A126230262T" display="A126230262T" xr:uid="{D628D9D0-B1AE-47D0-9587-C1B03885C045}"/>
    <hyperlink ref="J201" location="A126244518V" display="A126244518V" xr:uid="{A5E566D6-7A70-4A27-AA25-D16C042CEA54}"/>
    <hyperlink ref="J221" location="A126237390L" display="A126237390L" xr:uid="{30A065E6-C596-47BA-8F8C-97EE542A379E}"/>
    <hyperlink ref="K181" location="A126230982R" display="A126230982R" xr:uid="{3B3AA9AA-A5FE-4B07-B75E-A0BA557CA946}"/>
    <hyperlink ref="K201" location="A126245238V" display="A126245238V" xr:uid="{22B4188F-9AEB-4979-AC56-0F15009035DA}"/>
    <hyperlink ref="K221" location="A126238110A" display="A126238110A" xr:uid="{4F384B7D-309F-461B-951B-58EF73F9D38D}"/>
    <hyperlink ref="L181" location="A126230694W" display="A126230694W" xr:uid="{AA098153-A633-4D94-AC6A-36F8FCBC2030}"/>
    <hyperlink ref="L201" location="A126244950F" display="A126244950F" xr:uid="{4A59DD5D-E7A4-46C6-92C1-9E66A317CD91}"/>
    <hyperlink ref="L221" location="A126237822F" display="A126237822F" xr:uid="{4EB11483-8010-49D1-B7FB-C437D621ABD5}"/>
    <hyperlink ref="D182" location="A126230362A" display="A126230362A" xr:uid="{65AEDA89-6660-465F-B635-C3B4BA7BC7B4}"/>
    <hyperlink ref="D202" location="A126244618C" display="A126244618C" xr:uid="{932E35C2-3FF7-4CAB-9A0A-10AF5589679A}"/>
    <hyperlink ref="D222" location="A126237490W" display="A126237490W" xr:uid="{C672E96D-574A-4853-9C30-7F27BA2A1EAA}"/>
    <hyperlink ref="E182" location="A126230794F" display="A126230794F" xr:uid="{48EAA4D5-89CD-4C9F-8B49-B72C39911E69}"/>
    <hyperlink ref="E202" location="A126245050T" display="A126245050T" xr:uid="{B9AE166A-11B4-4C67-9CD1-02EC5C5E8573}"/>
    <hyperlink ref="E222" location="A126237922R" display="A126237922R" xr:uid="{170FE99B-C223-4B11-90AA-00E65735D1BE}"/>
    <hyperlink ref="F182" location="A126230434A" display="A126230434A" xr:uid="{C8811549-D5D2-4C70-AD8C-80E88DEAB8D6}"/>
    <hyperlink ref="F202" location="A126244690W" display="A126244690W" xr:uid="{78A12B7C-AFCA-4DC6-A15F-C772EE76F84F}"/>
    <hyperlink ref="F222" location="A126237562W" display="A126237562W" xr:uid="{A33C6B93-613D-4003-B764-9E6DD930EA47}"/>
    <hyperlink ref="G182" location="A126230938F" display="A126230938F" xr:uid="{D640E228-E06F-404A-9700-F0C263114104}"/>
    <hyperlink ref="G202" location="A126245194C" display="A126245194C" xr:uid="{7CF79415-E1B2-4852-8397-3CB37D8010A4}"/>
    <hyperlink ref="G222" location="A126238066C" display="A126238066C" xr:uid="{31373464-9A5C-4293-8F1F-AD51BA240900}"/>
    <hyperlink ref="H182" location="A126230506A" display="A126230506A" xr:uid="{85B49602-9D12-4CB8-B397-ABCF5F85776B}"/>
    <hyperlink ref="H202" location="A126244762W" display="A126244762W" xr:uid="{0ABA3D35-1393-46DD-A4AE-6D0A0741B2B1}"/>
    <hyperlink ref="H222" location="A126237634W" display="A126237634W" xr:uid="{E9C0E33E-C037-47D4-9389-5AE0EF8CA80E}"/>
    <hyperlink ref="I182" location="A126230650V" display="A126230650V" xr:uid="{D347DCA3-6CE4-4B23-8FB3-4DBBD32DF366}"/>
    <hyperlink ref="I202" location="A126244906W" display="A126244906W" xr:uid="{B9A97AF3-97B7-4FE5-9A57-16A11BF56135}"/>
    <hyperlink ref="I222" location="A126237778J" display="A126237778J" xr:uid="{AD0944A8-3456-4B72-BA66-0628BFBD5037}"/>
    <hyperlink ref="J182" location="A126230290A" display="A126230290A" xr:uid="{E6D4A7A7-6933-4CEA-A3F5-8C8A2C240D53}"/>
    <hyperlink ref="J202" location="A126244546C" display="A126244546C" xr:uid="{CAE4F62A-6EC5-4B16-8C9D-8E0E9512FAD2}"/>
    <hyperlink ref="J222" location="A126237418C" display="A126237418C" xr:uid="{9EFCC699-7C7D-4599-98CC-FC624F340639}"/>
    <hyperlink ref="K182" location="A126231010R" display="A126231010R" xr:uid="{ECA52BEC-796D-4695-8E65-C8F9EABC1061}"/>
    <hyperlink ref="K202" location="A126245266C" display="A126245266C" xr:uid="{A13499DE-FE63-458B-9A05-E9BC318B34E4}"/>
    <hyperlink ref="K222" location="A126238138C" display="A126238138C" xr:uid="{533A01F2-753C-4479-8526-EF0A13440DF6}"/>
    <hyperlink ref="L182" location="A126230722V" display="A126230722V" xr:uid="{FB1098DE-A2AF-4F86-9ED2-34FEFCDA4536}"/>
    <hyperlink ref="L202" location="A126244978J" display="A126244978J" xr:uid="{2F20BC57-3513-40EF-AEF4-F9EE5C1348F2}"/>
    <hyperlink ref="L222" location="A126237850R" display="A126237850R" xr:uid="{3DCA706C-04CE-40D7-9898-A7583B1B188C}"/>
    <hyperlink ref="D183" location="A126230338A" display="A126230338A" xr:uid="{64FA3364-5976-4769-9926-68FF7314C943}"/>
    <hyperlink ref="D203" location="A126244594W" display="A126244594W" xr:uid="{6B19F1FF-1B5B-4D5E-9849-B472197C1170}"/>
    <hyperlink ref="D223" location="A126237466W" display="A126237466W" xr:uid="{D0041AC4-3720-4120-8931-604E9BEC85F4}"/>
    <hyperlink ref="E183" location="A126230770L" display="A126230770L" xr:uid="{01B1CFA9-CB5A-4F8D-B81A-AF953645B3BF}"/>
    <hyperlink ref="E203" location="A126245026T" display="A126245026T" xr:uid="{FF53B784-7D7A-4ACE-B4F8-F2FE7DF28260}"/>
    <hyperlink ref="E223" location="A126237898A" display="A126237898A" xr:uid="{7391CF5D-1791-4EE3-BC2F-2F5C09F0812D}"/>
    <hyperlink ref="F183" location="A126230410J" display="A126230410J" xr:uid="{EEF7255F-F49B-436A-BA14-F8B0F14FDDA3}"/>
    <hyperlink ref="F203" location="A126244666W" display="A126244666W" xr:uid="{4FE9FA3E-273D-4935-A00B-FF8112FE7070}"/>
    <hyperlink ref="F223" location="A126237538W" display="A126237538W" xr:uid="{A3F14EB3-6924-48BC-A28C-46FC2990C137}"/>
    <hyperlink ref="G183" location="A126230914L" display="A126230914L" xr:uid="{01CC30C2-89B4-443F-9483-65679808B41A}"/>
    <hyperlink ref="G203" location="A126245170K" display="A126245170K" xr:uid="{6DBA6E75-5A81-485A-8A61-70E39E54DDF9}"/>
    <hyperlink ref="G223" location="A126238042K" display="A126238042K" xr:uid="{20C95523-9949-4661-AE5F-5736247C5CBD}"/>
    <hyperlink ref="H183" location="A126230482V" display="A126230482V" xr:uid="{AD33059A-F443-4C31-A3F7-81609CBDFAA0}"/>
    <hyperlink ref="H203" location="A126244738W" display="A126244738W" xr:uid="{74F60CE3-8951-40EC-AD94-2B1F8809350C}"/>
    <hyperlink ref="H223" location="A126237610C" display="A126237610C" xr:uid="{4B140E4B-1007-47EE-958F-C6D7C32420FA}"/>
    <hyperlink ref="I183" location="A126230626V" display="A126230626V" xr:uid="{3B4673EA-2378-4694-8949-14DB04B3D49B}"/>
    <hyperlink ref="I203" location="A126244882R" display="A126244882R" xr:uid="{E724986C-64E6-4E0B-972D-C48A0AE6FF5A}"/>
    <hyperlink ref="I223" location="A126237754R" display="A126237754R" xr:uid="{12DE7A73-3DD7-4500-AA29-A23503C28AF1}"/>
    <hyperlink ref="J183" location="A126230266A" display="A126230266A" xr:uid="{484DB3C1-8438-409E-A3E3-F78010C870FE}"/>
    <hyperlink ref="J203" location="A126244522K" display="A126244522K" xr:uid="{DDA03A7F-C9C0-452B-9637-4C8A05D68B61}"/>
    <hyperlink ref="J223" location="A126237394W" display="A126237394W" xr:uid="{A20A6805-0259-4D13-B189-494E8385C6B0}"/>
    <hyperlink ref="K183" location="A126230986X" display="A126230986X" xr:uid="{0A2DDDF5-67FD-4FC2-BA9F-7504AE02C1F8}"/>
    <hyperlink ref="K203" location="A126245242K" display="A126245242K" xr:uid="{2BF2EDA5-03E8-4992-9E86-5FF12971ED39}"/>
    <hyperlink ref="K223" location="A126238114K" display="A126238114K" xr:uid="{0E62B3D3-CE53-4F0D-AFA7-658EBDDB718D}"/>
    <hyperlink ref="L183" location="A126230698F" display="A126230698F" xr:uid="{ECD1A7DD-E50F-48B0-877C-0F1AE1574CB3}"/>
    <hyperlink ref="L203" location="A126244954R" display="A126244954R" xr:uid="{F5A0B4F9-856D-43CC-8224-9168EDB36DED}"/>
    <hyperlink ref="L223" location="A126237826R" display="A126237826R" xr:uid="{570ECF9E-4C3D-4DCD-BFC2-9B476E7BDA9A}"/>
    <hyperlink ref="D184" location="A126230366K" display="A126230366K" xr:uid="{5E68A1F9-ACA6-4BCC-91EF-1FC4A7DF074C}"/>
    <hyperlink ref="D204" location="A126244622V" display="A126244622V" xr:uid="{476B82F1-B232-461B-B385-71B78D66FA9E}"/>
    <hyperlink ref="D224" location="A126237494F" display="A126237494F" xr:uid="{AAA68670-826D-4198-8611-CE0EFDEEDF12}"/>
    <hyperlink ref="E184" location="A126230798R" display="A126230798R" xr:uid="{58EEF76C-DD02-4984-B13B-9FA78B8099B4}"/>
    <hyperlink ref="E204" location="A126245054A" display="A126245054A" xr:uid="{3C75FDDA-CC6D-4292-AA9E-D1FF9423FFFB}"/>
    <hyperlink ref="E224" location="A126237926X" display="A126237926X" xr:uid="{E083C734-F9A8-47D9-9D66-006F1BA2BAD0}"/>
    <hyperlink ref="F184" location="A126230438K" display="A126230438K" xr:uid="{8313C087-17CF-4B81-B66B-54753ABA8195}"/>
    <hyperlink ref="F204" location="A126244694F" display="A126244694F" xr:uid="{D1327BF1-A502-404A-A96F-0E62244568BF}"/>
    <hyperlink ref="F224" location="A126237566F" display="A126237566F" xr:uid="{CEEB0AD4-2C77-40E5-8F37-E3D203452339}"/>
    <hyperlink ref="G184" location="A126230942W" display="A126230942W" xr:uid="{9E26C7C2-7199-4CA8-93B4-11A857AAD4A6}"/>
    <hyperlink ref="G204" location="A126245198L" display="A126245198L" xr:uid="{BD06256F-749E-4133-890C-3001A2D7C4C0}"/>
    <hyperlink ref="G224" location="A126238070V" display="A126238070V" xr:uid="{71952BAA-188A-4E0C-BAA0-92B526315B52}"/>
    <hyperlink ref="H184" location="A126230510T" display="A126230510T" xr:uid="{5ECD3D19-4765-407D-B76E-C9FD15B09272}"/>
    <hyperlink ref="H204" location="A126244766F" display="A126244766F" xr:uid="{BF9C925A-32A7-4618-9D36-3AFDD832599D}"/>
    <hyperlink ref="H224" location="A126237638F" display="A126237638F" xr:uid="{EBABEE98-422A-44B2-B972-964161B56778}"/>
    <hyperlink ref="I184" location="A126230654C" display="A126230654C" xr:uid="{6166C197-8F90-4DFE-AC15-6C8C3CBE236E}"/>
    <hyperlink ref="I204" location="A126244910L" display="A126244910L" xr:uid="{6C61106F-DC58-4113-8BCE-0785AAAD3528}"/>
    <hyperlink ref="I224" location="A126237782X" display="A126237782X" xr:uid="{3550BE8B-73C0-4FEA-873D-0370186BF11F}"/>
    <hyperlink ref="J184" location="A126230294K" display="A126230294K" xr:uid="{EFF3D71C-BBBC-4D0A-B869-0ED2AEBFCF62}"/>
    <hyperlink ref="J204" location="A126244550V" display="A126244550V" xr:uid="{399E4159-AA8D-4F1D-97C8-F2709CC4FC14}"/>
    <hyperlink ref="J224" location="A126237422V" display="A126237422V" xr:uid="{F032FD98-A123-4FD7-9D14-FD98C1B5697B}"/>
    <hyperlink ref="K184" location="A126231014X" display="A126231014X" xr:uid="{4C1E8DDC-BD38-43EA-ABE9-57CE2ACC04DD}"/>
    <hyperlink ref="K204" location="A126245270V" display="A126245270V" xr:uid="{F51BC0B1-6FF6-4A14-BA7F-1667F9835884}"/>
    <hyperlink ref="K224" location="A126238142V" display="A126238142V" xr:uid="{86575AB1-DFC6-4A04-9E14-67C737DB0CB9}"/>
    <hyperlink ref="L184" location="A126230726C" display="A126230726C" xr:uid="{38DD3595-4EF5-4E97-8EDD-E70154EDDC3C}"/>
    <hyperlink ref="L204" location="A126244982X" display="A126244982X" xr:uid="{0269744E-BE0E-4540-B2B1-684318C51469}"/>
    <hyperlink ref="L224" location="A126237854X" display="A126237854X" xr:uid="{20C75FC2-9E85-42EB-8A50-4DF031B91455}"/>
    <hyperlink ref="M185" location="A126235122F" display="A126235122F" xr:uid="{77214D9A-FFD7-422F-BAFD-5013A3B41B34}"/>
    <hyperlink ref="M205" location="A126249378V" display="A126249378V" xr:uid="{727EF0E7-6103-4C9F-ABF5-F3463F71B5BF}"/>
    <hyperlink ref="M225" location="A126242250F" display="A126242250F" xr:uid="{22D09771-E112-467A-992F-22754ABD521C}"/>
    <hyperlink ref="N185" location="A126235554K" display="A126235554K" xr:uid="{5A61EA52-D69E-42E5-8D29-441C28D9F36A}"/>
    <hyperlink ref="N205" location="A126249810V" display="A126249810V" xr:uid="{558E169C-FD30-46CC-A8CC-5F6D0CA0B674}"/>
    <hyperlink ref="N225" location="A126242682K" display="A126242682K" xr:uid="{348F5511-A081-4256-8124-EB99B2006537}"/>
    <hyperlink ref="O185" location="A126235194T" display="A126235194T" xr:uid="{98EFD25D-FA6F-4767-913D-B950FC17C03C}"/>
    <hyperlink ref="O205" location="A126249450A" display="A126249450A" xr:uid="{9FFF5369-245A-49CE-A458-CBCA965E2E89}"/>
    <hyperlink ref="O225" location="A126242322F" display="A126242322F" xr:uid="{AEDE2173-25AE-4621-BD0C-93418402972D}"/>
    <hyperlink ref="P185" location="A126235698W" display="A126235698W" xr:uid="{F41C2BDD-EC01-4C09-AEE4-266C5CEC4046}"/>
    <hyperlink ref="P205" location="A126249954F" display="A126249954F" xr:uid="{7BF07CC8-FBF5-4340-A9E3-0A278DDA316C}"/>
    <hyperlink ref="P225" location="A126242826K" display="A126242826K" xr:uid="{E12BA84A-8326-48D8-B516-21475617B2D3}"/>
    <hyperlink ref="Q185" location="A126235266T" display="A126235266T" xr:uid="{D29658E1-4112-4730-88F5-B5A277A9246A}"/>
    <hyperlink ref="Q205" location="A126249522A" display="A126249522A" xr:uid="{89EA864B-1C03-4A6E-85F3-D4984D1FFD5E}"/>
    <hyperlink ref="Q225" location="A126242394T" display="A126242394T" xr:uid="{B9024D50-FA14-49E9-91B5-FD66C5C2AEC6}"/>
    <hyperlink ref="R185" location="A126235410X" display="A126235410X" xr:uid="{DECE8854-F4B5-4B19-BE14-9296828F0271}"/>
    <hyperlink ref="R205" location="A126249666L" display="A126249666L" xr:uid="{203BF933-8FCD-49D0-AAC8-860087F88D0E}"/>
    <hyperlink ref="R225" location="A126242538T" display="A126242538T" xr:uid="{524A34CD-1695-489A-A5C9-CCD23BCE40A2}"/>
    <hyperlink ref="S185" location="A126235050F" display="A126235050F" xr:uid="{825ABDD6-A365-458A-BE4A-C48B911B8452}"/>
    <hyperlink ref="S205" location="A126249306J" display="A126249306J" xr:uid="{C00DE532-7F9F-43CA-A355-30DE70275C39}"/>
    <hyperlink ref="S225" location="A126242178X" display="A126242178X" xr:uid="{E969BC4D-5AE8-47CC-A5CE-E278CC0DF29F}"/>
    <hyperlink ref="T185" location="A126235770C" display="A126235770C" xr:uid="{0764BA91-349C-4A5B-98A8-051C251E8348}"/>
    <hyperlink ref="T205" location="A126250026L" display="A126250026L" xr:uid="{1DD09607-15C7-4314-9035-167B1900D7FE}"/>
    <hyperlink ref="T225" location="A126242898W" display="A126242898W" xr:uid="{797368AA-B818-4073-A157-26B58B844251}"/>
    <hyperlink ref="U185" location="A126235482K" display="A126235482K" xr:uid="{5DE1FACE-AFE5-4B7B-AC8A-7C441D54EF7C}"/>
    <hyperlink ref="U205" location="A126249738L" display="A126249738L" xr:uid="{53B68876-DF62-41D5-8BF8-FB983924FCA2}"/>
    <hyperlink ref="U225" location="A126242610X" display="A126242610X" xr:uid="{65112279-5FD1-437D-8F9F-207A450AEAF9}"/>
    <hyperlink ref="M168" location="A126235134R" display="A126235134R" xr:uid="{0312C43F-47EE-41A5-91B2-59A31E4B82EA}"/>
    <hyperlink ref="M188" location="A126249390K" display="A126249390K" xr:uid="{B97529C4-2E3D-41BA-B748-C63CA75A2676}"/>
    <hyperlink ref="M208" location="A126242262R" display="A126242262R" xr:uid="{BF496371-B1A3-45A5-A0FC-9FEBA9FE3848}"/>
    <hyperlink ref="N168" location="A126235566V" display="A126235566V" xr:uid="{4F70818D-B3D0-45B8-9EBC-8A696B15F6B3}"/>
    <hyperlink ref="N188" location="A126249822C" display="A126249822C" xr:uid="{A70E569D-919F-4616-95B6-275CC71467E8}"/>
    <hyperlink ref="N208" location="A126242694V" display="A126242694V" xr:uid="{8E9F6689-4C14-4356-A26B-EF60944183D3}"/>
    <hyperlink ref="O168" location="A126235206R" display="A126235206R" xr:uid="{A650354C-2116-4B97-8726-7461EE7ED67B}"/>
    <hyperlink ref="O188" location="A126249462K" display="A126249462K" xr:uid="{AA79155C-F977-4D5D-BDCB-DD97C1DFEFEA}"/>
    <hyperlink ref="O208" location="A126242334R" display="A126242334R" xr:uid="{269B64E1-5342-4124-A837-43C77962DE43}"/>
    <hyperlink ref="P168" location="A126235710A" display="A126235710A" xr:uid="{CE382996-A323-42C8-B041-E23F401D8B08}"/>
    <hyperlink ref="P188" location="A126249966R" display="A126249966R" xr:uid="{839F226C-D3FB-4EC9-90B7-AA7C76E514FA}"/>
    <hyperlink ref="P208" location="A126242838V" display="A126242838V" xr:uid="{F2D926D3-D5DC-4142-A1D9-56B9DC22A12F}"/>
    <hyperlink ref="Q168" location="A126235278A" display="A126235278A" xr:uid="{52CB5713-1930-4FEF-AB02-7DEEB0D20C7F}"/>
    <hyperlink ref="Q188" location="A126249534K" display="A126249534K" xr:uid="{7D4C887E-7395-4750-A305-7B40606E0CD4}"/>
    <hyperlink ref="Q208" location="A126242406R" display="A126242406R" xr:uid="{CF2544F6-D217-4512-B6F8-F6A28B403CDD}"/>
    <hyperlink ref="R168" location="A126235422J" display="A126235422J" xr:uid="{EE6EF2C3-B636-49B2-80B1-FB8B0494C903}"/>
    <hyperlink ref="R188" location="A126249678W" display="A126249678W" xr:uid="{EB17612B-13D0-4355-856D-ECDA20575149}"/>
    <hyperlink ref="R208" location="A126242550J" display="A126242550J" xr:uid="{41B89E8C-878F-4E90-A7FB-69AC03A2FC4D}"/>
    <hyperlink ref="S168" location="A126235062R" display="A126235062R" xr:uid="{8FB4E3FC-ECD0-45B4-9CFF-ECA5D14ED8E0}"/>
    <hyperlink ref="S188" location="A126249318T" display="A126249318T" xr:uid="{A71C143C-A9FD-45DB-8518-B8A547DF8F93}"/>
    <hyperlink ref="S208" location="A126242190R" display="A126242190R" xr:uid="{29E1D31A-9A07-49F4-9584-21F35552140A}"/>
    <hyperlink ref="T168" location="A126235782L" display="A126235782L" xr:uid="{ABEDA0C4-F448-44C3-A40D-20A4E38A5815}"/>
    <hyperlink ref="T188" location="A126250038W" display="A126250038W" xr:uid="{8D314A1E-FB08-49DF-8E87-E86D949294A4}"/>
    <hyperlink ref="T208" location="A126242910A" display="A126242910A" xr:uid="{0F4FC65B-FA0B-44B1-919C-5AFF573E896F}"/>
    <hyperlink ref="U168" location="A126235494V" display="A126235494V" xr:uid="{5BCA8C3B-0DA1-44F4-B9F4-45B08FE7367F}"/>
    <hyperlink ref="U188" location="A126249750C" display="A126249750C" xr:uid="{C4200125-5E45-4B7F-9A6C-34C1EB115D3A}"/>
    <hyperlink ref="U208" location="A126242622J" display="A126242622J" xr:uid="{7035CC61-EA31-467E-9262-84492094DE67}"/>
    <hyperlink ref="M169" location="A126235102W" display="A126235102W" xr:uid="{D905B9E5-E38E-4113-9065-003F1CB24EAA}"/>
    <hyperlink ref="M189" location="A126249358K" display="A126249358K" xr:uid="{C459DCA1-ADAB-4EFD-87EB-A2A4AE2F04F4}"/>
    <hyperlink ref="M209" location="A126242230W" display="A126242230W" xr:uid="{7018372A-6B62-4B85-A5CE-05F7E8A0D048}"/>
    <hyperlink ref="N169" location="A126235534A" display="A126235534A" xr:uid="{5EBF9DEE-F7B6-48AF-9DC3-6A30F8913210}"/>
    <hyperlink ref="N189" location="A126249790W" display="A126249790W" xr:uid="{150874B9-C1D2-401D-B868-922DBA721AA2}"/>
    <hyperlink ref="N209" location="A126242662A" display="A126242662A" xr:uid="{F7763F4E-8AD3-442D-8106-6FA6C7B9EA97}"/>
    <hyperlink ref="O169" location="A126235174J" display="A126235174J" xr:uid="{1B1FBE41-E155-416A-B8AE-D5225318E0DF}"/>
    <hyperlink ref="O189" location="A126249430T" display="A126249430T" xr:uid="{7ED2D38D-8D64-48C1-894D-60B0EB6CCC10}"/>
    <hyperlink ref="O209" location="A126242302W" display="A126242302W" xr:uid="{F24333E9-4673-4D6B-A653-B28C1F272037}"/>
    <hyperlink ref="P169" location="A126235678L" display="A126235678L" xr:uid="{681AAF3B-E787-44C2-B825-F77CA366BC17}"/>
    <hyperlink ref="P189" location="A126249934W" display="A126249934W" xr:uid="{C0698150-B4D9-4877-96A7-9349EB3F60B0}"/>
    <hyperlink ref="P209" location="A126242806A" display="A126242806A" xr:uid="{7CE07EF6-7526-402E-B5AA-B98488A4F0CD}"/>
    <hyperlink ref="Q169" location="A126235246J" display="A126235246J" xr:uid="{1C10112D-512A-4178-AF8E-A85E09FC3AD1}"/>
    <hyperlink ref="Q189" location="A126249502T" display="A126249502T" xr:uid="{A59DBC53-C66E-4E99-AEBE-87DB63983149}"/>
    <hyperlink ref="Q209" location="A126242374J" display="A126242374J" xr:uid="{CCC96D9F-B41B-45E0-A0D8-4A2CD6E29D42}"/>
    <hyperlink ref="R169" location="A126235390A" display="A126235390A" xr:uid="{FF45B0F6-C162-4763-BFB4-0A509FCD8A45}"/>
    <hyperlink ref="R189" location="A126249646C" display="A126249646C" xr:uid="{54F9F421-51CC-4815-8E85-CBFE912E05E7}"/>
    <hyperlink ref="R209" location="A126242518J" display="A126242518J" xr:uid="{98719BC3-51CC-4300-9644-335286C974D7}"/>
    <hyperlink ref="S169" location="A126235030W" display="A126235030W" xr:uid="{F74C32F7-14D4-4EA2-9914-8743863840EA}"/>
    <hyperlink ref="S189" location="A126249286K" display="A126249286K" xr:uid="{644FA3C2-D250-49EA-A2BE-213524A9AEC9}"/>
    <hyperlink ref="S209" location="A126242158R" display="A126242158R" xr:uid="{7C477091-DA68-45DA-B1FD-473F4EEE2621}"/>
    <hyperlink ref="T169" location="A126235750V" display="A126235750V" xr:uid="{37FB95A6-A75B-4BDF-8E81-714D68D899D8}"/>
    <hyperlink ref="T189" location="A126250006C" display="A126250006C" xr:uid="{1B014F20-1179-4D09-A952-A93069A60D1D}"/>
    <hyperlink ref="T209" location="A126242878L" display="A126242878L" xr:uid="{4C06870E-1176-429B-937F-E2B9640631E7}"/>
    <hyperlink ref="U169" location="A126235462A" display="A126235462A" xr:uid="{48E9AAA3-D514-4D41-B711-1F43DDFAA673}"/>
    <hyperlink ref="U189" location="A126249718C" display="A126249718C" xr:uid="{18A7C824-909E-49C5-A719-4BCDC16A9D62}"/>
    <hyperlink ref="U209" location="A126242590A" display="A126242590A" xr:uid="{17FA9EA3-04DA-4B1F-9173-61DF7910443E}"/>
    <hyperlink ref="M170" location="A126235138X" display="A126235138X" xr:uid="{A4B9E247-8D5C-4101-B3A3-D1DCA9D7D8AB}"/>
    <hyperlink ref="M190" location="A126249394V" display="A126249394V" xr:uid="{69A1EDBD-1D55-4FC5-BE15-EACC3732C462}"/>
    <hyperlink ref="M210" location="A126242266X" display="A126242266X" xr:uid="{88BBD823-857D-4971-BF72-9A631D8136C5}"/>
    <hyperlink ref="N170" location="A126235570K" display="A126235570K" xr:uid="{73265EEC-41D5-4848-A5AF-71BF1813798D}"/>
    <hyperlink ref="N190" location="A126249826L" display="A126249826L" xr:uid="{21A05CF8-C13A-49AB-A97D-95FA08E54343}"/>
    <hyperlink ref="N210" location="A126242698C" display="A126242698C" xr:uid="{BC2FD0C7-9D15-4DFD-8E9B-42C1E191A406}"/>
    <hyperlink ref="O170" location="A126235210F" display="A126235210F" xr:uid="{08B4737C-1D47-4D5E-BE05-4613CF1999F6}"/>
    <hyperlink ref="O190" location="A126249466V" display="A126249466V" xr:uid="{7B9EB7AA-8F7C-4AE0-8450-21042276923F}"/>
    <hyperlink ref="O210" location="A126242338X" display="A126242338X" xr:uid="{4FA79946-6ACE-46DC-A80D-F71BD4746121}"/>
    <hyperlink ref="P170" location="A126235714K" display="A126235714K" xr:uid="{0419512D-6891-4A33-B241-5A767B1C9B10}"/>
    <hyperlink ref="P190" location="A126249970F" display="A126249970F" xr:uid="{9D5E3DAF-9058-4E94-8859-A1B71E7C3EAC}"/>
    <hyperlink ref="P210" location="A126242842K" display="A126242842K" xr:uid="{EB39B9D0-6D30-4620-B162-34F269597064}"/>
    <hyperlink ref="Q170" location="A126235282T" display="A126235282T" xr:uid="{7B6B37F7-3387-4E3A-8B5E-F322EA00EAA5}"/>
    <hyperlink ref="Q190" location="A126249538V" display="A126249538V" xr:uid="{B05ECD1E-867C-4263-8417-055F8DE2BD89}"/>
    <hyperlink ref="Q210" location="A126242410F" display="A126242410F" xr:uid="{AC94B088-8A47-4898-ACC5-DCEDE1C3ABCC}"/>
    <hyperlink ref="R170" location="A126235426T" display="A126235426T" xr:uid="{350BEEAD-BC46-459D-8B8C-4CE7BBB26EB0}"/>
    <hyperlink ref="R190" location="A126249682L" display="A126249682L" xr:uid="{44CC8439-B7D1-4407-88AD-C3586ED82DAD}"/>
    <hyperlink ref="R210" location="A126242554T" display="A126242554T" xr:uid="{7F3A73FD-BF16-4748-8E52-AAA6035F16D5}"/>
    <hyperlink ref="S170" location="A126235066X" display="A126235066X" xr:uid="{F8101AA2-BC42-4139-ACD5-3B9E45F58542}"/>
    <hyperlink ref="S190" location="A126249322J" display="A126249322J" xr:uid="{17AEBCB7-7FB2-4104-865A-C000EC7EFFEE}"/>
    <hyperlink ref="S210" location="A126242194X" display="A126242194X" xr:uid="{B0474D88-4883-4B86-B8CD-60529357FA5B}"/>
    <hyperlink ref="T170" location="A126235786W" display="A126235786W" xr:uid="{53298AB1-5509-414F-9D5D-86A91132786E}"/>
    <hyperlink ref="T190" location="A126250042L" display="A126250042L" xr:uid="{E35447E7-2D23-41CE-AE31-1F8FA53CCAFD}"/>
    <hyperlink ref="T210" location="A126242914K" display="A126242914K" xr:uid="{9A98A98C-D772-4C4A-9853-751EDC9CCF97}"/>
    <hyperlink ref="U170" location="A126235498C" display="A126235498C" xr:uid="{B2D86734-D8BC-4462-9514-190E9C010C4E}"/>
    <hyperlink ref="U190" location="A126249754L" display="A126249754L" xr:uid="{6E2EBE93-BDEA-4605-9A20-7B876D258643}"/>
    <hyperlink ref="U210" location="A126242626T" display="A126242626T" xr:uid="{353B6B43-DD58-47AD-940D-7A1D6FCF3B63}"/>
    <hyperlink ref="M171" location="A126235142R" display="A126235142R" xr:uid="{31D3C2F0-FBBE-4399-B070-D253F227A074}"/>
    <hyperlink ref="M191" location="A126249398C" display="A126249398C" xr:uid="{CDBC9094-EA50-48A7-9670-DC3F5AE4C2D7}"/>
    <hyperlink ref="M211" location="A126242270R" display="A126242270R" xr:uid="{F5EE705A-EB74-4EAD-9FC9-F372D7266AD9}"/>
    <hyperlink ref="N171" location="A126235574V" display="A126235574V" xr:uid="{4C12238C-C0A1-4EF5-BF62-41F886FF8DFD}"/>
    <hyperlink ref="N191" location="A126249830C" display="A126249830C" xr:uid="{DF8CCA5E-F82D-45DE-9C0F-0EFB918B53D9}"/>
    <hyperlink ref="N211" location="A126242702J" display="A126242702J" xr:uid="{E0F1EFF9-98C7-4CEE-BD13-B54993ED361B}"/>
    <hyperlink ref="O171" location="A126235214R" display="A126235214R" xr:uid="{002D865E-A382-4C20-A585-631244D7DD98}"/>
    <hyperlink ref="O191" location="A126249470K" display="A126249470K" xr:uid="{1C5ECB30-30D5-4463-988E-99DF42B486BA}"/>
    <hyperlink ref="O211" location="A126242342R" display="A126242342R" xr:uid="{805B051E-9E9D-4E04-9664-27A9396D8B98}"/>
    <hyperlink ref="P171" location="A126235718V" display="A126235718V" xr:uid="{C2B52323-0C9D-48B5-92BE-CC86B5F51DF4}"/>
    <hyperlink ref="P191" location="A126249974R" display="A126249974R" xr:uid="{03C90948-E4DD-4C53-AEE8-56EDC5A76DEA}"/>
    <hyperlink ref="P211" location="A126242846V" display="A126242846V" xr:uid="{1CF811E6-D6E5-48CD-821F-C87525223F01}"/>
    <hyperlink ref="Q171" location="A126235286A" display="A126235286A" xr:uid="{CAB09A0D-AD48-41EA-8DEB-FB53EA3CD37C}"/>
    <hyperlink ref="Q191" location="A126249542K" display="A126249542K" xr:uid="{78531DEF-D117-4F78-9E84-C9D505B9DC1D}"/>
    <hyperlink ref="Q211" location="A126242414R" display="A126242414R" xr:uid="{8802CB43-9604-4060-A3EE-37E3B7D4AD04}"/>
    <hyperlink ref="R171" location="A126235430J" display="A126235430J" xr:uid="{9AF652F7-45FA-47E5-9C70-DFFD5AFD3953}"/>
    <hyperlink ref="R191" location="A126249686W" display="A126249686W" xr:uid="{A4791C29-F043-4040-87A7-2E2FB07AE039}"/>
    <hyperlink ref="R211" location="A126242558A" display="A126242558A" xr:uid="{54F7E4B0-D72F-43A1-B3F8-01BE6200B162}"/>
    <hyperlink ref="S171" location="A126235070R" display="A126235070R" xr:uid="{45FC27F7-C340-4576-AFD6-2C4AD52DD7B0}"/>
    <hyperlink ref="S191" location="A126249326T" display="A126249326T" xr:uid="{C2961E99-07E6-4798-BA77-A74B3A9CCA82}"/>
    <hyperlink ref="S211" location="A126242198J" display="A126242198J" xr:uid="{51A45376-C11C-4EC3-AC4E-A98D1ADAD58A}"/>
    <hyperlink ref="T171" location="A126235790L" display="A126235790L" xr:uid="{97C4C0B0-24B0-4DB1-8124-7FB44A46C6FD}"/>
    <hyperlink ref="T191" location="A126250046W" display="A126250046W" xr:uid="{AE2D46DC-4AF3-4C04-ACDC-8A95EF34D47E}"/>
    <hyperlink ref="T211" location="A126242918V" display="A126242918V" xr:uid="{F51B5FBC-6C2B-4F61-980F-797F19972BFD}"/>
    <hyperlink ref="U171" location="A126235502J" display="A126235502J" xr:uid="{4F80F22F-3499-4FAF-AA3C-ADE8E6C0A8EA}"/>
    <hyperlink ref="U191" location="A126249758W" display="A126249758W" xr:uid="{152DF8FD-E649-4769-B78E-D53E2765218A}"/>
    <hyperlink ref="U211" location="A126242630J" display="A126242630J" xr:uid="{D4532785-8FDA-4731-BF1A-9C9DC55ADB51}"/>
    <hyperlink ref="M172" location="A126235106F" display="A126235106F" xr:uid="{DBB4ABE9-5784-4747-9252-B120CF011DE3}"/>
    <hyperlink ref="M192" location="A126249362A" display="A126249362A" xr:uid="{42F23A1B-20BB-40B0-B5AD-0B0426B89179}"/>
    <hyperlink ref="M212" location="A126242234F" display="A126242234F" xr:uid="{029DF1F2-E27B-4D32-B4D8-1B0489F8C4D0}"/>
    <hyperlink ref="N172" location="A126235538K" display="A126235538K" xr:uid="{2F4B138E-1D64-4804-AFE8-4F073AE1D26B}"/>
    <hyperlink ref="N192" location="A126249794F" display="A126249794F" xr:uid="{0887DF7B-58A9-4277-A96E-EF5ADD8BAE4B}"/>
    <hyperlink ref="N212" location="A126242666K" display="A126242666K" xr:uid="{ABC5F735-E508-431E-86D3-22BD50FC886F}"/>
    <hyperlink ref="O172" location="A126235178T" display="A126235178T" xr:uid="{18E72B24-3270-4C7A-B14E-777E516A7D7F}"/>
    <hyperlink ref="O192" location="A126249434A" display="A126249434A" xr:uid="{839FF2F8-03FB-46DE-AF51-F39510DE6B66}"/>
    <hyperlink ref="O212" location="A126242306F" display="A126242306F" xr:uid="{2BDC87C5-C860-4683-B416-529DF7A29893}"/>
    <hyperlink ref="P172" location="A126235682C" display="A126235682C" xr:uid="{B76EAED4-D76F-4853-ADA0-D9A6AEE2AAA0}"/>
    <hyperlink ref="P192" location="A126249938F" display="A126249938F" xr:uid="{3689BB75-E4DA-41C6-A3AA-E6A8ADBFC371}"/>
    <hyperlink ref="P212" location="A126242810T" display="A126242810T" xr:uid="{16DAA328-86E1-4061-9288-2DEC226DFB81}"/>
    <hyperlink ref="Q172" location="A126235250X" display="A126235250X" xr:uid="{D75056C8-1E35-414B-8FCD-8EE29E0D262D}"/>
    <hyperlink ref="Q192" location="A126249506A" display="A126249506A" xr:uid="{2E101E30-CC46-4C5C-8C6E-6BB152EE7470}"/>
    <hyperlink ref="Q212" location="A126242378T" display="A126242378T" xr:uid="{CB90715D-B0DB-48D0-A94F-997C7761665A}"/>
    <hyperlink ref="R172" location="A126235394K" display="A126235394K" xr:uid="{BE1BFE03-9041-4600-9806-5BF426460A1E}"/>
    <hyperlink ref="R192" location="A126249650V" display="A126249650V" xr:uid="{1ED7DF47-9401-4B7B-8FA1-107EF2E11761}"/>
    <hyperlink ref="R212" location="A126242522X" display="A126242522X" xr:uid="{E920E8DB-335A-43D7-83C5-4D1A4CA49D91}"/>
    <hyperlink ref="S172" location="A126235034F" display="A126235034F" xr:uid="{85FAB731-FD8A-4754-9623-A251C5F6E352}"/>
    <hyperlink ref="S192" location="A126249290A" display="A126249290A" xr:uid="{69D5620A-082B-42A9-A51C-279348E2BB89}"/>
    <hyperlink ref="S212" location="A126242162F" display="A126242162F" xr:uid="{36BE0462-34DC-4994-B57B-94F074815683}"/>
    <hyperlink ref="T172" location="A126235754C" display="A126235754C" xr:uid="{1B1BF8EC-03C6-43A4-A68E-096524DECED5}"/>
    <hyperlink ref="T192" location="A126250010V" display="A126250010V" xr:uid="{D95CE868-54CE-4298-BB81-7F2E9CEE19C1}"/>
    <hyperlink ref="T212" location="A126242882C" display="A126242882C" xr:uid="{68EC9115-7308-451D-8C38-43735E769000}"/>
    <hyperlink ref="U172" location="A126235466K" display="A126235466K" xr:uid="{0A6EF28B-B485-429F-84DB-1EF003A04C58}"/>
    <hyperlink ref="U192" location="A126249722V" display="A126249722V" xr:uid="{DDA66F0F-6263-412C-8647-27054E8CFDAF}"/>
    <hyperlink ref="U212" location="A126242594K" display="A126242594K" xr:uid="{1FF274C7-CCAD-42DB-B39D-F3DF2C047857}"/>
    <hyperlink ref="M173" location="A126235110W" display="A126235110W" xr:uid="{353ED819-9817-4251-8B82-ADD65D2D74B9}"/>
    <hyperlink ref="M193" location="A126249366K" display="A126249366K" xr:uid="{3F7785D1-FA92-40C3-A408-5E3B0659B120}"/>
    <hyperlink ref="M213" location="A126242238R" display="A126242238R" xr:uid="{0DD09F3D-8A4E-4A6E-952E-84033D1BD99F}"/>
    <hyperlink ref="N173" location="A126235542A" display="A126235542A" xr:uid="{3CCB1579-FAC0-4DE6-AF70-00597BD285C8}"/>
    <hyperlink ref="N193" location="A126249798R" display="A126249798R" xr:uid="{84C9D346-D9A6-471B-AE20-4D2A61D731D2}"/>
    <hyperlink ref="N213" location="A126242670A" display="A126242670A" xr:uid="{2DB95F69-E2A1-4F4E-96BF-6A8F2A63A331}"/>
    <hyperlink ref="O173" location="A126235182J" display="A126235182J" xr:uid="{89D6161C-FD9C-4887-A52D-7E69F58E3371}"/>
    <hyperlink ref="O193" location="A126249438K" display="A126249438K" xr:uid="{6B3E83AD-161F-4ED6-9003-28482ABDD24F}"/>
    <hyperlink ref="O213" location="A126242310W" display="A126242310W" xr:uid="{91E51173-4768-4DFC-873B-F179AF343B01}"/>
    <hyperlink ref="P173" location="A126235686L" display="A126235686L" xr:uid="{3A0FAAD6-EC91-4C94-B8F2-12320E81F644}"/>
    <hyperlink ref="P193" location="A126249942W" display="A126249942W" xr:uid="{7BB9D80A-3FA9-4E96-8D4F-83A4217CA164}"/>
    <hyperlink ref="P213" location="A126242814A" display="A126242814A" xr:uid="{2EBF0B6D-A67C-49A9-B59C-E8503DCC02BF}"/>
    <hyperlink ref="Q173" location="A126235254J" display="A126235254J" xr:uid="{35AF6326-B5CF-4307-ACA7-5243DB0BAA2A}"/>
    <hyperlink ref="Q193" location="A126249510T" display="A126249510T" xr:uid="{5978C6D3-7CF5-479F-84D5-94FADF1FA87C}"/>
    <hyperlink ref="Q213" location="A126242382J" display="A126242382J" xr:uid="{4F1A820E-280B-43DC-85B8-C4F93DEC0F3C}"/>
    <hyperlink ref="R173" location="A126235398V" display="A126235398V" xr:uid="{63711DDC-C64D-4279-8CFD-AF7C9623B5FA}"/>
    <hyperlink ref="R193" location="A126249654C" display="A126249654C" xr:uid="{3CBCD072-88DF-4AEE-84E0-7D56AA7669F1}"/>
    <hyperlink ref="R213" location="A126242526J" display="A126242526J" xr:uid="{6B3EF52E-5998-451D-9999-89660F3583CF}"/>
    <hyperlink ref="S173" location="A126235038R" display="A126235038R" xr:uid="{121C837F-3625-4A77-8DDA-6CEE237064B3}"/>
    <hyperlink ref="S193" location="A126249294K" display="A126249294K" xr:uid="{F5F71847-AD83-4DD0-B23E-29B447C6D273}"/>
    <hyperlink ref="S213" location="A126242166R" display="A126242166R" xr:uid="{4397EB2A-76AC-4B96-8A57-1F50EF402F43}"/>
    <hyperlink ref="T173" location="A126235758L" display="A126235758L" xr:uid="{C4323271-6C27-4F82-B7E7-1C089F6EE20A}"/>
    <hyperlink ref="T193" location="A126250014C" display="A126250014C" xr:uid="{2896BE4A-0167-4998-842D-917835FCC6F9}"/>
    <hyperlink ref="T213" location="A126242886L" display="A126242886L" xr:uid="{14D475B9-A252-4535-981A-DDC9253874D5}"/>
    <hyperlink ref="U173" location="A126235470A" display="A126235470A" xr:uid="{9B30106D-5DEE-463F-A511-3C77220258B4}"/>
    <hyperlink ref="U193" location="A126249726C" display="A126249726C" xr:uid="{F3EE6D22-EE81-41F4-A2D0-47FAA01A9BE0}"/>
    <hyperlink ref="U213" location="A126242598V" display="A126242598V" xr:uid="{0C8CE065-A713-4B78-B3E0-670A883391EA}"/>
    <hyperlink ref="M174" location="A126235126R" display="A126235126R" xr:uid="{E3B94148-5D12-4041-8275-129EF90E80BC}"/>
    <hyperlink ref="M194" location="A126249382K" display="A126249382K" xr:uid="{3E0F1183-0149-4383-BEE1-71AE7EE557C2}"/>
    <hyperlink ref="M214" location="A126242254R" display="A126242254R" xr:uid="{D34EB6CC-E41C-48B4-93DD-2C752AF36AA5}"/>
    <hyperlink ref="N174" location="A126235558V" display="A126235558V" xr:uid="{4F284951-89E8-47F3-9840-0D1C360B2DE5}"/>
    <hyperlink ref="N194" location="A126249814C" display="A126249814C" xr:uid="{A5BD3BEA-ED50-41A9-A671-BB770B5B4FC2}"/>
    <hyperlink ref="N214" location="A126242686V" display="A126242686V" xr:uid="{9A63C2E4-CE09-4C4F-8916-0F28ED0F1785}"/>
    <hyperlink ref="O174" location="A126235198A" display="A126235198A" xr:uid="{BF803D8D-36F2-49A4-9F8F-4B7413272C91}"/>
    <hyperlink ref="O194" location="A126249454K" display="A126249454K" xr:uid="{34DE4ADE-FA46-48FC-9B0C-C258BCA1DB47}"/>
    <hyperlink ref="O214" location="A126242326R" display="A126242326R" xr:uid="{BB5E7587-543D-4F5C-9260-700876D4DF64}"/>
    <hyperlink ref="P174" location="A126235702A" display="A126235702A" xr:uid="{A5320109-F6B0-47B5-BA9D-E037AE6BE0B7}"/>
    <hyperlink ref="P194" location="A126249958R" display="A126249958R" xr:uid="{F71489D9-9A9F-4FF6-94CD-02880E279DFA}"/>
    <hyperlink ref="P214" location="A126242830A" display="A126242830A" xr:uid="{14B5DF0C-EC26-4CA1-AE8C-1FEFCD3A4965}"/>
    <hyperlink ref="Q174" location="A126235270J" display="A126235270J" xr:uid="{9FC65C0D-311C-4059-8EBD-DA7D0FD6EF77}"/>
    <hyperlink ref="Q194" location="A126249526K" display="A126249526K" xr:uid="{C3512133-4540-4AB5-8A9D-0AF39E898B36}"/>
    <hyperlink ref="Q214" location="A126242398A" display="A126242398A" xr:uid="{9F6D01C3-9192-4FF7-8044-3396C8F70E18}"/>
    <hyperlink ref="R174" location="A126235414J" display="A126235414J" xr:uid="{1C354F4B-E401-4E39-8956-22598D50EC1E}"/>
    <hyperlink ref="R194" location="A126249670C" display="A126249670C" xr:uid="{291B1B57-3520-4843-87E3-553A167AC4D7}"/>
    <hyperlink ref="R214" location="A126242542J" display="A126242542J" xr:uid="{94F3C213-0F55-4BAC-81CE-5EECE4755AC4}"/>
    <hyperlink ref="S174" location="A126235054R" display="A126235054R" xr:uid="{939B9D6B-B6C6-4BEE-972D-87BD1B9A1C13}"/>
    <hyperlink ref="S194" location="A126249310X" display="A126249310X" xr:uid="{8B4F9866-BFFD-4807-84A8-D00EC1FA8A7A}"/>
    <hyperlink ref="S214" location="A126242182R" display="A126242182R" xr:uid="{8D0B4982-A8B6-4489-9764-F3B8AB57DD22}"/>
    <hyperlink ref="T174" location="A126235774L" display="A126235774L" xr:uid="{AE123D7A-4A7F-40F4-9A97-D3E6992126F1}"/>
    <hyperlink ref="T194" location="A126250030C" display="A126250030C" xr:uid="{F6D4C203-82F1-40DD-B8D7-5D9A98E2A241}"/>
    <hyperlink ref="T214" location="A126242902A" display="A126242902A" xr:uid="{6E2BB7E8-4575-492C-B523-1E9E40B68CA5}"/>
    <hyperlink ref="U174" location="A126235486V" display="A126235486V" xr:uid="{77BEF1D3-A246-41CB-9E1C-E0A4846F03B6}"/>
    <hyperlink ref="U194" location="A126249742C" display="A126249742C" xr:uid="{D6593927-6952-4A53-ADC4-265B89B633A5}"/>
    <hyperlink ref="U214" location="A126242614J" display="A126242614J" xr:uid="{7F0AF94D-C30A-4136-9E4D-926012FB417B}"/>
    <hyperlink ref="M175" location="A126235094J" display="A126235094J" xr:uid="{99F4AC32-35C5-4F29-8F1E-DD17C7578EC3}"/>
    <hyperlink ref="M195" location="A126249350T" display="A126249350T" xr:uid="{0D97D737-9C24-41DB-9938-F5FBD94C8D89}"/>
    <hyperlink ref="M215" location="A126242222W" display="A126242222W" xr:uid="{393DEF3A-466F-49E9-92BB-14111CEE4289}"/>
    <hyperlink ref="N175" location="A126235526A" display="A126235526A" xr:uid="{AC3CE91B-A635-4F46-902C-24E8E7E4DC15}"/>
    <hyperlink ref="N195" location="A126249782W" display="A126249782W" xr:uid="{AB465386-4FFC-4FB7-B36B-55D1F73B4A11}"/>
    <hyperlink ref="N215" location="A126242654A" display="A126242654A" xr:uid="{1512DEE6-6C37-4DD6-9603-2013B4CF2F51}"/>
    <hyperlink ref="O175" location="A126235166J" display="A126235166J" xr:uid="{99E30693-C9DA-4B24-80AD-6788BB3688C1}"/>
    <hyperlink ref="O195" location="A126249422T" display="A126249422T" xr:uid="{F87B81DC-764F-4958-B6E4-C6C4EA372790}"/>
    <hyperlink ref="O215" location="A126242294J" display="A126242294J" xr:uid="{F54F6891-1D66-4901-A3A0-886BDD65A3D4}"/>
    <hyperlink ref="P175" location="A126235670V" display="A126235670V" xr:uid="{0ECCEA5F-A1C0-444A-9A10-297DD0854CE7}"/>
    <hyperlink ref="P195" location="A126249926W" display="A126249926W" xr:uid="{F326C365-F7DB-4818-8C37-BFF130141B21}"/>
    <hyperlink ref="P215" location="A126242798L" display="A126242798L" xr:uid="{B4D88F8C-469F-472E-A8FA-25F6850C2678}"/>
    <hyperlink ref="Q175" location="A126235238J" display="A126235238J" xr:uid="{E420E79D-83CA-4E50-8FB8-CD003577733C}"/>
    <hyperlink ref="Q195" location="A126249494C" display="A126249494C" xr:uid="{F268D33D-64F9-48BA-911D-3344BB4127E5}"/>
    <hyperlink ref="Q215" location="A126242366J" display="A126242366J" xr:uid="{05A37582-3A92-42EB-84F8-4464EC3C8A60}"/>
    <hyperlink ref="R175" location="A126235382A" display="A126235382A" xr:uid="{2F9143CE-4104-4C0B-942F-073A4BCB2CD4}"/>
    <hyperlink ref="R195" location="A126249638C" display="A126249638C" xr:uid="{DE2BC955-0512-47D8-BC4E-B3458FD748E4}"/>
    <hyperlink ref="R215" location="A126242510R" display="A126242510R" xr:uid="{FF8A266B-BD02-4080-A1FC-D5164D092D0C}"/>
    <hyperlink ref="S175" location="A126235022W" display="A126235022W" xr:uid="{8E555EDB-3A5B-4D88-BA6F-C1011E734B36}"/>
    <hyperlink ref="S195" location="A126249278K" display="A126249278K" xr:uid="{E4E65749-81F4-49C6-A579-7E3F877BF8E8}"/>
    <hyperlink ref="S215" location="A126242150W" display="A126242150W" xr:uid="{A7709FB6-0261-45D4-9E15-C60C4F02E26C}"/>
    <hyperlink ref="T175" location="A126235742V" display="A126235742V" xr:uid="{A8951898-A97A-488D-A388-33A0DAB51036}"/>
    <hyperlink ref="T195" location="A126249998J" display="A126249998J" xr:uid="{CC5451F8-FC5B-4F0A-9F58-94B19E5DA539}"/>
    <hyperlink ref="T215" location="A126242870V" display="A126242870V" xr:uid="{C6902DC5-4AC7-4612-B82A-650C2E35C263}"/>
    <hyperlink ref="U175" location="A126235454A" display="A126235454A" xr:uid="{79B41523-01DA-4997-8E31-0033E19D8BF2}"/>
    <hyperlink ref="U195" location="A126249710K" display="A126249710K" xr:uid="{B770E6B2-838B-4352-B621-93EE753AC8F0}"/>
    <hyperlink ref="U215" location="A126242582A" display="A126242582A" xr:uid="{5B272927-D9B7-4A20-8D99-54F660E5782E}"/>
    <hyperlink ref="M176" location="A126235146X" display="A126235146X" xr:uid="{6959C542-AFF3-45CA-925F-E6B12FBC4AD2}"/>
    <hyperlink ref="M196" location="A126249402J" display="A126249402J" xr:uid="{04C3D697-D90A-4E56-852D-8E86A7CB1EB1}"/>
    <hyperlink ref="M216" location="A126242274X" display="A126242274X" xr:uid="{9BF05EA8-70E0-48F7-A02B-0637ED217856}"/>
    <hyperlink ref="N176" location="A126235578C" display="A126235578C" xr:uid="{4143630F-CCA6-4155-BFDD-8117E3BB1377}"/>
    <hyperlink ref="N196" location="A126249834L" display="A126249834L" xr:uid="{85E1E962-1EA3-41DE-8233-7002C220C2C9}"/>
    <hyperlink ref="N216" location="A126242706T" display="A126242706T" xr:uid="{C0D4C659-991B-4D1E-9328-93C8268C7A70}"/>
    <hyperlink ref="O176" location="A126235218X" display="A126235218X" xr:uid="{37DE9610-EEEE-473C-B9F4-28D188D42F10}"/>
    <hyperlink ref="O196" location="A126249474V" display="A126249474V" xr:uid="{6D19D66B-81F0-441F-8739-E8315D288ED6}"/>
    <hyperlink ref="O216" location="A126242346X" display="A126242346X" xr:uid="{17C3CD58-3415-4AF8-B991-1B199B1BB785}"/>
    <hyperlink ref="P176" location="A126235722K" display="A126235722K" xr:uid="{05812872-99B6-457E-B6CF-31FFCFFBA828}"/>
    <hyperlink ref="P196" location="A126249978X" display="A126249978X" xr:uid="{D6860B14-D555-448A-B8B0-3DF170B15C19}"/>
    <hyperlink ref="P216" location="A126242850K" display="A126242850K" xr:uid="{D7A3EC2E-0455-4E93-B1A3-89E7029F488D}"/>
    <hyperlink ref="Q176" location="A126235290T" display="A126235290T" xr:uid="{42610406-2C0D-4DE2-B374-E6A7613F97B6}"/>
    <hyperlink ref="Q196" location="A126249546V" display="A126249546V" xr:uid="{6719B6C4-7FB4-430F-994B-62EA4548B612}"/>
    <hyperlink ref="Q216" location="A126242418X" display="A126242418X" xr:uid="{295D2C80-18F3-428A-9684-6AF74BC47398}"/>
    <hyperlink ref="R176" location="A126235434T" display="A126235434T" xr:uid="{5F01E351-E1AD-4D96-A814-BACEC27854B5}"/>
    <hyperlink ref="R196" location="A126249690L" display="A126249690L" xr:uid="{951DF5F6-EFA1-44F8-B7C3-E39D6DBEBBFF}"/>
    <hyperlink ref="R216" location="A126242562T" display="A126242562T" xr:uid="{EFB7EF9C-FD75-40C1-939C-A8B1DED044F0}"/>
    <hyperlink ref="S176" location="A126235074X" display="A126235074X" xr:uid="{CD0CE844-768F-45C5-AB69-9F2CCDAA3EBC}"/>
    <hyperlink ref="S196" location="A126249330J" display="A126249330J" xr:uid="{04F55E5B-ACA6-41CF-8C87-971464C968C2}"/>
    <hyperlink ref="S216" location="A126242202L" display="A126242202L" xr:uid="{0D17EF11-F431-40E2-B660-E6B23D87EAFF}"/>
    <hyperlink ref="T176" location="A126235794W" display="A126235794W" xr:uid="{8A100848-F889-4C25-8211-79CE5EFA6998}"/>
    <hyperlink ref="T196" location="A126250050L" display="A126250050L" xr:uid="{97933285-A2F6-4CBD-BBD8-257E148EF82B}"/>
    <hyperlink ref="T216" location="A126242922K" display="A126242922K" xr:uid="{3FF007C4-93E5-407B-A359-474E103D3CDD}"/>
    <hyperlink ref="U176" location="A126235506T" display="A126235506T" xr:uid="{08FEB9D5-EA02-4140-8F1F-B8E1FF38D1B7}"/>
    <hyperlink ref="U196" location="A126249762L" display="A126249762L" xr:uid="{3D4CE44D-A9FF-476B-99BB-B14343283F39}"/>
    <hyperlink ref="U216" location="A126242634T" display="A126242634T" xr:uid="{A714459F-5A8F-4A63-B78B-D0DBF3DABF88}"/>
    <hyperlink ref="M177" location="A126235130F" display="A126235130F" xr:uid="{22827EA3-D190-4552-AF12-B1E1954E0D29}"/>
    <hyperlink ref="M197" location="A126249386V" display="A126249386V" xr:uid="{75FB1179-3BB6-4BAF-854D-DEF924A16112}"/>
    <hyperlink ref="M217" location="A126242258X" display="A126242258X" xr:uid="{C76F5B88-2BB1-4EE2-866B-81CEA6EACCCB}"/>
    <hyperlink ref="N177" location="A126235562K" display="A126235562K" xr:uid="{8276D73A-29A8-47F1-B131-E13EDDE830E2}"/>
    <hyperlink ref="N197" location="A126249818L" display="A126249818L" xr:uid="{7CD40189-B7C7-4E24-A3E2-8E9891D0D0A9}"/>
    <hyperlink ref="N217" location="A126242690K" display="A126242690K" xr:uid="{3EC6D5CD-AE20-4982-9088-C3A567F5E457}"/>
    <hyperlink ref="O177" location="A126235202F" display="A126235202F" xr:uid="{A04E3FEB-ADD7-49CA-AD26-234C73EEF817}"/>
    <hyperlink ref="O197" location="A126249458V" display="A126249458V" xr:uid="{2DCEF778-BF44-478B-8E87-86E8D22E0B16}"/>
    <hyperlink ref="O217" location="A126242330F" display="A126242330F" xr:uid="{DF7A1FE2-F7C8-49E1-AF85-5F440FE11A8C}"/>
    <hyperlink ref="P177" location="A126235706K" display="A126235706K" xr:uid="{918396DD-97E9-4F68-8D53-AF9682001EC6}"/>
    <hyperlink ref="P197" location="A126249962F" display="A126249962F" xr:uid="{11861528-E264-44ED-8CE9-A105B66C6263}"/>
    <hyperlink ref="P217" location="A126242834K" display="A126242834K" xr:uid="{EF0B969E-D406-4363-8CFB-8273B0F3E6F3}"/>
    <hyperlink ref="Q177" location="A126235274T" display="A126235274T" xr:uid="{FFE228D2-A71E-4197-8C07-5D11119C068D}"/>
    <hyperlink ref="Q197" location="A126249530A" display="A126249530A" xr:uid="{B1D202EE-777D-4EBF-9213-0592D0A97A8A}"/>
    <hyperlink ref="Q217" location="A126242402F" display="A126242402F" xr:uid="{04DD8A47-9170-4D0B-A52E-44FF1241F63B}"/>
    <hyperlink ref="R177" location="A126235418T" display="A126235418T" xr:uid="{7E91AB4D-9C1A-400A-B7F5-7D0ECCB78292}"/>
    <hyperlink ref="R197" location="A126249674L" display="A126249674L" xr:uid="{673B93CB-F24D-45D1-B4B2-545D57FFDC29}"/>
    <hyperlink ref="R217" location="A126242546T" display="A126242546T" xr:uid="{0974A42F-E0A2-4F03-93E0-3EA283E40641}"/>
    <hyperlink ref="S177" location="A126235058X" display="A126235058X" xr:uid="{B4C88291-BF04-498E-9D51-7F1B01804C68}"/>
    <hyperlink ref="S197" location="A126249314J" display="A126249314J" xr:uid="{546527C3-A711-4378-9273-2281A2916DF1}"/>
    <hyperlink ref="S217" location="A126242186X" display="A126242186X" xr:uid="{94B8F327-8C63-44D5-8109-5F3AF849AFEB}"/>
    <hyperlink ref="T177" location="A126235778W" display="A126235778W" xr:uid="{BFE8304E-FE76-40F4-AEB3-6EEE3275D884}"/>
    <hyperlink ref="T197" location="A126250034L" display="A126250034L" xr:uid="{D7DE9939-17E9-4F13-8444-379013BE599B}"/>
    <hyperlink ref="T217" location="A126242906K" display="A126242906K" xr:uid="{AA1DDB99-41F3-4D2C-B809-2022DBA4A46F}"/>
    <hyperlink ref="U177" location="A126235490K" display="A126235490K" xr:uid="{6EFC7994-6FDA-44AD-A372-B0729530F76D}"/>
    <hyperlink ref="U197" location="A126249746L" display="A126249746L" xr:uid="{EDA08CA3-80A7-415B-AE00-1654F7767296}"/>
    <hyperlink ref="U217" location="A126242618T" display="A126242618T" xr:uid="{681C787D-9AD0-447B-BF77-8EBC27854952}"/>
    <hyperlink ref="M178" location="A126235150R" display="A126235150R" xr:uid="{987E896A-56F9-42BD-AFD1-25B507B0D726}"/>
    <hyperlink ref="M198" location="A126249406T" display="A126249406T" xr:uid="{D10135C4-F875-4885-A51E-CD30DFDE3CBB}"/>
    <hyperlink ref="M218" location="A126242278J" display="A126242278J" xr:uid="{CAD6E16C-B7E6-4C49-95CF-A5013E4DC19A}"/>
    <hyperlink ref="N178" location="A126235582V" display="A126235582V" xr:uid="{B7403DF0-86AC-4D64-83BC-F4892C5F6DB3}"/>
    <hyperlink ref="N198" location="A126249838W" display="A126249838W" xr:uid="{A79B6FE8-992D-43AF-809F-07A329CB2A55}"/>
    <hyperlink ref="N218" location="A126242710J" display="A126242710J" xr:uid="{307F1B52-C60B-4965-9184-A9D3AF5308EE}"/>
    <hyperlink ref="O178" location="A126235222R" display="A126235222R" xr:uid="{EAEAD73E-F59D-4892-8D92-C93239B3175B}"/>
    <hyperlink ref="O198" location="A126249478C" display="A126249478C" xr:uid="{5679A8B8-0054-4891-B92B-CF25F98E043F}"/>
    <hyperlink ref="O218" location="A126242350R" display="A126242350R" xr:uid="{F58B7D47-44FF-4294-B5C7-D4C909F863AB}"/>
    <hyperlink ref="P178" location="A126235726V" display="A126235726V" xr:uid="{6F724507-45A2-4B6F-A7FA-26099661913C}"/>
    <hyperlink ref="P198" location="A126249982R" display="A126249982R" xr:uid="{36200AB9-BEED-4F34-AC3D-12BA44BFE156}"/>
    <hyperlink ref="P218" location="A126242854V" display="A126242854V" xr:uid="{7F0CD7FA-CA38-4F54-8135-707E00500313}"/>
    <hyperlink ref="Q178" location="A126235294A" display="A126235294A" xr:uid="{4EB146F0-EA3A-4D42-BE55-DAA854BDA13F}"/>
    <hyperlink ref="Q198" location="A126249550K" display="A126249550K" xr:uid="{7034A8F2-118D-449C-9E9E-485D28EB9762}"/>
    <hyperlink ref="Q218" location="A126242422R" display="A126242422R" xr:uid="{7ED770B6-62D7-4BFC-A48B-4FAE49AE3C3A}"/>
    <hyperlink ref="R178" location="A126235438A" display="A126235438A" xr:uid="{39592BC4-AC3F-473F-A7F1-30198C245DD7}"/>
    <hyperlink ref="R198" location="A126249694W" display="A126249694W" xr:uid="{E26AB505-E3F3-4BFB-B690-25C6C5018E24}"/>
    <hyperlink ref="R218" location="A126242566A" display="A126242566A" xr:uid="{D0D95AEF-6800-494B-A363-C504B6A52717}"/>
    <hyperlink ref="S178" location="A126235078J" display="A126235078J" xr:uid="{B0D5EC01-0022-46C7-84EB-0016B7EE2C00}"/>
    <hyperlink ref="S198" location="A126249334T" display="A126249334T" xr:uid="{2990138A-224D-4DE9-8ADC-054BB2A1F3FF}"/>
    <hyperlink ref="S218" location="A126242206W" display="A126242206W" xr:uid="{E6DF2930-5697-4118-8C41-20672A5F6532}"/>
    <hyperlink ref="T178" location="A126235798F" display="A126235798F" xr:uid="{5AD4773E-1FA1-4BE7-808C-6B82181BF828}"/>
    <hyperlink ref="T198" location="A126250054W" display="A126250054W" xr:uid="{9D02E0A9-748A-4AB7-A42C-5640435D6706}"/>
    <hyperlink ref="T218" location="A126242926V" display="A126242926V" xr:uid="{13D6C102-39DC-40D7-ADC2-A58088B817DA}"/>
    <hyperlink ref="U178" location="A126235510J" display="A126235510J" xr:uid="{991DA66B-A0EE-4D00-B7FB-71F069627A60}"/>
    <hyperlink ref="U198" location="A126249766W" display="A126249766W" xr:uid="{C3B3DC6A-B0E8-4797-B3A3-F22847363B72}"/>
    <hyperlink ref="U218" location="A126242638A" display="A126242638A" xr:uid="{4D622E98-0985-441A-A9C6-FD3B45FE0E65}"/>
    <hyperlink ref="M179" location="A126235098T" display="A126235098T" xr:uid="{0D92A922-EFAE-4308-A9FE-E783F0CD5EF4}"/>
    <hyperlink ref="M199" location="A126249354A" display="A126249354A" xr:uid="{04A0C42A-E88C-4C1D-B427-95AE2DCFF8ED}"/>
    <hyperlink ref="M219" location="A126242226F" display="A126242226F" xr:uid="{982ED86D-7E8B-4922-BF83-F4FACFE810EC}"/>
    <hyperlink ref="N179" location="A126235530T" display="A126235530T" xr:uid="{7FE16157-8DEC-41C8-B1F9-F92688B22CCF}"/>
    <hyperlink ref="N199" location="A126249786F" display="A126249786F" xr:uid="{C460C09D-F144-4CCA-B208-5E42BDBADC9C}"/>
    <hyperlink ref="N219" location="A126242658K" display="A126242658K" xr:uid="{86577A6D-A5E2-4AD3-9300-0281041AEE8E}"/>
    <hyperlink ref="O179" location="A126235170X" display="A126235170X" xr:uid="{5A27E13C-2254-49AC-93A0-4F1011E3DECB}"/>
    <hyperlink ref="O199" location="A126249426A" display="A126249426A" xr:uid="{74E3D734-5596-46D6-94CA-864020B1E52C}"/>
    <hyperlink ref="O219" location="A126242298T" display="A126242298T" xr:uid="{F15F295E-822C-4A35-A1E6-8938224EE8B3}"/>
    <hyperlink ref="P179" location="A126235674C" display="A126235674C" xr:uid="{295F445E-9FEB-46D1-B00D-06DF56C9C2FC}"/>
    <hyperlink ref="P199" location="A126249930L" display="A126249930L" xr:uid="{3F2ECE4E-A531-42FC-B756-9A054ECAA5FF}"/>
    <hyperlink ref="P219" location="A126242802T" display="A126242802T" xr:uid="{DECD47C7-0C43-4E7A-A5AF-793E0AE5889A}"/>
    <hyperlink ref="Q179" location="A126235242X" display="A126235242X" xr:uid="{F6EBC628-3616-48A0-A297-1AD762598915}"/>
    <hyperlink ref="Q199" location="A126249498L" display="A126249498L" xr:uid="{9A36A18F-1CB7-4887-8305-641AF19B94B2}"/>
    <hyperlink ref="Q219" location="A126242370X" display="A126242370X" xr:uid="{B0460E77-E12F-409D-91D7-D4D18C1EAC28}"/>
    <hyperlink ref="R179" location="A126235386K" display="A126235386K" xr:uid="{867C3952-51AF-474A-93EE-BBD1756D92D1}"/>
    <hyperlink ref="R199" location="A126249642V" display="A126249642V" xr:uid="{30F58655-C9C6-4603-9CC9-F731F79CA71F}"/>
    <hyperlink ref="R219" location="A126242514X" display="A126242514X" xr:uid="{28F1781D-96B8-4D46-AA5C-8A77CD6CCD3A}"/>
    <hyperlink ref="S179" location="A126235026F" display="A126235026F" xr:uid="{F610611D-834F-430C-8A71-477DDCB126E5}"/>
    <hyperlink ref="S199" location="A126249282A" display="A126249282A" xr:uid="{737749B8-87DF-4601-8755-623B18D7314E}"/>
    <hyperlink ref="S219" location="A126242154F" display="A126242154F" xr:uid="{0549F8EA-9D0E-47EB-BB7F-412A535EC734}"/>
    <hyperlink ref="T179" location="A126235746C" display="A126235746C" xr:uid="{794E6F6A-271E-4BDE-9656-7F1AB954912B}"/>
    <hyperlink ref="T199" location="A126250002V" display="A126250002V" xr:uid="{E5D4C847-809E-44FA-9C14-7C5692CCEE42}"/>
    <hyperlink ref="T219" location="A126242874C" display="A126242874C" xr:uid="{6A6F3673-8FF8-4AF6-BB12-9473B5B22CEE}"/>
    <hyperlink ref="U179" location="A126235458K" display="A126235458K" xr:uid="{4290B8B3-4443-4AF7-B302-785BBCF99EA2}"/>
    <hyperlink ref="U199" location="A126249714V" display="A126249714V" xr:uid="{78F4B1D0-0B0B-4A57-A1FA-9F6B6F72BB20}"/>
    <hyperlink ref="U219" location="A126242586K" display="A126242586K" xr:uid="{E93B2DE0-03CD-4768-89B2-12B2C545713F}"/>
    <hyperlink ref="M180" location="A126235082X" display="A126235082X" xr:uid="{ADFEF571-CF20-46D7-97E3-6763BE64EF48}"/>
    <hyperlink ref="M200" location="A126249338A" display="A126249338A" xr:uid="{1B4DED47-DF90-43A4-B356-BF5E017FDC2A}"/>
    <hyperlink ref="M220" location="A126242210L" display="A126242210L" xr:uid="{A526056A-4F3F-4093-A4B2-655DFACA1921}"/>
    <hyperlink ref="N180" location="A126235514T" display="A126235514T" xr:uid="{0D744049-F28D-410B-B42E-BDCF77DD12DB}"/>
    <hyperlink ref="N200" location="A126249770L" display="A126249770L" xr:uid="{72FA98F3-2A64-44D9-B0B8-3B2202F3CB6F}"/>
    <hyperlink ref="N220" location="A126242642T" display="A126242642T" xr:uid="{DB53FAFE-A151-4DA2-9D2B-A77C1021DE17}"/>
    <hyperlink ref="O180" location="A126235154X" display="A126235154X" xr:uid="{2FDF2AAD-AF5A-4B00-83F3-A9F2E7A5E2C5}"/>
    <hyperlink ref="O200" location="A126249410J" display="A126249410J" xr:uid="{B7964B68-1FDD-4216-919A-10D105FEEBD5}"/>
    <hyperlink ref="O220" location="A126242282X" display="A126242282X" xr:uid="{12E23303-1FF2-4368-B7B9-6F6FD1E37CB8}"/>
    <hyperlink ref="P180" location="A126235658C" display="A126235658C" xr:uid="{709649C9-0FA4-47F4-9531-3EA1A9301D80}"/>
    <hyperlink ref="P200" location="A126249914L" display="A126249914L" xr:uid="{FB7D2943-2F74-4848-AA16-5353B5887644}"/>
    <hyperlink ref="P220" location="A126242786C" display="A126242786C" xr:uid="{E1D4A5DA-C61B-4786-8448-AEAFF9D726E0}"/>
    <hyperlink ref="Q180" location="A126235226X" display="A126235226X" xr:uid="{72DE7A7C-4D80-4226-B908-0D85AB430F9A}"/>
    <hyperlink ref="Q200" location="A126249482V" display="A126249482V" xr:uid="{3192BD70-F665-4862-ACB6-C83E4D16407D}"/>
    <hyperlink ref="Q220" location="A126242354X" display="A126242354X" xr:uid="{9EE15F70-98A9-4D96-84D8-F4E8840A5265}"/>
    <hyperlink ref="R180" location="A126235370T" display="A126235370T" xr:uid="{58323324-5732-49B4-A2BF-92331978F9B6}"/>
    <hyperlink ref="R200" location="A126249626V" display="A126249626V" xr:uid="{56549665-A32B-4FE9-83E1-BE831996FD76}"/>
    <hyperlink ref="R220" location="A126242498K" display="A126242498K" xr:uid="{E2DA9113-130B-481A-98BA-81266D5C8BFC}"/>
    <hyperlink ref="S180" location="A126235010L" display="A126235010L" xr:uid="{094AC947-549E-432E-B584-424B6BFFFDEE}"/>
    <hyperlink ref="S200" location="A126249266A" display="A126249266A" xr:uid="{9B854841-92CA-416E-BA14-8BCCC01BB9D2}"/>
    <hyperlink ref="S220" location="A126242138F" display="A126242138F" xr:uid="{2C117B7F-EC99-4F10-AC1B-D91C6475C081}"/>
    <hyperlink ref="T180" location="A126235730K" display="A126235730K" xr:uid="{3D5C4468-92CD-41FD-9DC0-9221E6F0C72F}"/>
    <hyperlink ref="T200" location="A126249986X" display="A126249986X" xr:uid="{98344613-33D9-4AA3-93B0-0833AB928897}"/>
    <hyperlink ref="T220" location="A126242858C" display="A126242858C" xr:uid="{57A689A7-90E1-4910-AFFE-3BE577BC43FB}"/>
    <hyperlink ref="U180" location="A126235442T" display="A126235442T" xr:uid="{3234F7C5-647A-4B01-B108-1A97A2C5BFFF}"/>
    <hyperlink ref="U200" location="A126249698F" display="A126249698F" xr:uid="{4C9AA954-9BF0-4E2E-96CF-3F4ADCF0EDBB}"/>
    <hyperlink ref="U220" location="A126242570T" display="A126242570T" xr:uid="{E01250F0-750C-4442-A346-FCA2A3930516}"/>
    <hyperlink ref="M181" location="A126235086J" display="A126235086J" xr:uid="{921EA34D-83B4-42A2-9D89-24B6AA4BA22F}"/>
    <hyperlink ref="M201" location="A126249342T" display="A126249342T" xr:uid="{FFBA96C2-C028-44B4-842A-23B70F1E64D0}"/>
    <hyperlink ref="M221" location="A126242214W" display="A126242214W" xr:uid="{C234AE11-D5C9-4C1A-880F-831349FEF548}"/>
    <hyperlink ref="N181" location="A126235518A" display="A126235518A" xr:uid="{15137497-7A70-429C-9B6B-149CE3EC1909}"/>
    <hyperlink ref="N201" location="A126249774W" display="A126249774W" xr:uid="{9369DAE7-5E77-4F31-ADC8-65201A9005FA}"/>
    <hyperlink ref="N221" location="A126242646A" display="A126242646A" xr:uid="{72D2E860-54C8-474A-B328-4F469251484D}"/>
    <hyperlink ref="O181" location="A126235158J" display="A126235158J" xr:uid="{DD27C1DB-173A-4B7F-BF10-BCDEE0F1D94D}"/>
    <hyperlink ref="O201" location="A126249414T" display="A126249414T" xr:uid="{ED1F094F-BDA4-4F1F-8700-FCEADE8A4E44}"/>
    <hyperlink ref="O221" location="A126242286J" display="A126242286J" xr:uid="{5178D7FB-F120-4532-86CC-40E11F14CCAF}"/>
    <hyperlink ref="P181" location="A126235662V" display="A126235662V" xr:uid="{07A515B0-CFF9-4989-8F18-B0ABD6DFAEFB}"/>
    <hyperlink ref="P201" location="A126249918W" display="A126249918W" xr:uid="{4DD75874-785A-41A1-9203-BDB51CE5D58A}"/>
    <hyperlink ref="P221" location="A126242790V" display="A126242790V" xr:uid="{43D341E3-D962-4F41-AD1B-30D460E2282B}"/>
    <hyperlink ref="Q181" location="A126235230R" display="A126235230R" xr:uid="{8059F45D-C03A-46C1-A420-D3FB8978381F}"/>
    <hyperlink ref="Q201" location="A126249486C" display="A126249486C" xr:uid="{4136A82D-6A3D-4CA5-B5FC-120F8A3CEA95}"/>
    <hyperlink ref="Q221" location="A126242358J" display="A126242358J" xr:uid="{23876622-0F20-4084-88EE-BBBE61888C12}"/>
    <hyperlink ref="R181" location="A126235374A" display="A126235374A" xr:uid="{89E99544-8A06-4DC1-B605-CC8931C62BAC}"/>
    <hyperlink ref="R201" location="A126249630K" display="A126249630K" xr:uid="{D6C01916-6F77-4A5A-A8D6-E9F93ECCA872}"/>
    <hyperlink ref="R221" location="A126242502R" display="A126242502R" xr:uid="{C113496F-7104-4568-8A89-EABD536BFEC4}"/>
    <hyperlink ref="S181" location="A126235014W" display="A126235014W" xr:uid="{C4601837-97C0-40F8-BE44-D44EC772CD22}"/>
    <hyperlink ref="S201" location="A126249270T" display="A126249270T" xr:uid="{9366A29C-7A90-40F3-99B8-EE55A92B97E4}"/>
    <hyperlink ref="S221" location="A126242142W" display="A126242142W" xr:uid="{B35E63B1-BEC2-4672-B45D-347F2BC4AA62}"/>
    <hyperlink ref="T181" location="A126235734V" display="A126235734V" xr:uid="{72B5F283-8D51-435F-943F-64F6E881E947}"/>
    <hyperlink ref="T201" location="A126249990R" display="A126249990R" xr:uid="{31A23B2D-1366-470C-82A3-1381753E624F}"/>
    <hyperlink ref="T221" location="A126242862V" display="A126242862V" xr:uid="{2DE66740-8AA8-407F-861A-A8F9510FDA2E}"/>
    <hyperlink ref="U181" location="A126235446A" display="A126235446A" xr:uid="{19A5082B-437D-4DB0-9193-79EACE403111}"/>
    <hyperlink ref="U201" location="A126249702K" display="A126249702K" xr:uid="{B4D372A3-BA95-49A1-AA0A-3EE81529FA35}"/>
    <hyperlink ref="U221" location="A126242574A" display="A126242574A" xr:uid="{6B86CDDD-6FF1-49AA-995B-F4CD44677BC6}"/>
    <hyperlink ref="M182" location="A126235114F" display="A126235114F" xr:uid="{F8E2A56D-EDA0-4D9E-A9EA-839A9B150584}"/>
    <hyperlink ref="M202" location="A126249370A" display="A126249370A" xr:uid="{2231A929-5522-47DA-8D00-DE24799C508B}"/>
    <hyperlink ref="M222" location="A126242242F" display="A126242242F" xr:uid="{022877CA-8482-4416-8E55-B8401EC99116}"/>
    <hyperlink ref="N182" location="A126235546K" display="A126235546K" xr:uid="{6528228C-B28E-445A-A91A-89B20D112BC2}"/>
    <hyperlink ref="N202" location="A126249802V" display="A126249802V" xr:uid="{B789E697-CB0E-402D-8142-210F5510290E}"/>
    <hyperlink ref="N222" location="A126242674K" display="A126242674K" xr:uid="{D2B5BC93-2CF4-4098-AB14-21864501C6EC}"/>
    <hyperlink ref="O182" location="A126235186T" display="A126235186T" xr:uid="{E8247B02-F218-4D19-923E-D3F7A3D3B2C9}"/>
    <hyperlink ref="O202" location="A126249442A" display="A126249442A" xr:uid="{8C06B67D-7691-4080-B16D-07BD8CC99759}"/>
    <hyperlink ref="O222" location="A126242314F" display="A126242314F" xr:uid="{3D187F5B-1D8B-49A6-B28F-FC1648914886}"/>
    <hyperlink ref="P182" location="A126235690C" display="A126235690C" xr:uid="{52EDF8E6-DCBB-4FB3-AAFB-B31170890E84}"/>
    <hyperlink ref="P202" location="A126249946F" display="A126249946F" xr:uid="{27287666-62C7-4CC1-90AD-8D74AE7D4BEF}"/>
    <hyperlink ref="P222" location="A126242818K" display="A126242818K" xr:uid="{066E2C87-5260-477F-87EC-AF518C5E20FF}"/>
    <hyperlink ref="Q182" location="A126235258T" display="A126235258T" xr:uid="{ED7C6223-4B4E-4613-9BA3-07DF17B2268B}"/>
    <hyperlink ref="Q202" location="A126249514A" display="A126249514A" xr:uid="{19D57E6D-B803-4E92-BF22-6003AA3F45C6}"/>
    <hyperlink ref="Q222" location="A126242386T" display="A126242386T" xr:uid="{750D6971-09E6-40BE-B69C-24BE5D508C9F}"/>
    <hyperlink ref="R182" location="A126235402X" display="A126235402X" xr:uid="{AB6E28BB-AD04-4D01-9628-A86A8EF3B184}"/>
    <hyperlink ref="R202" location="A126249658L" display="A126249658L" xr:uid="{FD0BD68C-8D5E-4E54-9384-2B092D24723F}"/>
    <hyperlink ref="R222" location="A126242530X" display="A126242530X" xr:uid="{32ABC10C-8283-4B87-B62E-AF8A3DC7E46A}"/>
    <hyperlink ref="S182" location="A126235042F" display="A126235042F" xr:uid="{D7FA7E11-EB10-4682-9B3C-DA416521303D}"/>
    <hyperlink ref="S202" location="A126249298V" display="A126249298V" xr:uid="{4FD211CC-B4DA-400C-9FCA-0ACA5D7D8C6D}"/>
    <hyperlink ref="S222" location="A126242170F" display="A126242170F" xr:uid="{14007A06-E121-4EC2-ADFE-D7B5669E58D2}"/>
    <hyperlink ref="T182" location="A126235762C" display="A126235762C" xr:uid="{37D38B9F-A041-45F3-97CD-F96D006F17D3}"/>
    <hyperlink ref="T202" location="A126250018L" display="A126250018L" xr:uid="{4A69BC5F-C6B3-4B27-BE64-3F2C19B01092}"/>
    <hyperlink ref="T222" location="A126242890C" display="A126242890C" xr:uid="{3761E816-39D9-4213-8214-2E50A6E6358B}"/>
    <hyperlink ref="U182" location="A126235474K" display="A126235474K" xr:uid="{818E5347-598D-4FDF-95DF-D84E1C09A21F}"/>
    <hyperlink ref="U202" location="A126249730V" display="A126249730V" xr:uid="{378891D5-2AE8-46FA-9406-3E694560DD50}"/>
    <hyperlink ref="U222" location="A126242602X" display="A126242602X" xr:uid="{BA03C36B-7A76-4BB7-BB2C-A185913B5F3D}"/>
    <hyperlink ref="M183" location="A126235090X" display="A126235090X" xr:uid="{2AD28644-B1E2-47C5-8E7C-608B4B0E8B7D}"/>
    <hyperlink ref="M203" location="A126249346A" display="A126249346A" xr:uid="{3D0033CF-06AC-46D3-BB4D-DF03255E581D}"/>
    <hyperlink ref="M223" location="A126242218F" display="A126242218F" xr:uid="{4AF444BC-C07E-4FE9-ACA4-1028758662D2}"/>
    <hyperlink ref="N183" location="A126235522T" display="A126235522T" xr:uid="{C11BC275-AD80-4BA8-AB39-8E0DEAE1D087}"/>
    <hyperlink ref="N203" location="A126249778F" display="A126249778F" xr:uid="{1F7BF882-04A7-46FE-B59A-2CB40B89BAB2}"/>
    <hyperlink ref="N223" location="A126242650T" display="A126242650T" xr:uid="{7735D45F-791C-4F26-8FB6-524DFCC6EDAC}"/>
    <hyperlink ref="O183" location="A126235162X" display="A126235162X" xr:uid="{36CB2BE8-6DC8-466D-8049-0DBBF949274A}"/>
    <hyperlink ref="O203" location="A126249418A" display="A126249418A" xr:uid="{35675E66-AFAC-483E-92A9-EA1A40711AE3}"/>
    <hyperlink ref="O223" location="A126242290X" display="A126242290X" xr:uid="{F7D686C4-754E-42CE-887A-3B5BA0C18913}"/>
    <hyperlink ref="P183" location="A126235666C" display="A126235666C" xr:uid="{81DF4945-27E0-4458-AB72-C250F7287EEC}"/>
    <hyperlink ref="P203" location="A126249922L" display="A126249922L" xr:uid="{6A29882B-816E-40BD-8898-4E30F6C97D90}"/>
    <hyperlink ref="P223" location="A126242794C" display="A126242794C" xr:uid="{3F057394-85F2-4D00-97A5-20477740BAA9}"/>
    <hyperlink ref="Q183" location="A126235234X" display="A126235234X" xr:uid="{6C79A102-DE44-4333-A923-B812B9748A9C}"/>
    <hyperlink ref="Q203" location="A126249490V" display="A126249490V" xr:uid="{0FC90C15-3233-4076-9711-38B6426C232C}"/>
    <hyperlink ref="Q223" location="A126242362X" display="A126242362X" xr:uid="{83E853E0-F5FC-46B8-9B12-BF356C08BDC8}"/>
    <hyperlink ref="R183" location="A126235378K" display="A126235378K" xr:uid="{A1D7B2DD-98E8-46BE-B8C2-8C1EC4CE844A}"/>
    <hyperlink ref="R203" location="A126249634V" display="A126249634V" xr:uid="{A5831DB9-D707-44C8-940C-C6F4FA2C584E}"/>
    <hyperlink ref="R223" location="A126242506X" display="A126242506X" xr:uid="{1676DA68-5CF9-4F9A-864F-3FDFC45A804C}"/>
    <hyperlink ref="S183" location="A126235018F" display="A126235018F" xr:uid="{692A4E8C-631D-467F-A6F3-AD173254E413}"/>
    <hyperlink ref="S203" location="A126249274A" display="A126249274A" xr:uid="{71F864FB-E3AC-437A-84C6-FB3F60361F35}"/>
    <hyperlink ref="S223" location="A126242146F" display="A126242146F" xr:uid="{8C0F0BE3-458B-40F7-A1D9-8FEC22554462}"/>
    <hyperlink ref="T183" location="A126235738C" display="A126235738C" xr:uid="{EA7C9252-DA83-440A-A8D1-FEDD09745D80}"/>
    <hyperlink ref="T203" location="A126249994X" display="A126249994X" xr:uid="{8D9C8D9A-90A2-4B04-AC4E-10AC8035C8A1}"/>
    <hyperlink ref="T223" location="A126242866C" display="A126242866C" xr:uid="{F698CE95-286D-428C-B950-02E5A4B66CCE}"/>
    <hyperlink ref="U183" location="A126235450T" display="A126235450T" xr:uid="{EEAA5A94-FB03-4C9C-BF4E-317E023A532D}"/>
    <hyperlink ref="U203" location="A126249706V" display="A126249706V" xr:uid="{075DEAE4-C1A2-4D9E-AE84-1840F94FE07E}"/>
    <hyperlink ref="U223" location="A126242578K" display="A126242578K" xr:uid="{A4DF38B0-55EC-4909-A4CF-7BF84132E3D1}"/>
    <hyperlink ref="M184" location="A126235118R" display="A126235118R" xr:uid="{9304D530-7CEF-43D8-A027-83A499E9C3B3}"/>
    <hyperlink ref="M204" location="A126249374K" display="A126249374K" xr:uid="{BD78CF9C-D42A-4E1D-8771-94088106912F}"/>
    <hyperlink ref="M224" location="A126242246R" display="A126242246R" xr:uid="{5854704E-816A-45D3-9734-874532373D9D}"/>
    <hyperlink ref="N184" location="A126235550A" display="A126235550A" xr:uid="{69496211-2D47-406D-8A37-D0EDBE84D13C}"/>
    <hyperlink ref="N204" location="A126249806C" display="A126249806C" xr:uid="{8B09B013-8228-49F3-A19D-22A5AF431318}"/>
    <hyperlink ref="N224" location="A126242678V" display="A126242678V" xr:uid="{76A5503A-F97D-409E-88C1-4BEE2C9B36F2}"/>
    <hyperlink ref="O184" location="A126235190J" display="A126235190J" xr:uid="{00C4A188-477D-40BF-8CDC-46A953DA66C2}"/>
    <hyperlink ref="O204" location="A126249446K" display="A126249446K" xr:uid="{7CFE2CEE-53A8-4F52-8A78-05D9076295D6}"/>
    <hyperlink ref="O224" location="A126242318R" display="A126242318R" xr:uid="{388621A6-D827-43C6-8F8E-7288A50E6541}"/>
    <hyperlink ref="P184" location="A126235694L" display="A126235694L" xr:uid="{DD02376B-DFD8-40CC-8DBA-8F3DD8456C71}"/>
    <hyperlink ref="P204" location="A126249950W" display="A126249950W" xr:uid="{85F45EB2-3206-4E2C-BA29-5E25661B3A97}"/>
    <hyperlink ref="P224" location="A126242822A" display="A126242822A" xr:uid="{65B2C8EF-8FD7-45DB-82E5-5B068E8016B9}"/>
    <hyperlink ref="Q184" location="A126235262J" display="A126235262J" xr:uid="{7C5EAA0D-66EA-4408-9B08-78DEBCED490A}"/>
    <hyperlink ref="Q204" location="A126249518K" display="A126249518K" xr:uid="{16FD7E07-F5D3-49E2-A52B-446931D60BD9}"/>
    <hyperlink ref="Q224" location="A126242390J" display="A126242390J" xr:uid="{5F16ACCC-ADBD-4841-9ADD-37BBBCEB210E}"/>
    <hyperlink ref="R184" location="A126235406J" display="A126235406J" xr:uid="{BAAB0864-5B70-42A9-9BA6-6651B886DA5C}"/>
    <hyperlink ref="R204" location="A126249662C" display="A126249662C" xr:uid="{415748DD-BFF1-42C9-8EED-4A0A3DE429EC}"/>
    <hyperlink ref="R224" location="A126242534J" display="A126242534J" xr:uid="{0034AAF5-2CFC-4A3A-82A6-5EE87D07E3D5}"/>
    <hyperlink ref="S184" location="A126235046R" display="A126235046R" xr:uid="{464E4767-45BA-4FD0-8F05-FC8DA408456C}"/>
    <hyperlink ref="S204" location="A126249302X" display="A126249302X" xr:uid="{47E07221-DE46-490F-9F2B-CAB06CC033A1}"/>
    <hyperlink ref="S224" location="A126242174R" display="A126242174R" xr:uid="{5CC1F9B0-80BA-4E4A-98F2-CD10AF20AFC1}"/>
    <hyperlink ref="T184" location="A126235766L" display="A126235766L" xr:uid="{DB68678C-6CA5-444D-8EA4-5D39C6562339}"/>
    <hyperlink ref="T204" location="A126250022C" display="A126250022C" xr:uid="{AB56AA25-3263-4700-A8B8-5E83265C372C}"/>
    <hyperlink ref="T224" location="A126242894L" display="A126242894L" xr:uid="{105B236C-0FC0-4E48-8534-EDA034FDA3FE}"/>
    <hyperlink ref="U184" location="A126235478V" display="A126235478V" xr:uid="{DA854679-7711-4F0D-92C5-137CDC2189AB}"/>
    <hyperlink ref="U204" location="A126249734C" display="A126249734C" xr:uid="{44EDDD39-664B-4C12-9257-52897288A643}"/>
    <hyperlink ref="U224" location="A126242606J" display="A126242606J" xr:uid="{E7D7EBE6-7091-40D9-88FE-AFE66A764A1A}"/>
    <hyperlink ref="V185" location="A126231954X" display="A126231954X" xr:uid="{A6910215-5D86-4176-8A62-B75BEF61E45C}"/>
    <hyperlink ref="V205" location="A126246210K" display="A126246210K" xr:uid="{1BF784D6-936E-478D-AAB8-1F98E6EDDA77}"/>
    <hyperlink ref="V225" location="A126239082W" display="A126239082W" xr:uid="{29AC01FA-CAC8-4C1A-BE3B-E7EA6C05F3E6}"/>
    <hyperlink ref="W185" location="A126232386F" display="A126232386F" xr:uid="{15065F95-AB5C-4BCB-9010-6AE3AC6DA5E3}"/>
    <hyperlink ref="W205" location="A126246642R" display="A126246642R" xr:uid="{6C8D6300-AAF2-4FD7-BAA9-E0D15686CFDA}"/>
    <hyperlink ref="W225" location="A126239514R" display="A126239514R" xr:uid="{A2D3C94B-4C47-4F40-81A8-E1C5CB5036D4}"/>
    <hyperlink ref="X185" location="A126232026A" display="A126232026A" xr:uid="{9A9211FF-9538-4B4B-B605-ECEA53501A81}"/>
    <hyperlink ref="X205" location="A126246282W" display="A126246282W" xr:uid="{661D5146-0BE8-4F22-84F2-978E6378FFFC}"/>
    <hyperlink ref="X225" location="A126239154W" display="A126239154W" xr:uid="{D6CCE1B9-59EE-4826-800A-DBFD0E55F173}"/>
    <hyperlink ref="Y185" location="A126232530L" display="A126232530L" xr:uid="{1E482BCA-6475-4B8A-8247-63B998DB09A9}"/>
    <hyperlink ref="Y205" location="A126246786A" display="A126246786A" xr:uid="{078EDA8B-4F7B-4BC3-B551-0814EC273802}"/>
    <hyperlink ref="Y225" location="A126239658A" display="A126239658A" xr:uid="{EDDA8D11-89B4-4EFE-ACBC-866C40F87D47}"/>
    <hyperlink ref="Z185" location="A126232098L" display="A126232098L" xr:uid="{C1AD5A28-F7C4-4BC7-9321-955481AEA89D}"/>
    <hyperlink ref="Z205" location="A126246354W" display="A126246354W" xr:uid="{A758C6B9-3BD6-4E21-AEA2-C899E2920729}"/>
    <hyperlink ref="Z225" location="A126239226W" display="A126239226W" xr:uid="{055367D7-F628-4E19-B636-DC2ED1E8C433}"/>
    <hyperlink ref="AA185" location="A126232242V" display="A126232242V" xr:uid="{C08D0DE0-3385-440B-A8DC-CBC7D7D630D8}"/>
    <hyperlink ref="AA205" location="A126246498J" display="A126246498J" xr:uid="{91A5844D-B89B-4951-8D09-B17781B55646}"/>
    <hyperlink ref="AA225" location="A126239370R" display="A126239370R" xr:uid="{A6BEB291-C563-4427-8D13-8D72A326A0AC}"/>
    <hyperlink ref="AB185" location="A126231882X" display="A126231882X" xr:uid="{D039313D-B8FB-463C-ADDB-0EE990B76833}"/>
    <hyperlink ref="AB205" location="A126246138C" display="A126246138C" xr:uid="{FD923DE3-BE07-4AA6-9573-E1CD29F579AB}"/>
    <hyperlink ref="AB225" location="A126239010K" display="A126239010K" xr:uid="{8F065A06-CD47-4B03-BB89-2A02CD755603}"/>
    <hyperlink ref="AC185" location="A126232602L" display="A126232602L" xr:uid="{17E55C78-6BA3-48FA-8214-A361519FBCF2}"/>
    <hyperlink ref="AC205" location="A126246858A" display="A126246858A" xr:uid="{2AECD561-D72F-417F-ACFA-49414601E541}"/>
    <hyperlink ref="AC225" location="A126239730J" display="A126239730J" xr:uid="{5A4A370F-2E8D-4668-B7B7-3D6F7F109447}"/>
    <hyperlink ref="AD185" location="A126232314V" display="A126232314V" xr:uid="{40F5C8C8-0AF1-482C-A8BA-6858093901DE}"/>
    <hyperlink ref="AD205" location="A126246570R" display="A126246570R" xr:uid="{999AD4E8-A6A7-4DC4-8F91-E52D4FACB803}"/>
    <hyperlink ref="AD225" location="A126239442R" display="A126239442R" xr:uid="{253064BF-0ADD-433C-A5AF-E20FC3188849}"/>
    <hyperlink ref="V168" location="A126231966J" display="A126231966J" xr:uid="{000F90F4-0017-4A15-92BA-330EB67AE5F7}"/>
    <hyperlink ref="V188" location="A126246222V" display="A126246222V" xr:uid="{D4D46E41-80F8-46F2-BE84-4352A928507A}"/>
    <hyperlink ref="V208" location="A126239094F" display="A126239094F" xr:uid="{2D26700D-E34D-4A0E-8C76-4AC3C797A7D2}"/>
    <hyperlink ref="W168" location="A126232398R" display="A126232398R" xr:uid="{5EB44F9B-5F8E-4D47-B0D5-6CB8D5EF3126}"/>
    <hyperlink ref="W188" location="A126246654X" display="A126246654X" xr:uid="{9F4EE423-79EF-4BC9-84D1-13AAC1B8A7AA}"/>
    <hyperlink ref="W208" location="A126239526X" display="A126239526X" xr:uid="{B86C768F-E511-4A9E-BD44-3B0020FB1DCE}"/>
    <hyperlink ref="X168" location="A126232038K" display="A126232038K" xr:uid="{CADCDBD7-EA2F-4C9F-82C9-2BDC33F95272}"/>
    <hyperlink ref="X188" location="A126246294F" display="A126246294F" xr:uid="{2143D29D-966C-476C-BFC6-E21D564C8C22}"/>
    <hyperlink ref="X208" location="A126239166F" display="A126239166F" xr:uid="{F59F9B82-15C4-4D9E-8390-5994C4A1AC49}"/>
    <hyperlink ref="Y168" location="A126232542W" display="A126232542W" xr:uid="{BE6E1319-21C5-41B3-B448-2D42A836BEE3}"/>
    <hyperlink ref="Y188" location="A126246798K" display="A126246798K" xr:uid="{CA30FAB2-FD34-4AAA-AB2B-A98C91331979}"/>
    <hyperlink ref="Y208" location="A126239670T" display="A126239670T" xr:uid="{CF310A1D-3D16-49C1-9AB7-E46C1E088CBD}"/>
    <hyperlink ref="Z168" location="A126232110T" display="A126232110T" xr:uid="{07A9016F-9E23-4986-9EB3-E18490AA74DC}"/>
    <hyperlink ref="Z188" location="A126246366F" display="A126246366F" xr:uid="{EAC67DBB-0BEE-456D-A824-A729B7420884}"/>
    <hyperlink ref="Z208" location="A126239238F" display="A126239238F" xr:uid="{9261E14A-95CB-43F9-9DF2-5A4C58EDBFA2}"/>
    <hyperlink ref="AA168" location="A126232254C" display="A126232254C" xr:uid="{121301D2-BFF3-4A99-BCD4-DF4220F04304}"/>
    <hyperlink ref="AA188" location="A126246510L" display="A126246510L" xr:uid="{26FA0A7C-83FF-43AB-99B6-346E2856E44C}"/>
    <hyperlink ref="AA208" location="A126239382X" display="A126239382X" xr:uid="{D3A49AF4-6770-4663-9ECA-EA423AB2F740}"/>
    <hyperlink ref="AB168" location="A126231894J" display="A126231894J" xr:uid="{D1ECCA04-6970-4CF4-A840-26300DF77CFF}"/>
    <hyperlink ref="AB188" location="A126246150V" display="A126246150V" xr:uid="{B85B53C0-CA71-402A-924A-3CFEC473A780}"/>
    <hyperlink ref="AB208" location="A126239022V" display="A126239022V" xr:uid="{14DC03FC-F99A-4EEE-AC51-8EFE220D2269}"/>
    <hyperlink ref="AC168" location="A126232614W" display="A126232614W" xr:uid="{7E8CF8DB-2438-444B-A749-DF7506E5CF7B}"/>
    <hyperlink ref="AC188" location="A126246870T" display="A126246870T" xr:uid="{42F34085-67C7-4397-9366-3DD619E54AAA}"/>
    <hyperlink ref="AC208" location="A126239742T" display="A126239742T" xr:uid="{C8D34055-947A-4366-A3FF-62E3379BCC8F}"/>
    <hyperlink ref="AD168" location="A126232326C" display="A126232326C" xr:uid="{25443B82-165B-4727-880C-8B98B510B6E3}"/>
    <hyperlink ref="AD188" location="A126246582X" display="A126246582X" xr:uid="{85D21A35-7376-4311-B507-CCB4BF29638C}"/>
    <hyperlink ref="AD208" location="A126239454X" display="A126239454X" xr:uid="{3CDE3918-6A37-4997-A98E-EC3CF1D481DA}"/>
    <hyperlink ref="V169" location="A126231934R" display="A126231934R" xr:uid="{5A91D5D7-F191-4556-80B4-EEFBC2693D59}"/>
    <hyperlink ref="V189" location="A126246190L" display="A126246190L" xr:uid="{4D5BEA57-7481-4F4B-8384-7BD137FD3420}"/>
    <hyperlink ref="V209" location="A126239062L" display="A126239062L" xr:uid="{C302D708-048F-482B-9971-DA3627527929}"/>
    <hyperlink ref="W169" location="A126232366W" display="A126232366W" xr:uid="{5F0ED235-CF6D-4506-8122-DA5E274D3922}"/>
    <hyperlink ref="W189" location="A126246622F" display="A126246622F" xr:uid="{F4017A1C-A7BF-47E7-AD0B-47A7BC416613}"/>
    <hyperlink ref="W209" location="A126239494T" display="A126239494T" xr:uid="{DD1F84FA-901B-40E4-BCBD-D64264B3F11E}"/>
    <hyperlink ref="X169" location="A126232006T" display="A126232006T" xr:uid="{698325B1-5308-4435-B2F7-61281D8410CA}"/>
    <hyperlink ref="X189" location="A126246262L" display="A126246262L" xr:uid="{A40775AF-618A-48C5-A59D-DEF43053DE60}"/>
    <hyperlink ref="X209" location="A126239134L" display="A126239134L" xr:uid="{E728D66D-5A96-43BA-984A-91FAA0F6BCF6}"/>
    <hyperlink ref="Y169" location="A126232510C" display="A126232510C" xr:uid="{12413907-2957-40D2-8C36-3757F027F1CA}"/>
    <hyperlink ref="Y189" location="A126246766T" display="A126246766T" xr:uid="{FBE0FD57-FF6C-43F9-9863-6022FB3281BA}"/>
    <hyperlink ref="Y209" location="A126239638T" display="A126239638T" xr:uid="{CE2DCC6D-75BA-4E06-89A2-21333E4CC24F}"/>
    <hyperlink ref="Z169" location="A126232078C" display="A126232078C" xr:uid="{24A3368C-18E4-49AD-902A-E1215B99F30F}"/>
    <hyperlink ref="Z189" location="A126246334L" display="A126246334L" xr:uid="{61A95F0D-5182-48AD-97B7-2D5B546E4A6D}"/>
    <hyperlink ref="Z209" location="A126239206L" display="A126239206L" xr:uid="{4644EA75-0D06-4F3C-9758-80BEE250C5EF}"/>
    <hyperlink ref="AA169" location="A126232222K" display="A126232222K" xr:uid="{89BDBC8D-11C3-4727-90C4-BC06DA004803}"/>
    <hyperlink ref="AA189" location="A126246478X" display="A126246478X" xr:uid="{63F2765F-5346-4513-A3D5-F2562F751B29}"/>
    <hyperlink ref="AA209" location="A126239350F" display="A126239350F" xr:uid="{9C3A59DC-E26D-4D3C-8AB5-E90D11E7C140}"/>
    <hyperlink ref="AB169" location="A126231862R" display="A126231862R" xr:uid="{1D0A1945-65BC-4C2C-A99E-9DDFF4237F77}"/>
    <hyperlink ref="AB189" location="A126246118V" display="A126246118V" xr:uid="{4B19D578-F6C7-4553-9F8A-1D470BFEDB41}"/>
    <hyperlink ref="AB209" location="A126238990K" display="A126238990K" xr:uid="{CE9E3929-C040-4B00-8BF9-4832477DC6CB}"/>
    <hyperlink ref="AC169" location="A126232582R" display="A126232582R" xr:uid="{47182B76-71AD-4B21-9542-4C6E5A34EAAE}"/>
    <hyperlink ref="AC189" location="A126246838T" display="A126246838T" xr:uid="{75A45487-9597-414A-AB64-8EB6C42EB420}"/>
    <hyperlink ref="AC209" location="A126239710X" display="A126239710X" xr:uid="{1A0A3972-9D8A-4321-8CE9-AF690F0653DE}"/>
    <hyperlink ref="AD169" location="A126232294W" display="A126232294W" xr:uid="{94016A18-3F4C-4461-8C00-6293CE87488A}"/>
    <hyperlink ref="AD189" location="A126246550F" display="A126246550F" xr:uid="{7B5748A6-2128-4507-8390-838801EFC43B}"/>
    <hyperlink ref="AD209" location="A126239422F" display="A126239422F" xr:uid="{2F73CBB6-2D3F-4040-9F44-D285138D22A5}"/>
    <hyperlink ref="V170" location="A126231970X" display="A126231970X" xr:uid="{A9531261-A247-4A9D-ADD1-92E90522727F}"/>
    <hyperlink ref="V190" location="A126246226C" display="A126246226C" xr:uid="{6A0916EB-4DE9-45CA-B7B4-75F3960BA216}"/>
    <hyperlink ref="V210" location="A126239098R" display="A126239098R" xr:uid="{95C4C83C-16E0-47A7-B72E-C2F81A921907}"/>
    <hyperlink ref="W170" location="A126232402V" display="A126232402V" xr:uid="{FD04F7E0-F3B6-421E-9309-A5CB155A9992}"/>
    <hyperlink ref="W190" location="A126246658J" display="A126246658J" xr:uid="{94E1FDF1-51EC-41F5-8F5D-6B7360D1111B}"/>
    <hyperlink ref="W210" location="A126239530R" display="A126239530R" xr:uid="{D12C367D-724A-4F98-BCD1-FBEE26C10C20}"/>
    <hyperlink ref="X170" location="A126232042A" display="A126232042A" xr:uid="{773101BD-9960-48DC-A613-E6F88FF8312B}"/>
    <hyperlink ref="X190" location="A126246298R" display="A126246298R" xr:uid="{11037737-1CCA-4A41-BC6B-71F4D94BD374}"/>
    <hyperlink ref="X210" location="A126239170W" display="A126239170W" xr:uid="{1BB6AEF2-761F-46E2-925B-EE14B2138247}"/>
    <hyperlink ref="Y170" location="A126232546F" display="A126232546F" xr:uid="{FAA3768A-0B2B-4C10-97E5-A973250C4346}"/>
    <hyperlink ref="Y190" location="A126246802R" display="A126246802R" xr:uid="{FC603976-5207-4509-BF57-FE2A95846CF8}"/>
    <hyperlink ref="Y210" location="A126239674A" display="A126239674A" xr:uid="{693AE851-0464-4C1C-A14E-E80746A75585}"/>
    <hyperlink ref="Z170" location="A126232114A" display="A126232114A" xr:uid="{93636FBB-F708-43AF-92BC-49E45A1265F8}"/>
    <hyperlink ref="Z190" location="A126246370W" display="A126246370W" xr:uid="{93C51693-9332-485C-AE1B-2EDB9A75AC60}"/>
    <hyperlink ref="Z210" location="A126239242W" display="A126239242W" xr:uid="{2F8310D7-3458-4E3C-91B6-1410C712F5B1}"/>
    <hyperlink ref="AA170" location="A126232258L" display="A126232258L" xr:uid="{74BADCA6-3632-4DFF-BD8A-44D242D10FE7}"/>
    <hyperlink ref="AA190" location="A126246514W" display="A126246514W" xr:uid="{64731F46-283E-4F5F-924E-9E6E82AB5965}"/>
    <hyperlink ref="AA210" location="A126239386J" display="A126239386J" xr:uid="{CF31204E-077A-4198-9878-2A5F36F95FA6}"/>
    <hyperlink ref="AB170" location="A126231898T" display="A126231898T" xr:uid="{EE29972D-1895-43FB-917D-DD3F195A5BE5}"/>
    <hyperlink ref="AB190" location="A126246154C" display="A126246154C" xr:uid="{E82A1D5E-BA79-46F8-AEFB-6D6F0C02551D}"/>
    <hyperlink ref="AB210" location="A126239026C" display="A126239026C" xr:uid="{2CF04958-3129-4AD1-A990-18C5698184E9}"/>
    <hyperlink ref="AC170" location="A126232618F" display="A126232618F" xr:uid="{6836CB44-6C61-4309-80DE-1408C8CDCE4C}"/>
    <hyperlink ref="AC190" location="A126246874A" display="A126246874A" xr:uid="{3D6C429E-3B15-4F06-B9A4-1FFC64402035}"/>
    <hyperlink ref="AC210" location="A126239746A" display="A126239746A" xr:uid="{30F5AD89-CA49-483A-8ACC-C2DC4400C51E}"/>
    <hyperlink ref="AD170" location="A126232330V" display="A126232330V" xr:uid="{57DA1A59-B2B4-4468-94A8-CD8BEDADF1AD}"/>
    <hyperlink ref="AD190" location="A126246586J" display="A126246586J" xr:uid="{4F879B3B-B067-4E63-ABB2-9B897686B2C2}"/>
    <hyperlink ref="AD210" location="A126239458J" display="A126239458J" xr:uid="{B2B2FC35-4781-4207-9BEB-AEB4B23B45D3}"/>
    <hyperlink ref="V171" location="A126231974J" display="A126231974J" xr:uid="{05F1ECBC-ED22-4D5A-AA87-4CE6670570E0}"/>
    <hyperlink ref="V191" location="A126246230V" display="A126246230V" xr:uid="{B69AFC3C-829E-4645-80A7-796A4D8E4A33}"/>
    <hyperlink ref="V211" location="A126239102V" display="A126239102V" xr:uid="{9DFDACB2-6344-49CC-A08D-D03C21F41CCB}"/>
    <hyperlink ref="W171" location="A126232406C" display="A126232406C" xr:uid="{94F8D6D1-C826-4C9E-A577-4878B05A5EB8}"/>
    <hyperlink ref="W191" location="A126246662X" display="A126246662X" xr:uid="{859E3131-1F92-4E7B-B1E9-683F04D4599D}"/>
    <hyperlink ref="W211" location="A126239534X" display="A126239534X" xr:uid="{F5FFAF9C-731B-43F9-BB64-315007F348EB}"/>
    <hyperlink ref="X171" location="A126232046K" display="A126232046K" xr:uid="{590EAD5C-CF78-46E2-A0F1-41E49A7D0747}"/>
    <hyperlink ref="X191" location="A126246302V" display="A126246302V" xr:uid="{E08D1478-4775-437E-8427-5DED835D43BC}"/>
    <hyperlink ref="X211" location="A126239174F" display="A126239174F" xr:uid="{A04B369C-E270-45CC-9B6F-C5A77D8F5F13}"/>
    <hyperlink ref="Y171" location="A126232550W" display="A126232550W" xr:uid="{F79AC059-812D-4599-AA9C-7A896A02917F}"/>
    <hyperlink ref="Y191" location="A126246806X" display="A126246806X" xr:uid="{A0059065-CDA9-43A0-9AE9-8A4F0DA56D40}"/>
    <hyperlink ref="Y211" location="A126239678K" display="A126239678K" xr:uid="{E2CD43A2-6451-49AD-BA88-2E57E2EA85D1}"/>
    <hyperlink ref="Z171" location="A126232118K" display="A126232118K" xr:uid="{22BD8771-A97C-4F26-9CAF-35089F7B6976}"/>
    <hyperlink ref="Z191" location="A126246374F" display="A126246374F" xr:uid="{E56028AE-1AFA-4A82-BBF3-348EFBD1B05A}"/>
    <hyperlink ref="Z211" location="A126239246F" display="A126239246F" xr:uid="{C20DDEF1-55B2-4DDC-A47F-A94D0F7BE4F2}"/>
    <hyperlink ref="AA171" location="A126232262C" display="A126232262C" xr:uid="{39BD3FAA-4959-483B-88E9-BEC489C97465}"/>
    <hyperlink ref="AA191" location="A126246518F" display="A126246518F" xr:uid="{8C1D322C-977C-4F0B-9B6A-671652BBCB14}"/>
    <hyperlink ref="AA211" location="A126239390X" display="A126239390X" xr:uid="{D62CE190-F9DE-4C0F-8AF8-7DAF073227D8}"/>
    <hyperlink ref="AB171" location="A126231902W" display="A126231902W" xr:uid="{AFD02446-DAFD-435A-A9F9-2B143D2FEF31}"/>
    <hyperlink ref="AB191" location="A126246158L" display="A126246158L" xr:uid="{B25F93E2-6E57-47BE-8D6D-BBF9441AEF18}"/>
    <hyperlink ref="AB211" location="A126239030V" display="A126239030V" xr:uid="{4056BF93-20AC-4565-ABA6-C6B9F57A1A0A}"/>
    <hyperlink ref="AC171" location="A126232622W" display="A126232622W" xr:uid="{4701DEA4-1504-490E-91F2-0992B8C67058}"/>
    <hyperlink ref="AC191" location="A126246878K" display="A126246878K" xr:uid="{DC47C843-E6C8-4EE6-B5AC-EC9BB71602A3}"/>
    <hyperlink ref="AC211" location="A126239750T" display="A126239750T" xr:uid="{899C7499-882A-457E-8BF0-9CDFF9EA7DF7}"/>
    <hyperlink ref="AD171" location="A126232334C" display="A126232334C" xr:uid="{5DC2B342-7A82-44B9-8F75-9ACE4A63B251}"/>
    <hyperlink ref="AD191" location="A126246590X" display="A126246590X" xr:uid="{D33A7231-9622-44F5-8CA1-21D436683AA2}"/>
    <hyperlink ref="AD211" location="A126239462X" display="A126239462X" xr:uid="{A54637E9-2874-4B3E-BC79-CCE15EECAAE3}"/>
    <hyperlink ref="V172" location="A126231938X" display="A126231938X" xr:uid="{C3B6B754-53D1-4E0B-97E2-FBE06EC3804E}"/>
    <hyperlink ref="V192" location="A126246194W" display="A126246194W" xr:uid="{C1CA41FB-1B2F-41A7-8840-6436CA86B7A0}"/>
    <hyperlink ref="V212" location="A126239066W" display="A126239066W" xr:uid="{CA27D62C-1FD4-4665-89FC-E9ED51425BB7}"/>
    <hyperlink ref="W172" location="A126232370L" display="A126232370L" xr:uid="{45FCFAE6-7EBF-404D-A3EF-5A4AA8274AC3}"/>
    <hyperlink ref="W192" location="A126246626R" display="A126246626R" xr:uid="{015A1AB1-F39B-4C91-9C03-A9D7E4D11625}"/>
    <hyperlink ref="W212" location="A126239498A" display="A126239498A" xr:uid="{5FB913BD-3B45-4294-BF76-A519F556D012}"/>
    <hyperlink ref="X172" location="A126232010J" display="A126232010J" xr:uid="{8B79E6C2-A794-4DF7-9672-919050540263}"/>
    <hyperlink ref="X192" location="A126246266W" display="A126246266W" xr:uid="{F6508E37-9EBA-439D-955C-A420B4979617}"/>
    <hyperlink ref="X212" location="A126239138W" display="A126239138W" xr:uid="{D5A5781A-96A6-4545-91D0-9DE80B7D51BA}"/>
    <hyperlink ref="Y172" location="A126232514L" display="A126232514L" xr:uid="{4441A0AD-40CF-4110-8D96-81AA09E4101F}"/>
    <hyperlink ref="Y192" location="A126246770J" display="A126246770J" xr:uid="{59A6AA37-BD53-48CD-B335-229F8AFFA761}"/>
    <hyperlink ref="Y212" location="A126239642J" display="A126239642J" xr:uid="{2CDF6B7C-DA9B-41FF-B96D-F0858456A346}"/>
    <hyperlink ref="Z172" location="A126232082V" display="A126232082V" xr:uid="{43A1D633-980F-4F51-8A79-52A501B9182B}"/>
    <hyperlink ref="Z192" location="A126246338W" display="A126246338W" xr:uid="{F825E392-C3B8-491A-8CC4-D433701AD077}"/>
    <hyperlink ref="Z212" location="A126239210C" display="A126239210C" xr:uid="{2EA530CE-4A9F-4030-8474-CFD2DAAECF8E}"/>
    <hyperlink ref="AA172" location="A126232226V" display="A126232226V" xr:uid="{86FD73BB-DE96-4EDA-B37A-AAB8461435E7}"/>
    <hyperlink ref="AA192" location="A126246482R" display="A126246482R" xr:uid="{70B678D1-8581-47A0-8BB4-5B85B718D2D3}"/>
    <hyperlink ref="AA212" location="A126239354R" display="A126239354R" xr:uid="{FEE02D67-E3EA-4729-95E9-42CA0755B6BF}"/>
    <hyperlink ref="AB172" location="A126231866X" display="A126231866X" xr:uid="{4EB5EBD5-B174-4EB7-8A12-141D4C188E0B}"/>
    <hyperlink ref="AB192" location="A126246122K" display="A126246122K" xr:uid="{227731B1-2923-4478-BA52-385D2FE6B6DB}"/>
    <hyperlink ref="AB212" location="A126238994V" display="A126238994V" xr:uid="{901E93E3-3C54-437B-B3BB-1EE8E7983B7F}"/>
    <hyperlink ref="AC172" location="A126232586X" display="A126232586X" xr:uid="{3AEDBE7D-F6C3-44AA-BB0A-DDB0CA008DAD}"/>
    <hyperlink ref="AC192" location="A126246842J" display="A126246842J" xr:uid="{E44C6EEF-510F-4F00-BA9F-8EBAC6199A70}"/>
    <hyperlink ref="AC212" location="A126239714J" display="A126239714J" xr:uid="{34957037-56DD-4CE5-A0B6-BE7203184E0C}"/>
    <hyperlink ref="AD172" location="A126232298F" display="A126232298F" xr:uid="{67E03837-8D1F-4BE9-B3B4-2298B4C2CC48}"/>
    <hyperlink ref="AD192" location="A126246554R" display="A126246554R" xr:uid="{077D5FD0-A8A7-4773-A3C3-B5B8B3092C93}"/>
    <hyperlink ref="AD212" location="A126239426R" display="A126239426R" xr:uid="{585D5462-78A8-4BB8-8FE5-8C8E3B343B77}"/>
    <hyperlink ref="V173" location="A126231942R" display="A126231942R" xr:uid="{D05B5528-0A50-4AB2-9F84-D5CCE158C815}"/>
    <hyperlink ref="V193" location="A126246198F" display="A126246198F" xr:uid="{E41E36D6-DBA0-400D-883F-E0C6447335E7}"/>
    <hyperlink ref="V213" location="A126239070L" display="A126239070L" xr:uid="{A4A6F713-6C3E-4BA2-81FA-4DB8C24CDC0F}"/>
    <hyperlink ref="W173" location="A126232374W" display="A126232374W" xr:uid="{F216672F-20F2-4330-AFBA-F326661ABB0D}"/>
    <hyperlink ref="W193" location="A126246630F" display="A126246630F" xr:uid="{76248DB0-60D2-45AF-8FF1-125279B320B9}"/>
    <hyperlink ref="W213" location="A126239502F" display="A126239502F" xr:uid="{BB66C693-A35C-475F-8C80-4A1CB50BEDF3}"/>
    <hyperlink ref="X173" location="A126232014T" display="A126232014T" xr:uid="{F96399FE-2800-43D6-86DD-5ACE360ACFE0}"/>
    <hyperlink ref="X193" location="A126246270L" display="A126246270L" xr:uid="{FBD1188B-164D-42F1-B8F5-226772ACCF1D}"/>
    <hyperlink ref="X213" location="A126239142L" display="A126239142L" xr:uid="{62236571-4DCA-4903-B78A-7E54145D6D22}"/>
    <hyperlink ref="Y173" location="A126232518W" display="A126232518W" xr:uid="{6C3B135B-47D9-4570-B3C7-3CD2E38F0355}"/>
    <hyperlink ref="Y193" location="A126246774T" display="A126246774T" xr:uid="{168ECE44-B0A7-4E5D-86CA-BF608C73433D}"/>
    <hyperlink ref="Y213" location="A126239646T" display="A126239646T" xr:uid="{740562FB-0EC9-4D88-9494-72D148987E11}"/>
    <hyperlink ref="Z173" location="A126232086C" display="A126232086C" xr:uid="{FB601E4F-33F2-4239-9126-3380B51252BF}"/>
    <hyperlink ref="Z193" location="A126246342L" display="A126246342L" xr:uid="{64BA0E4B-E662-4625-8438-88295DF5816B}"/>
    <hyperlink ref="Z213" location="A126239214L" display="A126239214L" xr:uid="{301B4309-839D-4D16-8DBA-97206A2BE65A}"/>
    <hyperlink ref="AA173" location="A126232230K" display="A126232230K" xr:uid="{07EB375C-86DB-4BF2-87D2-AD3393D92AE1}"/>
    <hyperlink ref="AA193" location="A126246486X" display="A126246486X" xr:uid="{45C53E74-C192-4F25-B1E0-D345398CE28B}"/>
    <hyperlink ref="AA213" location="A126239358X" display="A126239358X" xr:uid="{527D1B1A-D0EA-494B-90C2-B756859B05BD}"/>
    <hyperlink ref="AB173" location="A126231870R" display="A126231870R" xr:uid="{BCAEFA08-8DE4-4CB5-87B5-AADCF7CA0CE0}"/>
    <hyperlink ref="AB193" location="A126246126V" display="A126246126V" xr:uid="{41AB91A7-1F53-4ED8-AB33-715072157268}"/>
    <hyperlink ref="AB213" location="A126238998C" display="A126238998C" xr:uid="{202DC912-31EF-4C92-95A8-EBB42D79CF75}"/>
    <hyperlink ref="AC173" location="A126232590R" display="A126232590R" xr:uid="{DC498AC4-B34B-44C8-8CB7-018C3B109E83}"/>
    <hyperlink ref="AC193" location="A126246846T" display="A126246846T" xr:uid="{B366981A-1C66-4CD4-AA36-F711D68B2F02}"/>
    <hyperlink ref="AC213" location="A126239718T" display="A126239718T" xr:uid="{1880D820-D31F-4515-93F1-52457BA656CB}"/>
    <hyperlink ref="AD173" location="A126232302K" display="A126232302K" xr:uid="{1FCD290A-4761-4F1E-89B7-C3D66F1E4306}"/>
    <hyperlink ref="AD193" location="A126246558X" display="A126246558X" xr:uid="{07196F42-83D4-4178-A3B6-5252A82078E0}"/>
    <hyperlink ref="AD213" location="A126239430F" display="A126239430F" xr:uid="{404AFB12-0C07-4D79-9798-EFD5259AADC1}"/>
    <hyperlink ref="V174" location="A126231958J" display="A126231958J" xr:uid="{706DD0AD-7229-4A36-B3CA-187734D56AD6}"/>
    <hyperlink ref="V194" location="A126246214V" display="A126246214V" xr:uid="{33AC51BB-57B3-4797-B9FA-325BB707AA39}"/>
    <hyperlink ref="V214" location="A126239086F" display="A126239086F" xr:uid="{8F4F1A44-92D1-4724-8B4B-D584BF6D3833}"/>
    <hyperlink ref="W174" location="A126232390W" display="A126232390W" xr:uid="{412CE0DD-0866-4B5D-8A18-B9E6D4811445}"/>
    <hyperlink ref="W194" location="A126246646X" display="A126246646X" xr:uid="{AA0BEF55-032B-47E4-8AFC-75FC5AF28262}"/>
    <hyperlink ref="W214" location="A126239518X" display="A126239518X" xr:uid="{02FFAFBA-5F3B-40CE-88DB-2A0760246D32}"/>
    <hyperlink ref="X174" location="A126232030T" display="A126232030T" xr:uid="{A992B6BD-C86C-41DA-8EA2-53B015C2097A}"/>
    <hyperlink ref="X194" location="A126246286F" display="A126246286F" xr:uid="{AD951598-4B2B-4249-B1B3-2F1C03DD46A3}"/>
    <hyperlink ref="X214" location="A126239158F" display="A126239158F" xr:uid="{3EBA3781-EFAC-45C4-9152-4679681C6862}"/>
    <hyperlink ref="Y174" location="A126232534W" display="A126232534W" xr:uid="{AB1FF7FE-3CAC-4B1F-BB80-76001B194E70}"/>
    <hyperlink ref="Y194" location="A126246790T" display="A126246790T" xr:uid="{88A3E823-0488-4EAE-A4F2-9A89D5FD4C9D}"/>
    <hyperlink ref="Y214" location="A126239662T" display="A126239662T" xr:uid="{A07DEAA3-7AE7-46F9-9E9A-27395BA071EF}"/>
    <hyperlink ref="Z174" location="A126232102T" display="A126232102T" xr:uid="{B4D2AE47-7364-41FB-8A9C-53F6220E4418}"/>
    <hyperlink ref="Z194" location="A126246358F" display="A126246358F" xr:uid="{C202FCE7-EE8D-4297-AAAF-0EF2A16F0F41}"/>
    <hyperlink ref="Z214" location="A126239230L" display="A126239230L" xr:uid="{522CE57D-E8D6-422B-A201-509BC92930FA}"/>
    <hyperlink ref="AA174" location="A126232246C" display="A126232246C" xr:uid="{F6EEC7D2-941B-4E11-B183-04EA895414D7}"/>
    <hyperlink ref="AA194" location="A126246502L" display="A126246502L" xr:uid="{709786E9-2D68-48AD-AA2E-D8841592F3B1}"/>
    <hyperlink ref="AA214" location="A126239374X" display="A126239374X" xr:uid="{B46EE11A-D392-4401-A0E8-AAC9A6F262CB}"/>
    <hyperlink ref="AB174" location="A126231886J" display="A126231886J" xr:uid="{EA048156-BF07-4D70-A5F1-AF12F0479388}"/>
    <hyperlink ref="AB194" location="A126246142V" display="A126246142V" xr:uid="{F43F9FE4-BCE7-40F4-9448-C02B5C735B0B}"/>
    <hyperlink ref="AB214" location="A126239014V" display="A126239014V" xr:uid="{1C1B15E2-463A-46EF-8BC9-4F0C2282A1F0}"/>
    <hyperlink ref="AC174" location="A126232606W" display="A126232606W" xr:uid="{F64882E8-BFE0-40D8-B738-8B5C5C842D30}"/>
    <hyperlink ref="AC194" location="A126246862T" display="A126246862T" xr:uid="{173B2A2A-3880-43DF-A3F5-1FFDB3BEE0DF}"/>
    <hyperlink ref="AC214" location="A126239734T" display="A126239734T" xr:uid="{66F603FE-B0E5-493D-B6FC-1225D3F0CEF3}"/>
    <hyperlink ref="AD174" location="A126232318C" display="A126232318C" xr:uid="{275298D9-3A1F-441F-B648-10E8432FFE91}"/>
    <hyperlink ref="AD194" location="A126246574X" display="A126246574X" xr:uid="{1CE4F2A3-16C4-49B0-9814-DB97F8F722B9}"/>
    <hyperlink ref="AD214" location="A126239446X" display="A126239446X" xr:uid="{6D8BCD0F-BF8D-4575-B34B-363DC8BCAF6B}"/>
    <hyperlink ref="V175" location="A126231926R" display="A126231926R" xr:uid="{8FD0B1D4-1FE7-4593-9EF3-4638940A4DC7}"/>
    <hyperlink ref="V195" location="A126246182L" display="A126246182L" xr:uid="{2F63DE0C-D413-47AD-83E3-61B751AA781C}"/>
    <hyperlink ref="V215" location="A126239054L" display="A126239054L" xr:uid="{A066B0C5-30CC-4BB9-B015-EFB0DD04B2BF}"/>
    <hyperlink ref="W175" location="A126232358W" display="A126232358W" xr:uid="{DB2CDE06-42BA-4AE3-A2D7-918B34B6134A}"/>
    <hyperlink ref="W195" location="A126246614F" display="A126246614F" xr:uid="{B4965A88-4D63-4C0A-96BB-B68CA3D90047}"/>
    <hyperlink ref="W215" location="A126239486T" display="A126239486T" xr:uid="{C1F6C5F5-2A7F-41C8-B3DB-E5D10CE48075}"/>
    <hyperlink ref="X175" location="A126231998A" display="A126231998A" xr:uid="{37EC3AB3-30BD-4B6C-A620-A10751C4F20F}"/>
    <hyperlink ref="X195" location="A126246254L" display="A126246254L" xr:uid="{3C36ABB3-FEB0-4E1E-8807-6027CB94EC12}"/>
    <hyperlink ref="X215" location="A126239126L" display="A126239126L" xr:uid="{8F456C7F-2C60-466A-8DB4-8714E704740B}"/>
    <hyperlink ref="Y175" location="A126232502C" display="A126232502C" xr:uid="{D243551F-7ECD-43D8-85F5-A5E883F6155F}"/>
    <hyperlink ref="Y195" location="A126246758T" display="A126246758T" xr:uid="{1848CA5F-091A-4AC0-9415-4593D394CB29}"/>
    <hyperlink ref="Y215" location="A126239630X" display="A126239630X" xr:uid="{68F38808-33DF-47BA-AEE9-A502C1DA1B84}"/>
    <hyperlink ref="Z175" location="A126232070K" display="A126232070K" xr:uid="{656B9322-2E72-4318-96A5-BAD4FA48BE82}"/>
    <hyperlink ref="Z195" location="A126246326L" display="A126246326L" xr:uid="{2212A797-BBA3-44A5-B1DA-0B380D7BF26F}"/>
    <hyperlink ref="Z215" location="A126239198X" display="A126239198X" xr:uid="{74B31778-FAF2-47A1-A9F7-8BDBDB980130}"/>
    <hyperlink ref="AA175" location="A126232214K" display="A126232214K" xr:uid="{14AE1462-87B5-49C6-A06E-C31A5D9C9E21}"/>
    <hyperlink ref="AA195" location="A126246470F" display="A126246470F" xr:uid="{BCF36813-A5CA-48CB-9D4D-0D6453D47766}"/>
    <hyperlink ref="AA215" location="A126239342F" display="A126239342F" xr:uid="{45BF380D-AC19-43A3-BBBF-9C94E1074966}"/>
    <hyperlink ref="AB175" location="A126231854R" display="A126231854R" xr:uid="{51CD297B-E61B-49AF-B9C8-EF051BB9C590}"/>
    <hyperlink ref="AB195" location="A126246110A" display="A126246110A" xr:uid="{19143D39-F8C4-496A-9626-0C0E33AA5221}"/>
    <hyperlink ref="AB215" location="A126238982K" display="A126238982K" xr:uid="{45EEA2E7-8BBF-46D3-AF4E-2F8A05EF963F}"/>
    <hyperlink ref="AC175" location="A126232574R" display="A126232574R" xr:uid="{CC60AAE5-DA4F-41B0-8B9C-EC6E50ABB986}"/>
    <hyperlink ref="AC195" location="A126246830X" display="A126246830X" xr:uid="{0FE33571-CD9D-4A95-BDA4-C1D3C2A9EAEA}"/>
    <hyperlink ref="AC215" location="A126239702X" display="A126239702X" xr:uid="{37CA6F8C-7151-4E89-9975-1AC5CF2A6721}"/>
    <hyperlink ref="AD175" location="A126232286W" display="A126232286W" xr:uid="{6E903556-12C8-40AD-8AA6-C406AB7E7196}"/>
    <hyperlink ref="AD195" location="A126246542F" display="A126246542F" xr:uid="{28052F5F-86AF-4AAC-BF81-2B3422950784}"/>
    <hyperlink ref="AD215" location="A126239414F" display="A126239414F" xr:uid="{6E2025DE-2931-4DCD-8A04-A366D6023A17}"/>
    <hyperlink ref="V176" location="A126231978T" display="A126231978T" xr:uid="{5FF920A6-A160-4269-862A-F5B424A08391}"/>
    <hyperlink ref="V196" location="A126246234C" display="A126246234C" xr:uid="{48885EE2-48B5-4D5F-BE0F-D86898C86206}"/>
    <hyperlink ref="V216" location="A126239106C" display="A126239106C" xr:uid="{E4E30E71-D937-461A-A395-BF010E5A8422}"/>
    <hyperlink ref="W176" location="A126232410V" display="A126232410V" xr:uid="{A320D6F6-F81D-4E89-96B3-D5839DF22107}"/>
    <hyperlink ref="W196" location="A126246666J" display="A126246666J" xr:uid="{AECF77DD-095B-4440-8DB2-369866345D7B}"/>
    <hyperlink ref="W216" location="A126239538J" display="A126239538J" xr:uid="{C81EB6AB-D3F1-49CA-BC30-6B5A2C5829EA}"/>
    <hyperlink ref="X176" location="A126232050A" display="A126232050A" xr:uid="{5953DC91-0DC6-4F6E-AB4B-F1A9584262E5}"/>
    <hyperlink ref="X196" location="A126246306C" display="A126246306C" xr:uid="{FE20FD80-B11F-4C18-B248-6DD3E48BDD95}"/>
    <hyperlink ref="X216" location="A126239178R" display="A126239178R" xr:uid="{0C5050F0-59D0-41D8-B429-004D9567F9F8}"/>
    <hyperlink ref="Y176" location="A126232554F" display="A126232554F" xr:uid="{004D6FE0-94A9-41B1-AC6D-C7EC11AFA410}"/>
    <hyperlink ref="Y196" location="A126246810R" display="A126246810R" xr:uid="{FC02DC0E-B979-49FD-B9ED-AF58F93ADBDB}"/>
    <hyperlink ref="Y216" location="A126239682A" display="A126239682A" xr:uid="{B11DBCF3-0812-4CFB-BD41-98FEE34AB00E}"/>
    <hyperlink ref="Z176" location="A126232122A" display="A126232122A" xr:uid="{F57DF77F-08EC-44CC-B2EB-9577F37C638C}"/>
    <hyperlink ref="Z196" location="A126246378R" display="A126246378R" xr:uid="{A1E189B8-4707-4547-82FF-8132AE2888BE}"/>
    <hyperlink ref="Z216" location="A126239250W" display="A126239250W" xr:uid="{1F5DDBA8-FADD-448B-8A5D-CF4336799343}"/>
    <hyperlink ref="AA176" location="A126232266L" display="A126232266L" xr:uid="{5CAE4297-7D5B-465A-AD8F-E277AF1066EE}"/>
    <hyperlink ref="AA196" location="A126246522W" display="A126246522W" xr:uid="{4A563965-6474-4D3C-916F-7A38D162B88B}"/>
    <hyperlink ref="AA216" location="A126239394J" display="A126239394J" xr:uid="{12E9FCA4-A14F-47BE-ACC9-DCC0580387C2}"/>
    <hyperlink ref="AB176" location="A126231906F" display="A126231906F" xr:uid="{731C4F2E-FC0E-43F1-A3FB-3A4216A60C61}"/>
    <hyperlink ref="AB196" location="A126246162C" display="A126246162C" xr:uid="{979275A0-59C1-49CD-A641-4DA17AABA7BD}"/>
    <hyperlink ref="AB216" location="A126239034C" display="A126239034C" xr:uid="{8C2BB09E-E4A6-4D36-908C-03A62EC1CC4A}"/>
    <hyperlink ref="AC176" location="A126232626F" display="A126232626F" xr:uid="{883F8139-1B4E-48B3-9C22-23C066EF2847}"/>
    <hyperlink ref="AC196" location="A126246882A" display="A126246882A" xr:uid="{74170C4C-0248-4D47-90D0-55F2E59671DF}"/>
    <hyperlink ref="AC216" location="A126239754A" display="A126239754A" xr:uid="{0112EA00-5A99-4ADB-98D3-62E79A084555}"/>
    <hyperlink ref="AD176" location="A126232338L" display="A126232338L" xr:uid="{2038B8DD-129C-40A7-BCEB-C7B6E9AA2897}"/>
    <hyperlink ref="AD196" location="A126246594J" display="A126246594J" xr:uid="{1BE9BC54-4AAE-4AE5-90EA-BC1AB2131A4C}"/>
    <hyperlink ref="AD216" location="A126239466J" display="A126239466J" xr:uid="{8BB34F01-5862-47CB-8260-BC3933244AEF}"/>
    <hyperlink ref="V177" location="A126231962X" display="A126231962X" xr:uid="{B318F310-B412-485D-8672-F7DDFCB60439}"/>
    <hyperlink ref="V197" location="A126246218C" display="A126246218C" xr:uid="{5D3E57D7-3BB2-45E8-882F-973D6E0ACB65}"/>
    <hyperlink ref="V217" location="A126239090W" display="A126239090W" xr:uid="{5277FACC-E7F4-4D4B-898F-2C80995889C9}"/>
    <hyperlink ref="W177" location="A126232394F" display="A126232394F" xr:uid="{02FBD490-B393-45D0-83BD-E836FED41833}"/>
    <hyperlink ref="W197" location="A126246650R" display="A126246650R" xr:uid="{3C44A3A3-A26B-4B41-A406-152AE6BB0085}"/>
    <hyperlink ref="W217" location="A126239522R" display="A126239522R" xr:uid="{A620C3A7-5636-43BB-8191-7A496673E522}"/>
    <hyperlink ref="X177" location="A126232034A" display="A126232034A" xr:uid="{62581C00-0902-4AF5-8C0F-9509AA4001F9}"/>
    <hyperlink ref="X197" location="A126246290W" display="A126246290W" xr:uid="{5E7189DE-936C-4E89-AF48-F21722277D6E}"/>
    <hyperlink ref="X217" location="A126239162W" display="A126239162W" xr:uid="{EE3A605F-9B84-486D-A860-18A4DC1BC4E0}"/>
    <hyperlink ref="Y177" location="A126232538F" display="A126232538F" xr:uid="{2C17040F-3D98-494D-A3C1-BBAF34E361CA}"/>
    <hyperlink ref="Y197" location="A126246794A" display="A126246794A" xr:uid="{8297B11F-39AC-4586-8E55-13E13F239787}"/>
    <hyperlink ref="Y217" location="A126239666A" display="A126239666A" xr:uid="{F752255B-F2A9-4D56-84D0-DC34CC10826D}"/>
    <hyperlink ref="Z177" location="A126232106A" display="A126232106A" xr:uid="{496CF599-0A87-4079-846D-58F978517513}"/>
    <hyperlink ref="Z197" location="A126246362W" display="A126246362W" xr:uid="{7FC2EA40-EAC4-4C73-BFC1-44753C61638B}"/>
    <hyperlink ref="Z217" location="A126239234W" display="A126239234W" xr:uid="{59B0D41A-F0BA-4694-98EF-1FA2AD982702}"/>
    <hyperlink ref="AA177" location="A126232250V" display="A126232250V" xr:uid="{8F46487A-DE2D-4486-8F13-23C02BAF5838}"/>
    <hyperlink ref="AA197" location="A126246506W" display="A126246506W" xr:uid="{A049B8E7-CB4B-494D-8F52-634ED16ABDBA}"/>
    <hyperlink ref="AA217" location="A126239378J" display="A126239378J" xr:uid="{4DB72963-FD32-4719-B5DB-3818D637FCB7}"/>
    <hyperlink ref="AB177" location="A126231890X" display="A126231890X" xr:uid="{4D72605A-C3F3-4CCF-A7F1-322C7A3D73ED}"/>
    <hyperlink ref="AB197" location="A126246146C" display="A126246146C" xr:uid="{9C457210-54B1-4EC4-8F27-25163DB40254}"/>
    <hyperlink ref="AB217" location="A126239018C" display="A126239018C" xr:uid="{22C62B9B-8C82-4F8C-8DA8-CA72D0EDE424}"/>
    <hyperlink ref="AC177" location="A126232610L" display="A126232610L" xr:uid="{2B6E4F25-8578-490E-AE52-E2424F6CBDC9}"/>
    <hyperlink ref="AC197" location="A126246866A" display="A126246866A" xr:uid="{ADE6A8F8-2689-486F-9B1D-228E32E68F43}"/>
    <hyperlink ref="AC217" location="A126239738A" display="A126239738A" xr:uid="{BA5AA4D9-6B22-47ED-91A9-B861280E054A}"/>
    <hyperlink ref="AD177" location="A126232322V" display="A126232322V" xr:uid="{E023102E-A1E3-4AEE-89F0-6FA0106282D1}"/>
    <hyperlink ref="AD197" location="A126246578J" display="A126246578J" xr:uid="{370ED52A-C1C7-418E-8268-A548F6509689}"/>
    <hyperlink ref="AD217" location="A126239450R" display="A126239450R" xr:uid="{56D49CE6-1325-4360-964B-30AB00313CB5}"/>
    <hyperlink ref="V178" location="A126231982J" display="A126231982J" xr:uid="{1CAFBD80-6523-49EE-ABBF-CF2788AE126F}"/>
    <hyperlink ref="V198" location="A126246238L" display="A126246238L" xr:uid="{CE003153-FF94-48B0-8AD9-4BE97E3E824B}"/>
    <hyperlink ref="V218" location="A126239110V" display="A126239110V" xr:uid="{008C31EB-DC40-4D3D-818C-52F7C315BF44}"/>
    <hyperlink ref="W178" location="A126232414C" display="A126232414C" xr:uid="{2F63C29D-F165-4371-A0D8-FDC1A9ED3D80}"/>
    <hyperlink ref="W198" location="A126246670X" display="A126246670X" xr:uid="{8E25BB11-FE84-44E3-837A-FC73FD138350}"/>
    <hyperlink ref="W218" location="A126239542X" display="A126239542X" xr:uid="{DD0AC2F4-6346-44BB-82A7-4E8A354F7AE0}"/>
    <hyperlink ref="X178" location="A126232054K" display="A126232054K" xr:uid="{A0607CD7-AB80-4E17-B678-90A64E98CD9D}"/>
    <hyperlink ref="X198" location="A126246310V" display="A126246310V" xr:uid="{DBD871A3-397E-42D4-A907-96BAAE5E4D2B}"/>
    <hyperlink ref="X218" location="A126239182F" display="A126239182F" xr:uid="{29773120-E400-4238-ADA8-DD18F1FBF27E}"/>
    <hyperlink ref="Y178" location="A126232558R" display="A126232558R" xr:uid="{03D076A4-54B1-4EE2-844A-AE2EC13A49D5}"/>
    <hyperlink ref="Y198" location="A126246814X" display="A126246814X" xr:uid="{2D35CBA8-683A-4789-8B6C-73547731832D}"/>
    <hyperlink ref="Y218" location="A126239686K" display="A126239686K" xr:uid="{AB5AF518-A634-45F3-8D64-1E22807E9A57}"/>
    <hyperlink ref="Z178" location="A126232126K" display="A126232126K" xr:uid="{30CC412C-A42C-44FE-B412-6A0A5F15CB76}"/>
    <hyperlink ref="Z198" location="A126246382F" display="A126246382F" xr:uid="{ABCB4267-C112-4173-99E7-9E5E91332DFC}"/>
    <hyperlink ref="Z218" location="A126239254F" display="A126239254F" xr:uid="{384BFA7E-7DA5-42A3-80B2-4776B750A766}"/>
    <hyperlink ref="AA178" location="A126232270C" display="A126232270C" xr:uid="{9DEEAADB-F367-46E7-B811-A1454C7F78F1}"/>
    <hyperlink ref="AA198" location="A126246526F" display="A126246526F" xr:uid="{5D554EA6-9760-4F1C-8353-7071498DA678}"/>
    <hyperlink ref="AA218" location="A126239398T" display="A126239398T" xr:uid="{6B337F1D-F95E-4407-8A77-B3724CAE849B}"/>
    <hyperlink ref="AB178" location="A126231910W" display="A126231910W" xr:uid="{CFF4F6B7-26BA-40FA-8C85-1B19BE5E113B}"/>
    <hyperlink ref="AB198" location="A126246166L" display="A126246166L" xr:uid="{62221EF5-339C-4E56-AD96-73A81BDAD24A}"/>
    <hyperlink ref="AB218" location="A126239038L" display="A126239038L" xr:uid="{04106732-32D6-414C-97CA-5D7DBE7F339A}"/>
    <hyperlink ref="AC178" location="A126232630W" display="A126232630W" xr:uid="{DB57193B-0ED2-49BB-AAB1-7DEA4A46284B}"/>
    <hyperlink ref="AC198" location="A126246886K" display="A126246886K" xr:uid="{72625D04-026B-4B29-9A2B-840B2EF2E72B}"/>
    <hyperlink ref="AC218" location="A126239758K" display="A126239758K" xr:uid="{3A1F58EE-CD1A-4A76-B7C9-B5E6A0C868CD}"/>
    <hyperlink ref="AD178" location="A126232342C" display="A126232342C" xr:uid="{13FA241B-63D8-4AAE-8141-1F10D57F3522}"/>
    <hyperlink ref="AD198" location="A126246598T" display="A126246598T" xr:uid="{8700CD88-A0DD-4809-86FD-51A1D582DA7C}"/>
    <hyperlink ref="AD218" location="A126239470X" display="A126239470X" xr:uid="{8CA2A09A-ED55-488C-808B-37212091582F}"/>
    <hyperlink ref="V179" location="A126231930F" display="A126231930F" xr:uid="{238FE047-51F0-4BEE-B821-C9413C3902ED}"/>
    <hyperlink ref="V199" location="A126246186W" display="A126246186W" xr:uid="{D66DB0C1-2A61-40F8-8222-379170CE2235}"/>
    <hyperlink ref="V219" location="A126239058W" display="A126239058W" xr:uid="{552DF9EB-5DD9-4A55-BFCE-4D2BD3C90FF3}"/>
    <hyperlink ref="W179" location="A126232362L" display="A126232362L" xr:uid="{67666FA6-1413-4FAE-B0E2-245E4316C0C1}"/>
    <hyperlink ref="W199" location="A126246618R" display="A126246618R" xr:uid="{288C6D52-06F7-4710-B38A-0B92F46E2311}"/>
    <hyperlink ref="W219" location="A126239490J" display="A126239490J" xr:uid="{74EE5B7F-BE65-49E6-8247-4A19F5DCD665}"/>
    <hyperlink ref="X179" location="A126232002J" display="A126232002J" xr:uid="{51BBD3BD-D1AE-47CC-B210-924201DBC397}"/>
    <hyperlink ref="X199" location="A126246258W" display="A126246258W" xr:uid="{714CA512-AD16-4095-9315-C6D9CBB3E569}"/>
    <hyperlink ref="X219" location="A126239130C" display="A126239130C" xr:uid="{3B3CBCA0-1E66-4AFA-B3A0-4A42153BB9CD}"/>
    <hyperlink ref="Y179" location="A126232506L" display="A126232506L" xr:uid="{062F1D41-FC7E-4635-9695-B02CA579E094}"/>
    <hyperlink ref="Y199" location="A126246762J" display="A126246762J" xr:uid="{16C0FEA3-79AB-48C6-A9EA-15768856CDBC}"/>
    <hyperlink ref="Y219" location="A126239634J" display="A126239634J" xr:uid="{8D4C6800-A4E9-43EC-8764-18710DF5CC3F}"/>
    <hyperlink ref="Z179" location="A126232074V" display="A126232074V" xr:uid="{7BADB914-9DC6-4440-A086-8BC5652D6064}"/>
    <hyperlink ref="Z199" location="A126246330C" display="A126246330C" xr:uid="{2B12CED3-1AF7-4CEC-A2BC-75F0AB5D491F}"/>
    <hyperlink ref="Z219" location="A126239202C" display="A126239202C" xr:uid="{308AB93C-3C32-4944-8F01-B8B857E8FBD8}"/>
    <hyperlink ref="AA179" location="A126232218V" display="A126232218V" xr:uid="{BFBCBD59-967A-481B-9CD2-7098C9C5727A}"/>
    <hyperlink ref="AA199" location="A126246474R" display="A126246474R" xr:uid="{2CE3697D-4C62-4CB0-ADFB-027E12773695}"/>
    <hyperlink ref="AA219" location="A126239346R" display="A126239346R" xr:uid="{77EC042F-B2D1-4F30-ADC6-C91108374F1F}"/>
    <hyperlink ref="AB179" location="A126231858X" display="A126231858X" xr:uid="{FDEFF420-3BD4-4F9F-B33E-9A6495017269}"/>
    <hyperlink ref="AB199" location="A126246114K" display="A126246114K" xr:uid="{367BDEF8-7C03-4494-AE3B-71620B9B7D84}"/>
    <hyperlink ref="AB219" location="A126238986V" display="A126238986V" xr:uid="{DD9D2BCC-7819-40AF-9152-535F324CFCB9}"/>
    <hyperlink ref="AC179" location="A126232578X" display="A126232578X" xr:uid="{36E47EB3-851B-475B-8EC3-BCB548194AFE}"/>
    <hyperlink ref="AC199" location="A126246834J" display="A126246834J" xr:uid="{2BCD196B-3E28-48AA-B00D-611D2FD76799}"/>
    <hyperlink ref="AC219" location="A126239706J" display="A126239706J" xr:uid="{B055E0E7-B2AD-479C-AB52-02D0063C4B4D}"/>
    <hyperlink ref="AD179" location="A126232290L" display="A126232290L" xr:uid="{2D3FCBFE-6123-440B-81F5-D696B3660D7E}"/>
    <hyperlink ref="AD199" location="A126246546R" display="A126246546R" xr:uid="{BD17E409-A8A2-4CE8-BBE2-133947680626}"/>
    <hyperlink ref="AD219" location="A126239418R" display="A126239418R" xr:uid="{F3F98E85-2EF0-466B-8570-0EBD070E124B}"/>
    <hyperlink ref="V180" location="A126231914F" display="A126231914F" xr:uid="{4FE8B01B-EC01-4B94-907C-DB80D83C70EA}"/>
    <hyperlink ref="V200" location="A126246170C" display="A126246170C" xr:uid="{BA7225AD-8AD0-48F8-B32B-AFFE340C122B}"/>
    <hyperlink ref="V220" location="A126239042C" display="A126239042C" xr:uid="{D671E34F-D58A-4DC0-A4B1-0467A6DB4A50}"/>
    <hyperlink ref="W180" location="A126232346L" display="A126232346L" xr:uid="{0D441E7A-465E-4A72-AFE3-AEC76A40A694}"/>
    <hyperlink ref="W200" location="A126246602W" display="A126246602W" xr:uid="{2ED69FE0-CC21-4495-BDE2-8C87AE0B99C5}"/>
    <hyperlink ref="W220" location="A126239474J" display="A126239474J" xr:uid="{8416A9BD-F3BF-43B9-813B-428A817B0F82}"/>
    <hyperlink ref="X180" location="A126231986T" display="A126231986T" xr:uid="{2348DC97-0A5B-4D3B-91FD-BB2C981533F7}"/>
    <hyperlink ref="X200" location="A126246242C" display="A126246242C" xr:uid="{C59E3818-0A80-44F1-ACED-65C7DB6C957F}"/>
    <hyperlink ref="X220" location="A126239114C" display="A126239114C" xr:uid="{34895451-2EA0-4641-ADC9-A5EAE61E6216}"/>
    <hyperlink ref="Y180" location="A126232490F" display="A126232490F" xr:uid="{D75338E1-4F7A-4F12-A566-4224615940B5}"/>
    <hyperlink ref="Y200" location="A126246746J" display="A126246746J" xr:uid="{0C5099DE-3FE4-4EB7-AF0C-5866B9FB09A6}"/>
    <hyperlink ref="Y220" location="A126239618J" display="A126239618J" xr:uid="{8FC2CF23-4AF6-4750-AA48-968969676055}"/>
    <hyperlink ref="Z180" location="A126232058V" display="A126232058V" xr:uid="{EF075C47-D660-40E5-99BA-C03C80A84DB3}"/>
    <hyperlink ref="Z200" location="A126246314C" display="A126246314C" xr:uid="{6F414E9D-81C8-4D8B-801E-7F0E4618B94F}"/>
    <hyperlink ref="Z220" location="A126239186R" display="A126239186R" xr:uid="{A13EF64B-2846-40E7-B370-AFDBE966DD3A}"/>
    <hyperlink ref="AA180" location="A126232202A" display="A126232202A" xr:uid="{B6D61E45-7263-43CB-88E7-3C75D912E878}"/>
    <hyperlink ref="AA200" location="A126246458R" display="A126246458R" xr:uid="{FBB056BC-E7C7-4E52-9D71-0CEBF3E82D09}"/>
    <hyperlink ref="AA220" location="A126239330W" display="A126239330W" xr:uid="{D84780EF-CFC1-4B27-A42B-7CB5D8FEDB5C}"/>
    <hyperlink ref="AB180" location="A126231842F" display="A126231842F" xr:uid="{B9699A02-477F-44A6-9642-6477A90121FB}"/>
    <hyperlink ref="AB200" location="A126246098W" display="A126246098W" xr:uid="{F7D40F84-B488-4F37-BD82-EB4A7ECA671C}"/>
    <hyperlink ref="AB220" location="A126238970A" display="A126238970A" xr:uid="{1AD71AF4-CBCA-45C8-81D2-78F7A94E1A3B}"/>
    <hyperlink ref="AC180" location="A126232562F" display="A126232562F" xr:uid="{57E11863-E6DE-4371-A99E-C54DAFEFA385}"/>
    <hyperlink ref="AC200" location="A126246818J" display="A126246818J" xr:uid="{E65E84E9-5395-4628-B1FE-748473918C3A}"/>
    <hyperlink ref="AC220" location="A126239690A" display="A126239690A" xr:uid="{3BA553B2-BD00-4157-B709-203C444CB426}"/>
    <hyperlink ref="AD180" location="A126232274L" display="A126232274L" xr:uid="{57342EA6-2039-45BE-96E9-2B27A166719A}"/>
    <hyperlink ref="AD200" location="A126246530W" display="A126246530W" xr:uid="{B36C4FE0-0D32-4350-801A-B879AB8C0EE5}"/>
    <hyperlink ref="AD220" location="A126239402W" display="A126239402W" xr:uid="{E976423B-A448-467C-8BE8-6219913A93A8}"/>
    <hyperlink ref="V181" location="A126231918R" display="A126231918R" xr:uid="{4806C36D-8255-4D3E-A278-FCDB8120ED0A}"/>
    <hyperlink ref="V201" location="A126246174L" display="A126246174L" xr:uid="{AF61064D-1E41-4B57-A5CC-A4FE09281634}"/>
    <hyperlink ref="V221" location="A126239046L" display="A126239046L" xr:uid="{254C26AE-D7EE-414D-A48A-753EBC61AEC0}"/>
    <hyperlink ref="W181" location="A126232350C" display="A126232350C" xr:uid="{323588B9-934B-44CD-81AF-09176120F1ED}"/>
    <hyperlink ref="W201" location="A126246606F" display="A126246606F" xr:uid="{C3931C54-F662-4B31-B019-1873429AD594}"/>
    <hyperlink ref="W221" location="A126239478T" display="A126239478T" xr:uid="{11EFE66A-B71F-4D10-ACAB-F5A462ED7F3A}"/>
    <hyperlink ref="X181" location="A126231990J" display="A126231990J" xr:uid="{9F5176C2-A3CE-4CA4-8B0F-87E5BBC29016}"/>
    <hyperlink ref="X201" location="A126246246L" display="A126246246L" xr:uid="{EC02F08D-3684-487A-9253-09E2E23AA682}"/>
    <hyperlink ref="X221" location="A126239118L" display="A126239118L" xr:uid="{EEA56622-84E1-45FF-B6CC-94B82790A2BA}"/>
    <hyperlink ref="Y181" location="A126232494R" display="A126232494R" xr:uid="{D28569B7-4267-42FD-B123-25A3DD098C8E}"/>
    <hyperlink ref="Y201" location="A126246750X" display="A126246750X" xr:uid="{040CB272-128B-4153-A269-30013CF3B6A3}"/>
    <hyperlink ref="Y221" location="A126239622X" display="A126239622X" xr:uid="{CDFEAE03-75CB-4C2F-9B14-FCFBD8216C6A}"/>
    <hyperlink ref="Z181" location="A126232062K" display="A126232062K" xr:uid="{2CFEF6D1-D825-427A-B5BC-A416EFDA9081}"/>
    <hyperlink ref="Z201" location="A126246318L" display="A126246318L" xr:uid="{0C75F757-C25D-40E3-A9F2-49AAC99CF5C4}"/>
    <hyperlink ref="Z221" location="A126239190F" display="A126239190F" xr:uid="{9DAD9172-3CB8-4695-95CC-5EE910B64DB4}"/>
    <hyperlink ref="AA181" location="A126232206K" display="A126232206K" xr:uid="{1CDD2C74-FBD0-497E-ABBC-C29378D5C0CB}"/>
    <hyperlink ref="AA201" location="A126246462F" display="A126246462F" xr:uid="{F5206DBF-CF5F-4547-934D-523BEC0DFD90}"/>
    <hyperlink ref="AA221" location="A126239334F" display="A126239334F" xr:uid="{B437D313-850C-4805-AF37-1B26F6A5ECA7}"/>
    <hyperlink ref="AB181" location="A126231846R" display="A126231846R" xr:uid="{4E79AE72-E4B3-43FE-8DFD-325C30DF8790}"/>
    <hyperlink ref="AB201" location="A126246102A" display="A126246102A" xr:uid="{09DFFBEA-1DC7-4AD7-8608-0A374EA0F7AC}"/>
    <hyperlink ref="AB221" location="A126238974K" display="A126238974K" xr:uid="{051C014A-A140-4174-87A2-65C11EAC8E95}"/>
    <hyperlink ref="AC181" location="A126232566R" display="A126232566R" xr:uid="{52D9F118-31CE-42B1-B744-65F5DEC86708}"/>
    <hyperlink ref="AC201" location="A126246822X" display="A126246822X" xr:uid="{DAFF7581-577B-4CAB-9C33-E22F18F7F9F3}"/>
    <hyperlink ref="AC221" location="A126239694K" display="A126239694K" xr:uid="{849200E2-20A5-4DDA-9E42-0CEEC5B8227C}"/>
    <hyperlink ref="AD181" location="A126232278W" display="A126232278W" xr:uid="{EA76C4EB-2FAC-4235-97B4-40A5B4D472AD}"/>
    <hyperlink ref="AD201" location="A126246534F" display="A126246534F" xr:uid="{F6C52788-9748-418A-9089-34A7F8BD7409}"/>
    <hyperlink ref="AD221" location="A126239406F" display="A126239406F" xr:uid="{6C1AEA4C-A1A4-4CA6-BF0A-9873E6E2EC3A}"/>
    <hyperlink ref="V182" location="A126231946X" display="A126231946X" xr:uid="{B4787434-6D27-4798-AF93-02CF841086FD}"/>
    <hyperlink ref="V202" location="A126246202K" display="A126246202K" xr:uid="{FDA4FC83-7565-47EF-BD1F-52FDE0AEDC93}"/>
    <hyperlink ref="V222" location="A126239074W" display="A126239074W" xr:uid="{ED21B5E0-9A6A-4787-9458-3432589E67EF}"/>
    <hyperlink ref="W182" location="A126232378F" display="A126232378F" xr:uid="{D4330041-B0CB-4027-9892-B2974AB6D0FE}"/>
    <hyperlink ref="W202" location="A126246634R" display="A126246634R" xr:uid="{8E0E5563-F189-445F-9821-5A3D9C73CD27}"/>
    <hyperlink ref="W222" location="A126239506R" display="A126239506R" xr:uid="{4689A36D-D1C0-4BE8-B7D2-8A842093F495}"/>
    <hyperlink ref="X182" location="A126232018A" display="A126232018A" xr:uid="{9DAD60CC-0909-4C34-A65E-C7176350C892}"/>
    <hyperlink ref="X202" location="A126246274W" display="A126246274W" xr:uid="{353FD327-1057-40B5-B8E1-0459A29B55F1}"/>
    <hyperlink ref="X222" location="A126239146W" display="A126239146W" xr:uid="{80C64360-8C44-4DB9-93F7-913246261506}"/>
    <hyperlink ref="Y182" location="A126232522L" display="A126232522L" xr:uid="{498AF0C4-3524-4F4B-9F75-6CCA977BA67E}"/>
    <hyperlink ref="Y202" location="A126246778A" display="A126246778A" xr:uid="{6EBF0B6D-43C0-49F9-9003-AD782401462D}"/>
    <hyperlink ref="Y222" location="A126239650J" display="A126239650J" xr:uid="{41EA6D66-B435-47CF-8FA1-5EF8EAC8C0C3}"/>
    <hyperlink ref="Z182" location="A126232090V" display="A126232090V" xr:uid="{D1843D1E-8C77-49AB-B24B-FC2B19949769}"/>
    <hyperlink ref="Z202" location="A126246346W" display="A126246346W" xr:uid="{40072620-0590-4441-B18F-9AC21746C48B}"/>
    <hyperlink ref="Z222" location="A126239218W" display="A126239218W" xr:uid="{4945BA04-943A-4B4C-A0D3-DA01AF8456A2}"/>
    <hyperlink ref="AA182" location="A126232234V" display="A126232234V" xr:uid="{5E1A159C-9511-469E-A7E0-854B4B6B42B5}"/>
    <hyperlink ref="AA202" location="A126246490R" display="A126246490R" xr:uid="{0BEBB2B8-D24A-4886-9EA5-ADA7C86CFB45}"/>
    <hyperlink ref="AA222" location="A126239362R" display="A126239362R" xr:uid="{AAFF4C81-4DB7-4E0F-8C5D-A0D2E966E0B4}"/>
    <hyperlink ref="AB182" location="A126231874X" display="A126231874X" xr:uid="{A5700C30-A514-43F7-AE46-5658EE67F496}"/>
    <hyperlink ref="AB202" location="A126246130K" display="A126246130K" xr:uid="{EBFC4343-C8F2-4679-B636-D4A963A9DB95}"/>
    <hyperlink ref="AB222" location="A126239002K" display="A126239002K" xr:uid="{296F1144-CE44-45DB-B966-44413E63DA2A}"/>
    <hyperlink ref="AC182" location="A126232594X" display="A126232594X" xr:uid="{40D90894-C287-4379-B93E-F3EFC8AD9F66}"/>
    <hyperlink ref="AC202" location="A126246850J" display="A126246850J" xr:uid="{5723B330-D563-4F24-91B2-1AACA46CF163}"/>
    <hyperlink ref="AC222" location="A126239722J" display="A126239722J" xr:uid="{70E1D5A1-D7BA-4D7C-A157-FF26D546EB68}"/>
    <hyperlink ref="AD182" location="A126232306V" display="A126232306V" xr:uid="{335FC030-2AC9-4EA9-B640-06BCD1FEBCF8}"/>
    <hyperlink ref="AD202" location="A126246562R" display="A126246562R" xr:uid="{F54B24E4-79F4-436A-B71E-6B1EE538D46F}"/>
    <hyperlink ref="AD222" location="A126239434R" display="A126239434R" xr:uid="{1D3C4DB5-64D5-4AE0-8812-03399C459180}"/>
    <hyperlink ref="V183" location="A126231922F" display="A126231922F" xr:uid="{F4045CCE-AC3C-4B59-A541-D7B3BC30E9D8}"/>
    <hyperlink ref="V203" location="A126246178W" display="A126246178W" xr:uid="{D41CD872-6A03-4364-A872-A42E52C80539}"/>
    <hyperlink ref="V223" location="A126239050C" display="A126239050C" xr:uid="{A1F05B17-D2F1-4AAD-8669-BBBB286A6C72}"/>
    <hyperlink ref="W183" location="A126232354L" display="A126232354L" xr:uid="{7A2552FE-475A-4803-9361-CD9574C9C028}"/>
    <hyperlink ref="W203" location="A126246610W" display="A126246610W" xr:uid="{FE696E4D-2F5B-4BE3-8DB2-909E459DF095}"/>
    <hyperlink ref="W223" location="A126239482J" display="A126239482J" xr:uid="{F9142C1A-C8BF-40D6-A812-EA1059257888}"/>
    <hyperlink ref="X183" location="A126231994T" display="A126231994T" xr:uid="{FEC4CBB7-983E-4419-B977-DECA01B263A4}"/>
    <hyperlink ref="X203" location="A126246250C" display="A126246250C" xr:uid="{F178FB82-831E-4B2D-A0D1-74224FBBE25B}"/>
    <hyperlink ref="X223" location="A126239122C" display="A126239122C" xr:uid="{D49E5104-1A14-4DC3-9BA5-96065DAA18EA}"/>
    <hyperlink ref="Y183" location="A126232498X" display="A126232498X" xr:uid="{A89E6CE5-3689-4AA4-810D-29D59BE03610}"/>
    <hyperlink ref="Y203" location="A126246754J" display="A126246754J" xr:uid="{8794AA4F-57A3-42C8-BDB6-73CFA2BBFBA5}"/>
    <hyperlink ref="Y223" location="A126239626J" display="A126239626J" xr:uid="{F627E92D-AB9D-4B79-A95B-F294C9EC7985}"/>
    <hyperlink ref="Z183" location="A126232066V" display="A126232066V" xr:uid="{1BE0FDE9-D3D8-4E28-BF4A-7D5FDB17A350}"/>
    <hyperlink ref="Z203" location="A126246322C" display="A126246322C" xr:uid="{38584DF6-56F0-4235-AE60-E510C90C2E8C}"/>
    <hyperlink ref="Z223" location="A126239194R" display="A126239194R" xr:uid="{A18A094C-E723-4713-9A7B-DFA87DC735C7}"/>
    <hyperlink ref="AA183" location="A126232210A" display="A126232210A" xr:uid="{F3A56328-692E-4C49-BCF1-1B71AC079349}"/>
    <hyperlink ref="AA203" location="A126246466R" display="A126246466R" xr:uid="{640E63F7-8E30-407C-BB12-8CA8C2BCF1E5}"/>
    <hyperlink ref="AA223" location="A126239338R" display="A126239338R" xr:uid="{41B2C907-D015-4263-BEF6-2E04EE77E8A8}"/>
    <hyperlink ref="AB183" location="A126231850F" display="A126231850F" xr:uid="{9FE373D2-814B-4749-8D87-8BF91E07ACF3}"/>
    <hyperlink ref="AB203" location="A126246106K" display="A126246106K" xr:uid="{886FF749-76A0-4C8B-98DF-0E394DBED979}"/>
    <hyperlink ref="AB223" location="A126238978V" display="A126238978V" xr:uid="{F52A8F7C-A871-4B77-AFA5-CD3915E4BAFE}"/>
    <hyperlink ref="AC183" location="A126232570F" display="A126232570F" xr:uid="{EF9BFF0A-BDF6-4857-9B94-A78854BC6D99}"/>
    <hyperlink ref="AC203" location="A126246826J" display="A126246826J" xr:uid="{D98C49B4-803B-49F4-A7A0-870F4EFB3AB1}"/>
    <hyperlink ref="AC223" location="A126239698V" display="A126239698V" xr:uid="{02832F13-037A-4059-8108-85AFFA9EC364}"/>
    <hyperlink ref="AD183" location="A126232282L" display="A126232282L" xr:uid="{7A1608BA-A4DD-46A3-AD77-443200F91252}"/>
    <hyperlink ref="AD203" location="A126246538R" display="A126246538R" xr:uid="{00D13957-CCCC-4100-8941-678DEB824050}"/>
    <hyperlink ref="AD223" location="A126239410W" display="A126239410W" xr:uid="{47349922-7488-4F9E-B2AB-A2F9E6DB5C00}"/>
    <hyperlink ref="V184" location="A126231950R" display="A126231950R" xr:uid="{8BB62DFD-AF00-4B1F-912E-B523DFDA533F}"/>
    <hyperlink ref="V204" location="A126246206V" display="A126246206V" xr:uid="{2FC715E5-76B5-4FC6-AA3D-B7D149B5B5A6}"/>
    <hyperlink ref="V224" location="A126239078F" display="A126239078F" xr:uid="{DB4EF041-96A0-435D-9060-B80066D846C7}"/>
    <hyperlink ref="W184" location="A126232382W" display="A126232382W" xr:uid="{DA25F038-A332-4CF3-B8B6-81A98F4CC8C8}"/>
    <hyperlink ref="W204" location="A126246638X" display="A126246638X" xr:uid="{D7FA3987-3CEE-407C-92F9-4DB9D9B12CA4}"/>
    <hyperlink ref="W224" location="A126239510F" display="A126239510F" xr:uid="{41896B7F-6E93-408B-A933-88CE69AD78BC}"/>
    <hyperlink ref="X184" location="A126232022T" display="A126232022T" xr:uid="{D444E489-3245-4297-9E5B-4D0C7792C834}"/>
    <hyperlink ref="X204" location="A126246278F" display="A126246278F" xr:uid="{678F2BD0-F0E7-42D4-A46E-6F65C109C15E}"/>
    <hyperlink ref="X224" location="A126239150L" display="A126239150L" xr:uid="{1F26B78D-8A68-4AD4-8A2F-DA964798030A}"/>
    <hyperlink ref="Y184" location="A126232526W" display="A126232526W" xr:uid="{DDA46180-4396-48EE-9FEA-E2A57438FAB7}"/>
    <hyperlink ref="Y204" location="A126246782T" display="A126246782T" xr:uid="{2D55E9E2-6640-404A-BB83-A4BAD0A67BA5}"/>
    <hyperlink ref="Y224" location="A126239654T" display="A126239654T" xr:uid="{50A151F3-BF4F-4A95-9F9E-86D1DE72F1D0}"/>
    <hyperlink ref="Z184" location="A126232094C" display="A126232094C" xr:uid="{32B99914-F2D7-45C6-B825-54635D126307}"/>
    <hyperlink ref="Z204" location="A126246350L" display="A126246350L" xr:uid="{80D0F277-1675-44DE-9E85-7F8799146376}"/>
    <hyperlink ref="Z224" location="A126239222L" display="A126239222L" xr:uid="{D515EF56-A617-4855-839A-3F74A0CDC6E9}"/>
    <hyperlink ref="AA184" location="A126232238C" display="A126232238C" xr:uid="{4B1C16C4-C892-41B2-94E4-EA444D32A37E}"/>
    <hyperlink ref="AA204" location="A126246494X" display="A126246494X" xr:uid="{CFF2524A-FD84-4F2A-AD64-352355EF6830}"/>
    <hyperlink ref="AA224" location="A126239366X" display="A126239366X" xr:uid="{CB4D15FF-E00C-4B07-9932-B41914F23555}"/>
    <hyperlink ref="AB184" location="A126231878J" display="A126231878J" xr:uid="{F7961F78-B6DE-42E8-A560-1BB6AED10189}"/>
    <hyperlink ref="AB204" location="A126246134V" display="A126246134V" xr:uid="{6A795A26-6853-41D7-9ED8-1DFC05F7F6C8}"/>
    <hyperlink ref="AB224" location="A126239006V" display="A126239006V" xr:uid="{FF152C2E-8DCA-4F54-8230-F46BBD9380CB}"/>
    <hyperlink ref="AC184" location="A126232598J" display="A126232598J" xr:uid="{31DFBD18-12CF-4C7E-9D23-7C2AF44F1478}"/>
    <hyperlink ref="AC204" location="A126246854T" display="A126246854T" xr:uid="{C89BECC4-7EFB-43B6-9DBA-78FA8692C91F}"/>
    <hyperlink ref="AC224" location="A126239726T" display="A126239726T" xr:uid="{209AAF92-D8A3-4125-B440-822109F17E94}"/>
    <hyperlink ref="AD184" location="A126232310K" display="A126232310K" xr:uid="{40902C02-58A8-4030-B7EC-7C503C829AB7}"/>
    <hyperlink ref="AD204" location="A126246566X" display="A126246566X" xr:uid="{0AE02B21-6DAE-495E-9907-113334E8A42D}"/>
    <hyperlink ref="AD224" location="A126239438X" display="A126239438X" xr:uid="{2CB910AB-52DE-45C8-B0AE-EC1855B83B25}"/>
    <hyperlink ref="AE185" location="A126235914C" display="A126235914C" xr:uid="{9E8AE5E0-F1C0-43AA-B238-F02018AB08AC}"/>
    <hyperlink ref="AE205" location="A126250170F" display="A126250170F" xr:uid="{9B294387-A201-40EB-BC06-2BA283FE1326}"/>
    <hyperlink ref="AE225" location="A126243042F" display="A126243042F" xr:uid="{C0720406-2413-4F70-BADF-AB165C1CEAC7}"/>
    <hyperlink ref="AF185" location="A126236346K" display="A126236346K" xr:uid="{F46D7AE2-5AC8-4F27-A33E-96DFFCBC0A9E}"/>
    <hyperlink ref="AF205" location="A126250602X" display="A126250602X" xr:uid="{B1075868-8018-4691-9066-0D968211C85A}"/>
    <hyperlink ref="AF225" location="A126243474K" display="A126243474K" xr:uid="{4B318D8E-283C-4758-ABDC-0F6251D1FEFA}"/>
    <hyperlink ref="AG185" location="A126235986R" display="A126235986R" xr:uid="{D5DF23E1-07A8-46FB-BF22-17F40C36003B}"/>
    <hyperlink ref="AG205" location="A126250242F" display="A126250242F" xr:uid="{8F9AD0DB-E792-497E-AC68-D13E1ECAC3B4}"/>
    <hyperlink ref="AG225" location="A126243114F" display="A126243114F" xr:uid="{4A27F728-AC17-4FBF-9349-364FD156FA36}"/>
    <hyperlink ref="AH185" location="A126236490C" display="A126236490C" xr:uid="{FDD85129-BDED-4D20-83C7-7CBB93C084EA}"/>
    <hyperlink ref="AH205" location="A126250746K" display="A126250746K" xr:uid="{06E49BEF-CA5B-47F2-A8BA-1D2DE229886B}"/>
    <hyperlink ref="AH225" location="A126243618K" display="A126243618K" xr:uid="{C23256FB-051F-418D-BB81-B3C283A07ACC}"/>
    <hyperlink ref="AI185" location="A126236058T" display="A126236058T" xr:uid="{139448AC-071D-440E-895F-1CA9AEBB78F0}"/>
    <hyperlink ref="AI205" location="A126250314F" display="A126250314F" xr:uid="{36B725DE-71C8-4762-B3B5-FA5740E9C193}"/>
    <hyperlink ref="AI225" location="A126243186T" display="A126243186T" xr:uid="{9F69C596-63F4-473B-9F78-F60C12B1E6B6}"/>
    <hyperlink ref="AJ185" location="A126236202X" display="A126236202X" xr:uid="{FEB56E54-4630-493D-88D5-CF62360A991E}"/>
    <hyperlink ref="AJ205" location="A126250458T" display="A126250458T" xr:uid="{E83D3079-14EE-46EC-A4C1-E1D96CD59DB4}"/>
    <hyperlink ref="AJ225" location="A126243330X" display="A126243330X" xr:uid="{725DB783-844F-4A50-BF87-7F8FBCE66401}"/>
    <hyperlink ref="AK185" location="A126235842C" display="A126235842C" xr:uid="{258FF7EE-D5B0-45A3-B236-9D7E74967B02}"/>
    <hyperlink ref="AK205" location="A126250098X" display="A126250098X" xr:uid="{0853E523-E777-4343-B73F-5262525D5CC9}"/>
    <hyperlink ref="AK225" location="A126242970C" display="A126242970C" xr:uid="{CC53BF52-2F30-4B83-97F1-CF19C8603BE1}"/>
    <hyperlink ref="AL185" location="A126236562C" display="A126236562C" xr:uid="{BD416C07-EE45-4273-8342-6662EE2F8652}"/>
    <hyperlink ref="AL205" location="A126250818K" display="A126250818K" xr:uid="{C1026E5D-C1F4-4446-894D-4D9FB5EB16FC}"/>
    <hyperlink ref="AL225" location="A126243690C" display="A126243690C" xr:uid="{92576685-7777-4A0B-A6B8-E5564BD83003}"/>
    <hyperlink ref="AM185" location="A126236274K" display="A126236274K" xr:uid="{C6DEE638-9255-45AD-BF85-7A666A235B10}"/>
    <hyperlink ref="AM205" location="A126250530X" display="A126250530X" xr:uid="{DAA159CF-9F03-4D43-A5B5-1701384B2017}"/>
    <hyperlink ref="AM225" location="A126243402X" display="A126243402X" xr:uid="{38DCBAA7-9DA7-45AA-B2C0-48566480B888}"/>
    <hyperlink ref="AE168" location="A126235926L" display="A126235926L" xr:uid="{E7211AD3-1C8C-4B66-8AAE-985A8E691893}"/>
    <hyperlink ref="AE188" location="A126250182R" display="A126250182R" xr:uid="{2ABCC119-A4A3-4D61-85E5-7034FC3B49C4}"/>
    <hyperlink ref="AE208" location="A126243054R" display="A126243054R" xr:uid="{A3B7616B-0A55-4E0F-854B-E47BA56AD2D7}"/>
    <hyperlink ref="AF168" location="A126236358V" display="A126236358V" xr:uid="{34C8FC80-8FFB-4A4D-94A0-D39001114459}"/>
    <hyperlink ref="AF188" location="A126250614J" display="A126250614J" xr:uid="{809F5F50-50C0-41DE-98A6-D8BCADDCE162}"/>
    <hyperlink ref="AF208" location="A126243486V" display="A126243486V" xr:uid="{E9653486-922C-496C-AA97-1538403A293B}"/>
    <hyperlink ref="AG168" location="A126235998X" display="A126235998X" xr:uid="{6B6003DB-0F0F-4FB8-9982-C4FD2A0E7C04}"/>
    <hyperlink ref="AG188" location="A126250254R" display="A126250254R" xr:uid="{DE723C15-4BAD-4596-8277-B3354151AB86}"/>
    <hyperlink ref="AG208" location="A126243126R" display="A126243126R" xr:uid="{5735F6C0-9292-42F2-80E0-EA07644955AA}"/>
    <hyperlink ref="AH168" location="A126236502A" display="A126236502A" xr:uid="{848A5F3A-F674-4511-8B0B-D4D65E9419B5}"/>
    <hyperlink ref="AH188" location="A126250758V" display="A126250758V" xr:uid="{5DE39CC0-F599-4FAF-A4D9-04F6B7961848}"/>
    <hyperlink ref="AH208" location="A126243630A" display="A126243630A" xr:uid="{48AE3CBF-3B9B-496F-825E-54F3B0CE38E1}"/>
    <hyperlink ref="AI168" location="A126236070J" display="A126236070J" xr:uid="{A0A38E5A-3EDD-44C1-BC09-92075E9B5E12}"/>
    <hyperlink ref="AI188" location="A126250326R" display="A126250326R" xr:uid="{CA41A752-38DF-467D-A6E4-B1A2BEAAC928}"/>
    <hyperlink ref="AI208" location="A126243198A" display="A126243198A" xr:uid="{EFA99B7F-1B24-465B-8256-A8EC219DFDE1}"/>
    <hyperlink ref="AJ168" location="A126236214J" display="A126236214J" xr:uid="{6EC90B4E-C170-454D-AD81-2E9E29F69C82}"/>
    <hyperlink ref="AJ188" location="A126250470J" display="A126250470J" xr:uid="{3080D8A2-C86D-46D5-8A66-A1A65B940C51}"/>
    <hyperlink ref="AJ208" location="A126243342J" display="A126243342J" xr:uid="{9FA4CF25-824E-48AF-AA03-CF8C20B0E9B5}"/>
    <hyperlink ref="AK168" location="A126235854L" display="A126235854L" xr:uid="{69AC0414-615F-4DA4-8953-8B9DBE69744E}"/>
    <hyperlink ref="AK188" location="A126250110C" display="A126250110C" xr:uid="{BB02D763-0AD7-428F-9405-1EB11478ED77}"/>
    <hyperlink ref="AK208" location="A126242982L" display="A126242982L" xr:uid="{80586ACA-82A3-472A-958C-85ED95E806CD}"/>
    <hyperlink ref="AL168" location="A126236574L" display="A126236574L" xr:uid="{A2069346-7243-4E31-80C5-935EB12C7C9D}"/>
    <hyperlink ref="AL188" location="A126250830A" display="A126250830A" xr:uid="{655B3BBC-AA46-42F1-A3EA-EBFB63E6E388}"/>
    <hyperlink ref="AL208" location="A126243702A" display="A126243702A" xr:uid="{84EF6853-23FE-4AAB-8B9D-8D03BB3E38DE}"/>
    <hyperlink ref="AM168" location="A126236286V" display="A126236286V" xr:uid="{5164EF05-6971-4988-B3FE-11E3D962754D}"/>
    <hyperlink ref="AM188" location="A126250542J" display="A126250542J" xr:uid="{2AD41614-EF27-43A1-A15E-E54623472F54}"/>
    <hyperlink ref="AM208" location="A126243414J" display="A126243414J" xr:uid="{3CEF472C-E020-459F-B822-B4600A40C75C}"/>
    <hyperlink ref="AE169" location="A126235894F" display="A126235894F" xr:uid="{BACBF39A-A1CA-4E1F-9575-877F1189171E}"/>
    <hyperlink ref="AE189" location="A126250150W" display="A126250150W" xr:uid="{1CCE9387-D9E5-4B52-9357-974AC5A36975}"/>
    <hyperlink ref="AE209" location="A126243022W" display="A126243022W" xr:uid="{B8A418E9-5A5C-44E2-925C-DCF57CDB9AD0}"/>
    <hyperlink ref="AF169" location="A126236326A" display="A126236326A" xr:uid="{598323A3-B079-4D5D-A80C-4F719BA90DBC}"/>
    <hyperlink ref="AF189" location="A126250582A" display="A126250582A" xr:uid="{D7BCD7C1-D028-4AC0-B309-8A5B81A8A92F}"/>
    <hyperlink ref="AF209" location="A126243454A" display="A126243454A" xr:uid="{25D88474-76E1-45DB-A434-C77A698579B7}"/>
    <hyperlink ref="AG169" location="A126235966F" display="A126235966F" xr:uid="{C386B860-7EE6-45DC-9EF9-D83785841F05}"/>
    <hyperlink ref="AG189" location="A126250222W" display="A126250222W" xr:uid="{74A4B873-A4B5-47F4-BE1C-629755A05253}"/>
    <hyperlink ref="AG209" location="A126243094J" display="A126243094J" xr:uid="{18142B39-F0C2-4823-8F36-4F9B2A356A6F}"/>
    <hyperlink ref="AH169" location="A126236470V" display="A126236470V" xr:uid="{4D3FA0E0-AE8E-4138-B04D-5D0BBB807468}"/>
    <hyperlink ref="AH189" location="A126250726A" display="A126250726A" xr:uid="{D6C4633A-11C5-40BA-BAA7-F231F06BA423}"/>
    <hyperlink ref="AH209" location="A126243598L" display="A126243598L" xr:uid="{53D28CD8-CF0D-48FE-8034-A5433AB01E10}"/>
    <hyperlink ref="AI169" location="A126236038J" display="A126236038J" xr:uid="{86698000-BCEE-4F62-B8DD-553E17F2F7D7}"/>
    <hyperlink ref="AI189" location="A126250294J" display="A126250294J" xr:uid="{D4252619-F2BB-4D44-8ACB-52A233856A75}"/>
    <hyperlink ref="AI209" location="A126243166J" display="A126243166J" xr:uid="{92EF5116-91D2-48B0-917D-8F3F5E56E8C9}"/>
    <hyperlink ref="AJ169" location="A126236182A" display="A126236182A" xr:uid="{8D985A30-43CA-4A07-8538-C6F50B52C97F}"/>
    <hyperlink ref="AJ189" location="A126250438J" display="A126250438J" xr:uid="{13BBA9C3-B1A1-4FB2-BDB7-09D3F51AFF24}"/>
    <hyperlink ref="AJ209" location="A126243310R" display="A126243310R" xr:uid="{46478E04-181F-4E3C-B379-D6FEDA5F1DE1}"/>
    <hyperlink ref="AK169" location="A126235822V" display="A126235822V" xr:uid="{8E4B58F6-BCF7-407B-B643-92A9A79C2D00}"/>
    <hyperlink ref="AK189" location="A126250078R" display="A126250078R" xr:uid="{9774A1FE-00CE-4F86-A1C7-86CF5D8933BF}"/>
    <hyperlink ref="AK209" location="A126242950V" display="A126242950V" xr:uid="{DE370F64-C3E7-46E0-9FE0-09D9D4769F7B}"/>
    <hyperlink ref="AL169" location="A126236542V" display="A126236542V" xr:uid="{133A11CC-53E0-4F7D-9EA1-15E5DB9171DF}"/>
    <hyperlink ref="AL189" location="A126250798L" display="A126250798L" xr:uid="{28C81D6D-2762-4D10-8FE0-E4EEDC48577B}"/>
    <hyperlink ref="AL209" location="A126243670V" display="A126243670V" xr:uid="{B739FCAD-36C9-4B32-B8C5-3A27A57B578E}"/>
    <hyperlink ref="AM169" location="A126236254A" display="A126236254A" xr:uid="{129D3F37-0E2B-427F-B0DF-83FF14E039CA}"/>
    <hyperlink ref="AM189" location="A126250510R" display="A126250510R" xr:uid="{BA84BEE5-E5ED-4EB3-99D5-A962B670DF81}"/>
    <hyperlink ref="AM209" location="A126243382A" display="A126243382A" xr:uid="{06DE3786-9A71-4245-B54E-9F58F1DAC3C2}"/>
    <hyperlink ref="AE170" location="A126235930C" display="A126235930C" xr:uid="{B3FF4AD6-CB08-40BE-8E7F-01587976E0F7}"/>
    <hyperlink ref="AE190" location="A126250186X" display="A126250186X" xr:uid="{DD70F74A-DD4D-4DDA-8B05-118B04B51FAD}"/>
    <hyperlink ref="AE210" location="A126243058X" display="A126243058X" xr:uid="{7376892F-FC38-4DC7-B978-186C35D182A2}"/>
    <hyperlink ref="AF170" location="A126236362K" display="A126236362K" xr:uid="{098F42B1-12A4-4821-AD2D-15716F7A434C}"/>
    <hyperlink ref="AF190" location="A126250618T" display="A126250618T" xr:uid="{6E04C967-D367-47D5-AA16-85A51979FF51}"/>
    <hyperlink ref="AF210" location="A126243490K" display="A126243490K" xr:uid="{029D4955-629C-456B-981D-147B4F47CE2E}"/>
    <hyperlink ref="AG170" location="A126236002F" display="A126236002F" xr:uid="{9080EB2E-FED0-4173-A878-D507B76F6284}"/>
    <hyperlink ref="AG190" location="A126250258X" display="A126250258X" xr:uid="{8512C855-5A1C-49D2-AE54-B0197FA20F51}"/>
    <hyperlink ref="AG210" location="A126243130F" display="A126243130F" xr:uid="{E0BBB5E7-F79A-4677-A7FC-C0EA6A6BE24A}"/>
    <hyperlink ref="AH170" location="A126236506K" display="A126236506K" xr:uid="{07FA0EDF-985C-4E1A-BAB8-4FA28E439417}"/>
    <hyperlink ref="AH190" location="A126250762K" display="A126250762K" xr:uid="{065265BB-A8F6-4302-B919-AC6B87587C81}"/>
    <hyperlink ref="AH210" location="A126243634K" display="A126243634K" xr:uid="{5E8500EA-639A-40F1-AE45-BC884921B9CA}"/>
    <hyperlink ref="AI170" location="A126236074T" display="A126236074T" xr:uid="{027C01DF-64E4-416B-BFD1-445DCAB39DE8}"/>
    <hyperlink ref="AI190" location="A126250330F" display="A126250330F" xr:uid="{FFB27114-5E37-4B8A-B470-F21173D5E271}"/>
    <hyperlink ref="AI210" location="A126243202F" display="A126243202F" xr:uid="{57CCA994-74B8-49C4-89F6-DEBC381FAF1C}"/>
    <hyperlink ref="AJ170" location="A126236218T" display="A126236218T" xr:uid="{2376530B-986C-4179-A5DA-C3BC956B7187}"/>
    <hyperlink ref="AJ190" location="A126250474T" display="A126250474T" xr:uid="{22E676DE-45E5-4C0E-8F4E-5E23848BD69E}"/>
    <hyperlink ref="AJ210" location="A126243346T" display="A126243346T" xr:uid="{BA7FB856-CDA0-44A9-AE38-1B92B016EA14}"/>
    <hyperlink ref="AK170" location="A126235858W" display="A126235858W" xr:uid="{F64AD7BD-A8EB-4464-83E3-5E2E22C764FC}"/>
    <hyperlink ref="AK190" location="A126250114L" display="A126250114L" xr:uid="{9716AC59-4F65-45F4-BAC5-C3770ED71DC7}"/>
    <hyperlink ref="AK210" location="A126242986W" display="A126242986W" xr:uid="{921761FB-0152-4D5C-92FD-E3F7093257DF}"/>
    <hyperlink ref="AL170" location="A126236578W" display="A126236578W" xr:uid="{91260A47-13DD-4192-82EB-E716791264FA}"/>
    <hyperlink ref="AL190" location="A126250834K" display="A126250834K" xr:uid="{8BF660DB-5BE3-441C-B7B3-DED8D9839AAA}"/>
    <hyperlink ref="AL210" location="A126243706K" display="A126243706K" xr:uid="{5A4CF0A2-9723-4499-A225-5BBAE48A666D}"/>
    <hyperlink ref="AM170" location="A126236290K" display="A126236290K" xr:uid="{406E47A6-0194-46E8-A8E1-AB8805DF1C08}"/>
    <hyperlink ref="AM190" location="A126250546T" display="A126250546T" xr:uid="{EDA37333-1F36-464F-820E-32A9622BC55F}"/>
    <hyperlink ref="AM210" location="A126243418T" display="A126243418T" xr:uid="{794CB462-FC76-475E-BBE6-D1EF4C61C21F}"/>
    <hyperlink ref="AE171" location="A126235934L" display="A126235934L" xr:uid="{D16F114F-7E67-4775-A857-C312515297CA}"/>
    <hyperlink ref="AE191" location="A126250190R" display="A126250190R" xr:uid="{A85A44D3-4A29-488A-A81E-93348E609FBF}"/>
    <hyperlink ref="AE211" location="A126243062R" display="A126243062R" xr:uid="{ED662AF2-2909-4B38-AE68-A8E58EEE3955}"/>
    <hyperlink ref="AF171" location="A126236366V" display="A126236366V" xr:uid="{C0316DFD-5C56-45A3-81E2-7C3678749D56}"/>
    <hyperlink ref="AF191" location="A126250622J" display="A126250622J" xr:uid="{65FF99FB-7E35-4DFB-81A7-93D59B8B6F85}"/>
    <hyperlink ref="AF211" location="A126243494V" display="A126243494V" xr:uid="{173805CF-66EE-4A28-8453-A48A5CA2F9DB}"/>
    <hyperlink ref="AG171" location="A126236006R" display="A126236006R" xr:uid="{BF67FA56-6AA7-4D30-B9B4-7D0CB17C9AF0}"/>
    <hyperlink ref="AG191" location="A126250262R" display="A126250262R" xr:uid="{FCC96CF9-4F02-41F0-98D8-6E2ECCB89A8A}"/>
    <hyperlink ref="AG211" location="A126243134R" display="A126243134R" xr:uid="{0525E8BD-7E2B-41AB-90A7-07A3FBF8FE85}"/>
    <hyperlink ref="AH171" location="A126236510A" display="A126236510A" xr:uid="{27FC7437-0D04-4066-A919-80EA5DD3BE21}"/>
    <hyperlink ref="AH191" location="A126250766V" display="A126250766V" xr:uid="{CE9B0B50-F24C-4CE3-8897-3B74BFCCC00D}"/>
    <hyperlink ref="AH211" location="A126243638V" display="A126243638V" xr:uid="{E3AFD552-D1B7-4EB4-8857-BC393C6FA561}"/>
    <hyperlink ref="AI171" location="A126236078A" display="A126236078A" xr:uid="{54907BEF-8EBB-46EF-A5A9-15EAAE82CCB5}"/>
    <hyperlink ref="AI191" location="A126250334R" display="A126250334R" xr:uid="{AE71ECF7-9480-4F6B-BAA6-C1F9FE39BEAB}"/>
    <hyperlink ref="AI211" location="A126243206R" display="A126243206R" xr:uid="{CBC9665B-AB6B-4E71-91D2-2A58E7E62E51}"/>
    <hyperlink ref="AJ171" location="A126236222J" display="A126236222J" xr:uid="{26E4203B-90C3-41B1-BBF1-E5C67FF6913E}"/>
    <hyperlink ref="AJ191" location="A126250478A" display="A126250478A" xr:uid="{76D8700F-877F-44D1-9509-F36AC898EE6C}"/>
    <hyperlink ref="AJ211" location="A126243350J" display="A126243350J" xr:uid="{8839AFBC-5F86-4A93-89C2-373C038344E4}"/>
    <hyperlink ref="AK171" location="A126235862L" display="A126235862L" xr:uid="{38780A48-8F20-4D63-95DF-29A812C8ADC0}"/>
    <hyperlink ref="AK191" location="A126250118W" display="A126250118W" xr:uid="{46820DB9-6CC9-4208-BB63-4996BD1ED253}"/>
    <hyperlink ref="AK211" location="A126242990L" display="A126242990L" xr:uid="{F110E419-AE3F-495A-BDF8-D823F30D02D7}"/>
    <hyperlink ref="AL171" location="A126236582L" display="A126236582L" xr:uid="{92460787-2231-476F-AD90-00818D59D5EE}"/>
    <hyperlink ref="AL191" location="A126250838V" display="A126250838V" xr:uid="{C56A5476-F788-436C-8E03-50C65BA2D1AE}"/>
    <hyperlink ref="AL211" location="A126243710A" display="A126243710A" xr:uid="{54C0EF7F-284E-4BB2-8082-C7B67AEE92F0}"/>
    <hyperlink ref="AM171" location="A126236294V" display="A126236294V" xr:uid="{A8DDA894-DC5B-4E30-87F0-EF15986BB1F6}"/>
    <hyperlink ref="AM191" location="A126250550J" display="A126250550J" xr:uid="{0B2FBA5B-7BB7-4C27-9BC2-C684BD0797FE}"/>
    <hyperlink ref="AM211" location="A126243422J" display="A126243422J" xr:uid="{36AB5E8B-48F9-4189-89DA-FAD75AC497BC}"/>
    <hyperlink ref="AE172" location="A126235898R" display="A126235898R" xr:uid="{42D14F80-2DF1-4FDF-A323-7BD7C37CC6A1}"/>
    <hyperlink ref="AE192" location="A126250154F" display="A126250154F" xr:uid="{C729D74D-6141-4889-874D-9043F52D49E0}"/>
    <hyperlink ref="AE212" location="A126243026F" display="A126243026F" xr:uid="{903B9431-5799-4CFD-90BD-36977C372E89}"/>
    <hyperlink ref="AF172" location="A126236330T" display="A126236330T" xr:uid="{A1EA822E-35EB-4CD9-A897-56164546D111}"/>
    <hyperlink ref="AF192" location="A126250586K" display="A126250586K" xr:uid="{DD6CC04E-1C74-44F9-8733-94B7D977CD58}"/>
    <hyperlink ref="AF212" location="A126243458K" display="A126243458K" xr:uid="{FDBDC3AD-4612-48BF-9885-C135E9CB9BA4}"/>
    <hyperlink ref="AG172" location="A126235970W" display="A126235970W" xr:uid="{1D51515D-2BD2-46E4-BCAD-704E0FF90DEB}"/>
    <hyperlink ref="AG192" location="A126250226F" display="A126250226F" xr:uid="{65440203-7FA2-43BE-9070-B24B9DA137E9}"/>
    <hyperlink ref="AG212" location="A126243098T" display="A126243098T" xr:uid="{8C9E488E-D486-45FE-8D97-EF1112DD4E4A}"/>
    <hyperlink ref="AH172" location="A126236474C" display="A126236474C" xr:uid="{A7354EE0-C143-403A-B7B0-9BAB1A382DB8}"/>
    <hyperlink ref="AH192" location="A126250730T" display="A126250730T" xr:uid="{195391B6-096C-4A0C-95D9-D45DD49CB735}"/>
    <hyperlink ref="AH212" location="A126243602T" display="A126243602T" xr:uid="{C32D94A1-593E-4C8C-A157-24D6F827C5F2}"/>
    <hyperlink ref="AI172" location="A126236042X" display="A126236042X" xr:uid="{8BA702AE-63B5-490D-8BD3-EE75495FAB60}"/>
    <hyperlink ref="AI192" location="A126250298T" display="A126250298T" xr:uid="{984E5620-43CB-49F3-9DB7-467D5F64A3CC}"/>
    <hyperlink ref="AI212" location="A126243170X" display="A126243170X" xr:uid="{1BF23555-FF48-43E7-8C49-F782FFC4C048}"/>
    <hyperlink ref="AJ172" location="A126236186K" display="A126236186K" xr:uid="{CFC7A335-84F6-4B7A-BC3C-A7D50DC0A80C}"/>
    <hyperlink ref="AJ192" location="A126250442X" display="A126250442X" xr:uid="{E9964BA1-57B0-4E9E-9009-C023E0FE4686}"/>
    <hyperlink ref="AJ212" location="A126243314X" display="A126243314X" xr:uid="{D50DCC4C-8826-4147-A38A-32D3DFF5CF75}"/>
    <hyperlink ref="AK172" location="A126235826C" display="A126235826C" xr:uid="{62348413-CF7C-45CC-82CA-F8E06B0B4743}"/>
    <hyperlink ref="AK192" location="A126250082F" display="A126250082F" xr:uid="{27C9A914-25ED-4F1A-803F-5C4F376B8A1B}"/>
    <hyperlink ref="AK212" location="A126242954C" display="A126242954C" xr:uid="{08D0C492-C9C5-4373-A3CD-1732CD17026E}"/>
    <hyperlink ref="AL172" location="A126236546C" display="A126236546C" xr:uid="{FA728CC9-C840-46C7-91CE-17ED517F8069}"/>
    <hyperlink ref="AL192" location="A126250802T" display="A126250802T" xr:uid="{5072163A-8014-4A5A-9613-525710805887}"/>
    <hyperlink ref="AL212" location="A126243674C" display="A126243674C" xr:uid="{AB88F558-77EE-497D-B78A-D7208152518F}"/>
    <hyperlink ref="AM172" location="A126236258K" display="A126236258K" xr:uid="{E80E2ED2-5875-47FB-80E9-D55BB4CC0A4F}"/>
    <hyperlink ref="AM192" location="A126250514X" display="A126250514X" xr:uid="{8C936B1B-7D57-4F60-B1B5-0E9C33CDA78B}"/>
    <hyperlink ref="AM212" location="A126243386K" display="A126243386K" xr:uid="{435B7B80-8C90-4800-ADB6-461916F7AFC8}"/>
    <hyperlink ref="AE173" location="A126235902V" display="A126235902V" xr:uid="{9832F3F9-1D90-4734-BE41-6330FDBFCC8B}"/>
    <hyperlink ref="AE193" location="A126250158R" display="A126250158R" xr:uid="{AB94F5EE-C498-4A22-BA5B-C9D33469A0DF}"/>
    <hyperlink ref="AE213" location="A126243030W" display="A126243030W" xr:uid="{33188685-1330-4F05-9495-9A34486B6F24}"/>
    <hyperlink ref="AF173" location="A126236334A" display="A126236334A" xr:uid="{6E258CF1-28DA-42F3-A385-603718BBE7DF}"/>
    <hyperlink ref="AF193" location="A126250590A" display="A126250590A" xr:uid="{44CF4641-AE19-403F-B509-D9870A88E962}"/>
    <hyperlink ref="AF213" location="A126243462A" display="A126243462A" xr:uid="{63D293BE-BBAE-4463-A339-356772EDE6A8}"/>
    <hyperlink ref="AG173" location="A126235974F" display="A126235974F" xr:uid="{7C8756E0-9BA4-4C48-8DA0-866A94A74D19}"/>
    <hyperlink ref="AG193" location="A126250230W" display="A126250230W" xr:uid="{76E386AE-3F59-44F4-9ED4-9528B6A61654}"/>
    <hyperlink ref="AG213" location="A126243102W" display="A126243102W" xr:uid="{DB2EFEED-96B5-47DD-A86C-EE32A3A7C9B7}"/>
    <hyperlink ref="AH173" location="A126236478L" display="A126236478L" xr:uid="{204E49F3-09F7-40C7-93E6-B245583B040B}"/>
    <hyperlink ref="AH193" location="A126250734A" display="A126250734A" xr:uid="{7E0AE050-EFE6-4514-BCE5-52FF9981EA48}"/>
    <hyperlink ref="AH213" location="A126243606A" display="A126243606A" xr:uid="{A4853E1D-8D92-4C51-8383-6592B43F1A16}"/>
    <hyperlink ref="AI173" location="A126236046J" display="A126236046J" xr:uid="{9E8700FD-0D0B-4D88-A308-A2F27119786A}"/>
    <hyperlink ref="AI193" location="A126250302W" display="A126250302W" xr:uid="{2FE079D8-D2C9-4424-9B51-E639AF7D785B}"/>
    <hyperlink ref="AI213" location="A126243174J" display="A126243174J" xr:uid="{12AB58E7-7D68-468D-9382-2C670F1A154E}"/>
    <hyperlink ref="AJ173" location="A126236190A" display="A126236190A" xr:uid="{7DDD45D5-4F39-4954-B8B4-DBE1D469DB94}"/>
    <hyperlink ref="AJ193" location="A126250446J" display="A126250446J" xr:uid="{F498839F-0A95-4526-A79D-9A7A35F9F5D8}"/>
    <hyperlink ref="AJ213" location="A126243318J" display="A126243318J" xr:uid="{B93D0D30-EAE6-443F-8373-A3B8328B08AF}"/>
    <hyperlink ref="AK173" location="A126235830V" display="A126235830V" xr:uid="{9E78DED0-9A2B-4A99-ABE6-DB8A84BEDE49}"/>
    <hyperlink ref="AK193" location="A126250086R" display="A126250086R" xr:uid="{E0AB2C19-18B7-4AEC-A1B2-76E8C9561B80}"/>
    <hyperlink ref="AK213" location="A126242958L" display="A126242958L" xr:uid="{3C7ECACD-2262-4B28-8172-7E38B3564CA5}"/>
    <hyperlink ref="AL173" location="A126236550V" display="A126236550V" xr:uid="{65F2C5C7-98C3-4694-8796-11E3AFFF8A68}"/>
    <hyperlink ref="AL193" location="A126250806A" display="A126250806A" xr:uid="{C7033B11-8614-4E8C-B62E-ED9F4EBF3784}"/>
    <hyperlink ref="AL213" location="A126243678L" display="A126243678L" xr:uid="{0074AAC1-AA98-48B1-84E9-CB5021D133AA}"/>
    <hyperlink ref="AM173" location="A126236262A" display="A126236262A" xr:uid="{CCADE0AC-806F-4116-B383-919D6E4E3035}"/>
    <hyperlink ref="AM193" location="A126250518J" display="A126250518J" xr:uid="{5634AB7A-9BB3-48AC-92E6-1838695B4838}"/>
    <hyperlink ref="AM213" location="A126243390A" display="A126243390A" xr:uid="{0F1389D0-6FA5-49F4-BFE6-0803432658BE}"/>
    <hyperlink ref="AE174" location="A126235918L" display="A126235918L" xr:uid="{12264401-8D84-4ADE-B550-C6C3EE4961C2}"/>
    <hyperlink ref="AE194" location="A126250174R" display="A126250174R" xr:uid="{7F9BD846-8B9D-4DFC-A0D6-385B33DC3472}"/>
    <hyperlink ref="AE214" location="A126243046R" display="A126243046R" xr:uid="{0EAD3162-0412-482D-BE69-F98824407AF0}"/>
    <hyperlink ref="AF174" location="A126236350A" display="A126236350A" xr:uid="{0B45548D-7D2E-4391-A5BF-F7B9F7B13EAD}"/>
    <hyperlink ref="AF194" location="A126250606J" display="A126250606J" xr:uid="{501CB415-1D1D-4A6B-9796-1DF16E84A550}"/>
    <hyperlink ref="AF214" location="A126243478V" display="A126243478V" xr:uid="{173AD149-82A1-42F7-8C9A-9C8EDD127C94}"/>
    <hyperlink ref="AG174" location="A126235990F" display="A126235990F" xr:uid="{BB26BF51-BFF1-4B7B-BCA3-53C16236BD09}"/>
    <hyperlink ref="AG194" location="A126250246R" display="A126250246R" xr:uid="{B1315E14-8AEE-4F38-8B61-20619A41D99B}"/>
    <hyperlink ref="AG214" location="A126243118R" display="A126243118R" xr:uid="{D6675ED0-AB19-493B-82DB-26D2689EB072}"/>
    <hyperlink ref="AH174" location="A126236494L" display="A126236494L" xr:uid="{72733353-58CD-4D1D-9C45-48F065E9BFA7}"/>
    <hyperlink ref="AH194" location="A126250750A" display="A126250750A" xr:uid="{BA39D51F-5360-4B3E-89D5-2673E6564843}"/>
    <hyperlink ref="AH214" location="A126243622A" display="A126243622A" xr:uid="{BC3B6DB6-D5EF-4179-8408-669C0B5BA72B}"/>
    <hyperlink ref="AI174" location="A126236062J" display="A126236062J" xr:uid="{0D628021-27D7-4664-A605-4A104D944218}"/>
    <hyperlink ref="AI194" location="A126250318R" display="A126250318R" xr:uid="{1506E4A7-A319-4CDA-8D94-2FE42C4F3F89}"/>
    <hyperlink ref="AI214" location="A126243190J" display="A126243190J" xr:uid="{67D0B3CA-EE85-426A-81B1-8B50517D8AA1}"/>
    <hyperlink ref="AJ174" location="A126236206J" display="A126236206J" xr:uid="{5542621B-6820-4E9F-9E33-E661B9C75072}"/>
    <hyperlink ref="AJ194" location="A126250462J" display="A126250462J" xr:uid="{74ECA4E4-B547-4AD3-9479-EC2A6205D94B}"/>
    <hyperlink ref="AJ214" location="A126243334J" display="A126243334J" xr:uid="{19E9E235-0B09-402E-B184-EB372496547A}"/>
    <hyperlink ref="AK174" location="A126235846L" display="A126235846L" xr:uid="{DE2B142C-EC6F-421F-8E3B-A665ADB1B223}"/>
    <hyperlink ref="AK194" location="A126250102C" display="A126250102C" xr:uid="{C8F9A55B-95EA-4FD0-8D2B-C0C93B085E26}"/>
    <hyperlink ref="AK214" location="A126242974L" display="A126242974L" xr:uid="{E58B2058-572C-4D86-A745-AC98A971B93F}"/>
    <hyperlink ref="AL174" location="A126236566L" display="A126236566L" xr:uid="{21B636C0-EA12-44A4-BAB4-3C7DB5AD80D9}"/>
    <hyperlink ref="AL194" location="A126250822A" display="A126250822A" xr:uid="{C4A74145-5F1E-45C1-AABB-AE820311BE8D}"/>
    <hyperlink ref="AL214" location="A126243694L" display="A126243694L" xr:uid="{36964125-8C82-4184-809D-24EAF063F318}"/>
    <hyperlink ref="AM174" location="A126236278V" display="A126236278V" xr:uid="{E57AF145-C51E-4BEC-B0D0-30B3FBF6B94C}"/>
    <hyperlink ref="AM194" location="A126250534J" display="A126250534J" xr:uid="{F9DCF2D1-3E18-4804-A621-59AFC7837CC3}"/>
    <hyperlink ref="AM214" location="A126243406J" display="A126243406J" xr:uid="{6F2A3223-73C8-4832-8F6D-F400013007FC}"/>
    <hyperlink ref="AE175" location="A126235886F" display="A126235886F" xr:uid="{73D43EA9-5016-40D9-8133-19684D1AF815}"/>
    <hyperlink ref="AE195" location="A126250142W" display="A126250142W" xr:uid="{4D52E8C4-4CB8-4665-A9B7-9FC33F0776F2}"/>
    <hyperlink ref="AE215" location="A126243014W" display="A126243014W" xr:uid="{3E30D0BA-F1D8-4AE6-B936-E4A7B21C1684}"/>
    <hyperlink ref="AF175" location="A126236318A" display="A126236318A" xr:uid="{91999C05-BE56-4B90-99A7-6DE2211245BB}"/>
    <hyperlink ref="AF195" location="A126250574A" display="A126250574A" xr:uid="{AE75A6E2-AD31-43E8-9F92-4E4B8F7337C9}"/>
    <hyperlink ref="AF215" location="A126243446A" display="A126243446A" xr:uid="{20AF3F89-B827-4608-8F1C-801121FBEACA}"/>
    <hyperlink ref="AG175" location="A126235958F" display="A126235958F" xr:uid="{09F1C7D3-2818-452B-94DE-64B3F702774B}"/>
    <hyperlink ref="AG195" location="A126250214W" display="A126250214W" xr:uid="{7D72B990-1646-437E-A08C-50061F377D89}"/>
    <hyperlink ref="AG215" location="A126243086J" display="A126243086J" xr:uid="{9A3A1D3E-5AE4-49D2-94ED-5ADEF651305E}"/>
    <hyperlink ref="AH175" location="A126236462V" display="A126236462V" xr:uid="{6CA86194-7E36-4E6A-BBF4-007B9BF1BAB5}"/>
    <hyperlink ref="AH195" location="A126250718A" display="A126250718A" xr:uid="{E145188C-65F3-4AAA-AA00-D8E118FE2600}"/>
    <hyperlink ref="AH215" location="A126243590V" display="A126243590V" xr:uid="{300B5580-EC92-4941-BF0C-E7B7EFA78489}"/>
    <hyperlink ref="AI175" location="A126236030R" display="A126236030R" xr:uid="{70151A36-F45B-45D8-B35F-5CE17367D658}"/>
    <hyperlink ref="AI195" location="A126250286J" display="A126250286J" xr:uid="{44B30440-93EF-42DE-AA5A-089684357D39}"/>
    <hyperlink ref="AI215" location="A126243158J" display="A126243158J" xr:uid="{3F36A449-0DA1-4756-A22F-228CE386F112}"/>
    <hyperlink ref="AJ175" location="A126236174A" display="A126236174A" xr:uid="{EC21A4A7-D1CA-4268-928A-68CCF3CABDE8}"/>
    <hyperlink ref="AJ195" location="A126250430R" display="A126250430R" xr:uid="{24A53C45-3884-4CA4-81E7-B563E19F0E16}"/>
    <hyperlink ref="AJ215" location="A126243302R" display="A126243302R" xr:uid="{0F6E9F95-42A4-497F-A5C5-BE6B3400D3C9}"/>
    <hyperlink ref="AK175" location="A126235814V" display="A126235814V" xr:uid="{3A6D6F02-7B47-40BB-9E37-D056C8103B88}"/>
    <hyperlink ref="AK195" location="A126250070W" display="A126250070W" xr:uid="{C32C7DF8-C872-4C81-B4EA-E8ABCCE44B1F}"/>
    <hyperlink ref="AK215" location="A126242942V" display="A126242942V" xr:uid="{FED5D6A4-CDF9-4DDD-9D19-0A0F4D7C7526}"/>
    <hyperlink ref="AL175" location="A126236534V" display="A126236534V" xr:uid="{49BF2E96-9E05-4A43-85DC-A44701580771}"/>
    <hyperlink ref="AL195" location="A126250790V" display="A126250790V" xr:uid="{C1CCB4BA-F470-4FB7-BD7F-414162031D72}"/>
    <hyperlink ref="AL215" location="A126243662V" display="A126243662V" xr:uid="{431FABCC-1FBA-46F0-8C49-36D61D2AB6B4}"/>
    <hyperlink ref="AM175" location="A126236246A" display="A126236246A" xr:uid="{DAEBE6FA-735D-41B8-A62B-EADF52FB6616}"/>
    <hyperlink ref="AM195" location="A126250502R" display="A126250502R" xr:uid="{13F4BA64-E30F-4524-B0E3-F4419DB4799E}"/>
    <hyperlink ref="AM215" location="A126243374A" display="A126243374A" xr:uid="{468C0AEE-3581-4F0D-9F45-920AF97AC65D}"/>
    <hyperlink ref="AE176" location="A126235938W" display="A126235938W" xr:uid="{0413FF74-4B1A-4D8C-8586-C60C7BDC8FD7}"/>
    <hyperlink ref="AE196" location="A126250194X" display="A126250194X" xr:uid="{00ADDAB1-E8DC-4E4D-9332-D608FE1A5198}"/>
    <hyperlink ref="AE216" location="A126243066X" display="A126243066X" xr:uid="{7BFD1C94-7AB0-47C2-AF59-B94F244AEF49}"/>
    <hyperlink ref="AF176" location="A126236370K" display="A126236370K" xr:uid="{F72BF8EC-4B7A-428A-BFAC-E984542F2B50}"/>
    <hyperlink ref="AF196" location="A126250626T" display="A126250626T" xr:uid="{D804CF72-8EEF-4BD4-B6AB-E12EAA12CCF2}"/>
    <hyperlink ref="AF216" location="A126243498C" display="A126243498C" xr:uid="{A20A28AE-8E0B-4592-ABB2-9DC06D7C470A}"/>
    <hyperlink ref="AG176" location="A126236010F" display="A126236010F" xr:uid="{53A5710A-B1B3-4C25-9CD0-FB1FE6510A45}"/>
    <hyperlink ref="AG196" location="A126250266X" display="A126250266X" xr:uid="{34AC1883-9497-4870-B6E9-8C74868ABC7F}"/>
    <hyperlink ref="AG216" location="A126243138X" display="A126243138X" xr:uid="{5E5A85ED-D77A-4E54-82F0-B8081A7C660C}"/>
    <hyperlink ref="AH176" location="A126236514K" display="A126236514K" xr:uid="{B097D6C4-6EEE-49EE-9003-07BA59419C8F}"/>
    <hyperlink ref="AH196" location="A126250770K" display="A126250770K" xr:uid="{1D329E4A-F7BE-4847-90BF-2FF8BA99B8A9}"/>
    <hyperlink ref="AH216" location="A126243642K" display="A126243642K" xr:uid="{3E3FA6D2-B460-4491-8304-569F4D711A2C}"/>
    <hyperlink ref="AI176" location="A126236082T" display="A126236082T" xr:uid="{8B0D5DA0-CD10-4F1B-8262-4569A826906C}"/>
    <hyperlink ref="AI196" location="A126250338X" display="A126250338X" xr:uid="{1A30CA55-B877-495C-8987-45EB259838DA}"/>
    <hyperlink ref="AI216" location="A126243210F" display="A126243210F" xr:uid="{124A3506-FB4A-4C76-95D8-890657C6D27E}"/>
    <hyperlink ref="AJ176" location="A126236226T" display="A126236226T" xr:uid="{E72EA0BC-69CC-4CF4-9882-C15C3A5A3E81}"/>
    <hyperlink ref="AJ196" location="A126250482T" display="A126250482T" xr:uid="{C68B752D-C4CE-4019-9A29-8046BC461F29}"/>
    <hyperlink ref="AJ216" location="A126243354T" display="A126243354T" xr:uid="{8B96356A-4B21-4EB7-88AA-54414F915B4B}"/>
    <hyperlink ref="AK176" location="A126235866W" display="A126235866W" xr:uid="{434C4A57-6117-415C-9B4E-7044FDEFF57D}"/>
    <hyperlink ref="AK196" location="A126250122L" display="A126250122L" xr:uid="{47DDA2ED-70AD-49C5-97E3-B1EA44DDCCEA}"/>
    <hyperlink ref="AK216" location="A126242994W" display="A126242994W" xr:uid="{BE9091BF-89AE-4DEC-8E11-D888D5DBF031}"/>
    <hyperlink ref="AL176" location="A126236586W" display="A126236586W" xr:uid="{2F6D04D7-D2D3-4BAC-A6E9-1D4C95B3E034}"/>
    <hyperlink ref="AL196" location="A126250842K" display="A126250842K" xr:uid="{0046FF7C-59DC-4240-9130-EB26CDC42565}"/>
    <hyperlink ref="AL216" location="A126243714K" display="A126243714K" xr:uid="{1023C08F-F6DA-4153-B3CA-44F82A1B6DDC}"/>
    <hyperlink ref="AM176" location="A126236298C" display="A126236298C" xr:uid="{3458BD6C-919C-46FF-899D-0C88AEAF50AF}"/>
    <hyperlink ref="AM196" location="A126250554T" display="A126250554T" xr:uid="{5D2793B8-2AAB-4463-B2D7-BC6807F8B7BD}"/>
    <hyperlink ref="AM216" location="A126243426T" display="A126243426T" xr:uid="{EF340816-3CB9-4F63-9C80-47789A313F7F}"/>
    <hyperlink ref="AE177" location="A126235922C" display="A126235922C" xr:uid="{DE7B7290-BF0F-4E3C-B5F2-BA87B363AB0F}"/>
    <hyperlink ref="AE197" location="A126250178X" display="A126250178X" xr:uid="{3EB89F16-20EF-49F6-AEDB-07C65C546699}"/>
    <hyperlink ref="AE217" location="A126243050F" display="A126243050F" xr:uid="{C1B51C52-F164-4683-9B1A-272D0E210AD3}"/>
    <hyperlink ref="AF177" location="A126236354K" display="A126236354K" xr:uid="{CAC4F4FC-58D2-4C1B-B3FB-DDFF66D912B0}"/>
    <hyperlink ref="AF197" location="A126250610X" display="A126250610X" xr:uid="{E1743CE0-1C4F-453D-AE09-ED52BFFDDC3F}"/>
    <hyperlink ref="AF217" location="A126243482K" display="A126243482K" xr:uid="{DA4F75B2-BFCE-40D9-9DAA-2D6622B386D6}"/>
    <hyperlink ref="AG177" location="A126235994R" display="A126235994R" xr:uid="{2BEA9956-E85F-4465-A585-2ED4F6091C41}"/>
    <hyperlink ref="AG197" location="A126250250F" display="A126250250F" xr:uid="{CE819B32-D112-4640-90CB-3DFE7A22E977}"/>
    <hyperlink ref="AG217" location="A126243122F" display="A126243122F" xr:uid="{87D605B5-3349-4AB7-9623-DD10A71FD0DA}"/>
    <hyperlink ref="AH177" location="A126236498W" display="A126236498W" xr:uid="{5432BAAD-C2B2-4F02-8941-96FDFACED24A}"/>
    <hyperlink ref="AH197" location="A126250754K" display="A126250754K" xr:uid="{36023EA0-536B-45D5-837E-56FBE3EB656F}"/>
    <hyperlink ref="AH217" location="A126243626K" display="A126243626K" xr:uid="{BE1BC478-3D35-4AB8-864D-3F5DC3753A78}"/>
    <hyperlink ref="AI177" location="A126236066T" display="A126236066T" xr:uid="{A0F9D61E-3172-45CB-B800-F589A36CB314}"/>
    <hyperlink ref="AI197" location="A126250322F" display="A126250322F" xr:uid="{E267A445-21F4-46E9-9B8B-0A2887D8655A}"/>
    <hyperlink ref="AI217" location="A126243194T" display="A126243194T" xr:uid="{EE959B48-11B2-4506-ADFA-8A78166B7577}"/>
    <hyperlink ref="AJ177" location="A126236210X" display="A126236210X" xr:uid="{51E33B44-CFB9-450F-B56E-2DA39E7548F5}"/>
    <hyperlink ref="AJ197" location="A126250466T" display="A126250466T" xr:uid="{D95546CB-5FAD-448A-9247-6B35D1C57283}"/>
    <hyperlink ref="AJ217" location="A126243338T" display="A126243338T" xr:uid="{FE4C70AA-E856-439A-A93B-18035CA88099}"/>
    <hyperlink ref="AK177" location="A126235850C" display="A126235850C" xr:uid="{4B35C9DD-3818-43A3-8EC6-96BD74D28F3D}"/>
    <hyperlink ref="AK197" location="A126250106L" display="A126250106L" xr:uid="{8375E774-2728-4CCB-B78D-826AFFF3C0DB}"/>
    <hyperlink ref="AK217" location="A126242978W" display="A126242978W" xr:uid="{D38A73DA-D97F-4B44-9B91-D26451DE507D}"/>
    <hyperlink ref="AL177" location="A126236570C" display="A126236570C" xr:uid="{579ABDAA-E9A8-4F6E-9782-2132A2893DBB}"/>
    <hyperlink ref="AL197" location="A126250826K" display="A126250826K" xr:uid="{1590596F-8B26-42B4-B568-E6AFCB01ECFF}"/>
    <hyperlink ref="AL217" location="A126243698W" display="A126243698W" xr:uid="{C1D9D645-00A3-4E4A-A6CC-8323B9814477}"/>
    <hyperlink ref="AM177" location="A126236282K" display="A126236282K" xr:uid="{B21B8BC4-4F82-4C44-A00E-DB8C996DB2A6}"/>
    <hyperlink ref="AM197" location="A126250538T" display="A126250538T" xr:uid="{5AAA1395-7D07-4014-BB7F-DDF6677863BC}"/>
    <hyperlink ref="AM217" location="A126243410X" display="A126243410X" xr:uid="{7FF5432A-14A2-4CD5-8CFE-823459A9B88A}"/>
    <hyperlink ref="AE178" location="A126235942L" display="A126235942L" xr:uid="{C04CC465-4E2B-4ADE-BABA-731772A6D82F}"/>
    <hyperlink ref="AE198" location="A126250198J" display="A126250198J" xr:uid="{DEA29F57-71BB-413C-9B32-AA88171E68A1}"/>
    <hyperlink ref="AE218" location="A126243070R" display="A126243070R" xr:uid="{1576BF54-692F-432B-8AB3-5D88D4214082}"/>
    <hyperlink ref="AF178" location="A126236374V" display="A126236374V" xr:uid="{B4AE5A59-74BC-4834-8483-AA37A7D442BD}"/>
    <hyperlink ref="AF198" location="A126250630J" display="A126250630J" xr:uid="{90A7028D-AE5A-4A29-8D22-454B34C22A88}"/>
    <hyperlink ref="AF218" location="A126243502J" display="A126243502J" xr:uid="{55D2CC1A-8C70-4310-A2E5-86E52CBCB672}"/>
    <hyperlink ref="AG178" location="A126236014R" display="A126236014R" xr:uid="{66362559-7DF4-471F-9242-3B7E1AE92B39}"/>
    <hyperlink ref="AG198" location="A126250270R" display="A126250270R" xr:uid="{7E00CB39-DB47-49D1-AB17-BA588AA39194}"/>
    <hyperlink ref="AG218" location="A126243142R" display="A126243142R" xr:uid="{BEF4307F-CA63-4C1D-A2AF-1B20641DA309}"/>
    <hyperlink ref="AH178" location="A126236518V" display="A126236518V" xr:uid="{19BE4CBE-BC92-4353-9490-33524C1CA378}"/>
    <hyperlink ref="AH198" location="A126250774V" display="A126250774V" xr:uid="{28140304-F2E0-4712-91B2-1A0DD533226D}"/>
    <hyperlink ref="AH218" location="A126243646V" display="A126243646V" xr:uid="{71F32DA3-6E22-469E-99FC-CD7FC6F0ACA4}"/>
    <hyperlink ref="AI178" location="A126236086A" display="A126236086A" xr:uid="{D2091351-592B-47B2-B8E4-74FCD48628D3}"/>
    <hyperlink ref="AI198" location="A126250342R" display="A126250342R" xr:uid="{2E0F7A55-922D-4A7A-BFFF-EF11D912F0FD}"/>
    <hyperlink ref="AI218" location="A126243214R" display="A126243214R" xr:uid="{2D9A12ED-1BD4-4975-A988-4FFC425CF88F}"/>
    <hyperlink ref="AJ178" location="A126236230J" display="A126236230J" xr:uid="{97C830B2-86B9-4C4F-8A78-11CEDF9B9246}"/>
    <hyperlink ref="AJ198" location="A126250486A" display="A126250486A" xr:uid="{C098F4EB-F7E9-431E-94B7-684B3D8C2BC7}"/>
    <hyperlink ref="AJ218" location="A126243358A" display="A126243358A" xr:uid="{165A4E93-CA26-48C4-A098-A5643EF6DD4D}"/>
    <hyperlink ref="AK178" location="A126235870L" display="A126235870L" xr:uid="{6536DE23-3ADB-4230-B686-9D5925DB147E}"/>
    <hyperlink ref="AK198" location="A126250126W" display="A126250126W" xr:uid="{22B29B93-1D5B-4D56-9E81-3D9BE6A3FB1C}"/>
    <hyperlink ref="AK218" location="A126242998F" display="A126242998F" xr:uid="{6FB3859C-F8D2-4603-BC70-FBDE4E63C604}"/>
    <hyperlink ref="AL178" location="A126236590L" display="A126236590L" xr:uid="{06D034B9-F286-498A-92CA-51EBF5371209}"/>
    <hyperlink ref="AL198" location="A126250846V" display="A126250846V" xr:uid="{B56604D1-8467-497C-A226-12B1DE663280}"/>
    <hyperlink ref="AL218" location="A126243718V" display="A126243718V" xr:uid="{52DB93EE-7643-466F-81DC-F6FD2B84D952}"/>
    <hyperlink ref="AM178" location="A126236302J" display="A126236302J" xr:uid="{F55D9B34-8E8D-4D4B-9536-7B7A7FD94FAF}"/>
    <hyperlink ref="AM198" location="A126250558A" display="A126250558A" xr:uid="{F947A184-E78C-45EA-9DFF-E28DA81BB452}"/>
    <hyperlink ref="AM218" location="A126243430J" display="A126243430J" xr:uid="{FEADBAE4-A8A7-4F6C-AEE9-0CE507F39185}"/>
    <hyperlink ref="AE179" location="A126235890W" display="A126235890W" xr:uid="{81035885-9BC5-4156-8850-999FF3ACE030}"/>
    <hyperlink ref="AE199" location="A126250146F" display="A126250146F" xr:uid="{CF0FF27A-CF62-4FDC-9134-FF8898841F79}"/>
    <hyperlink ref="AE219" location="A126243018F" display="A126243018F" xr:uid="{513B5514-E842-4C96-87B2-8FF10793CB0E}"/>
    <hyperlink ref="AF179" location="A126236322T" display="A126236322T" xr:uid="{65AD79BF-3AA8-4603-A01F-04163EAA4228}"/>
    <hyperlink ref="AF199" location="A126250578K" display="A126250578K" xr:uid="{2F9C2680-41C0-418A-A791-526837784A6B}"/>
    <hyperlink ref="AF219" location="A126243450T" display="A126243450T" xr:uid="{D9737140-4EE7-4EB8-B56E-F48801C41B64}"/>
    <hyperlink ref="AG179" location="A126235962W" display="A126235962W" xr:uid="{942EB249-5F63-4FA6-AF4F-54072574E064}"/>
    <hyperlink ref="AG199" location="A126250218F" display="A126250218F" xr:uid="{31976171-0352-4DE1-8EB6-398A16302247}"/>
    <hyperlink ref="AG219" location="A126243090X" display="A126243090X" xr:uid="{84BD36ED-E79A-43F5-838F-C257EA324D1E}"/>
    <hyperlink ref="AH179" location="A126236466C" display="A126236466C" xr:uid="{110D0936-E6D5-42FC-AA46-6A55D04EE8A5}"/>
    <hyperlink ref="AH199" location="A126250722T" display="A126250722T" xr:uid="{343F2DCA-EF97-44C3-A24D-6D9780BE250B}"/>
    <hyperlink ref="AH219" location="A126243594C" display="A126243594C" xr:uid="{BF34B1EC-0E59-4F15-A1F7-D4E92A62A2B6}"/>
    <hyperlink ref="AI179" location="A126236034X" display="A126236034X" xr:uid="{8FBB0F41-93B7-4903-816B-CA5B6B75246A}"/>
    <hyperlink ref="AI199" location="A126250290X" display="A126250290X" xr:uid="{187DEF23-95EF-4C92-8F38-84BE41BC59EE}"/>
    <hyperlink ref="AI219" location="A126243162X" display="A126243162X" xr:uid="{D28597D7-9D30-45AA-8FA9-A8AED0698B32}"/>
    <hyperlink ref="AJ179" location="A126236178K" display="A126236178K" xr:uid="{6234F8DD-274F-4860-A69D-ECBBE3A4659E}"/>
    <hyperlink ref="AJ199" location="A126250434X" display="A126250434X" xr:uid="{644E5FA9-DB35-4A92-9AF6-30E0C42E051F}"/>
    <hyperlink ref="AJ219" location="A126243306X" display="A126243306X" xr:uid="{C4C4F538-5E04-4618-9679-84AEE0CF0890}"/>
    <hyperlink ref="AK179" location="A126235818C" display="A126235818C" xr:uid="{32C7FDBD-A462-435B-8AD2-CF548CE141D5}"/>
    <hyperlink ref="AK199" location="A126250074F" display="A126250074F" xr:uid="{5CF4BE50-6916-4910-9607-2ED320BB93EA}"/>
    <hyperlink ref="AK219" location="A126242946C" display="A126242946C" xr:uid="{03A8EC00-772E-48FB-B064-D16333177696}"/>
    <hyperlink ref="AL179" location="A126236538C" display="A126236538C" xr:uid="{4836E65D-EF88-43E8-8469-990E1DBA4066}"/>
    <hyperlink ref="AL199" location="A126250794C" display="A126250794C" xr:uid="{DE5E719F-A775-467F-BE3E-D6619883BA88}"/>
    <hyperlink ref="AL219" location="A126243666C" display="A126243666C" xr:uid="{AF1F6AF4-2454-4D87-B36C-156DB87F33AE}"/>
    <hyperlink ref="AM179" location="A126236250T" display="A126236250T" xr:uid="{3D829E83-8609-4F44-B34E-A0E7E21B7175}"/>
    <hyperlink ref="AM199" location="A126250506X" display="A126250506X" xr:uid="{7234930F-21DB-4173-8AF3-0D90F1C63FCA}"/>
    <hyperlink ref="AM219" location="A126243378K" display="A126243378K" xr:uid="{A050F713-79D7-48DD-AF02-EF579E7ECA03}"/>
    <hyperlink ref="AE180" location="A126235874W" display="A126235874W" xr:uid="{7BE3D070-0A11-4B90-A86B-5A86240602CA}"/>
    <hyperlink ref="AE200" location="A126250130L" display="A126250130L" xr:uid="{CF751A5F-DEE8-4C2E-9D4E-B7669A5CDD91}"/>
    <hyperlink ref="AE220" location="A126243002L" display="A126243002L" xr:uid="{C749C6DF-5FD5-4023-BF79-27AD30A26DFD}"/>
    <hyperlink ref="AF180" location="A126236306T" display="A126236306T" xr:uid="{61CD5185-D721-4887-904C-E38AEF50F51C}"/>
    <hyperlink ref="AF200" location="A126250562T" display="A126250562T" xr:uid="{AC64E9F2-4DDA-44ED-841B-80338487D7C6}"/>
    <hyperlink ref="AF220" location="A126243434T" display="A126243434T" xr:uid="{F79EAEC6-03D3-4614-9E9B-060447AC7110}"/>
    <hyperlink ref="AG180" location="A126235946W" display="A126235946W" xr:uid="{39409BC8-CD5E-428E-82C3-B2F8C00B6EB2}"/>
    <hyperlink ref="AG200" location="A126250202L" display="A126250202L" xr:uid="{5E13B13C-46FF-4953-86C7-2EE6012D2CA0}"/>
    <hyperlink ref="AG220" location="A126243074X" display="A126243074X" xr:uid="{BE117201-C325-43AD-8FA0-DFDFB1D0B5C9}"/>
    <hyperlink ref="AH180" location="A126236450K" display="A126236450K" xr:uid="{CDF273F9-45C7-4FB9-A40C-3B65FBA5B30F}"/>
    <hyperlink ref="AH200" location="A126250706T" display="A126250706T" xr:uid="{630FAE6C-B342-4F09-8982-660DBAFD6CA0}"/>
    <hyperlink ref="AH220" location="A126243578C" display="A126243578C" xr:uid="{1E6DE2F5-1075-4AE0-A56E-51DF82751817}"/>
    <hyperlink ref="AI180" location="A126236018X" display="A126236018X" xr:uid="{F407DCD9-1776-4B21-A5A5-92F93B7E1EF9}"/>
    <hyperlink ref="AI200" location="A126250274X" display="A126250274X" xr:uid="{25109D11-5662-4283-8F3B-BAAF49D363A5}"/>
    <hyperlink ref="AI220" location="A126243146X" display="A126243146X" xr:uid="{9BF2F577-E938-4B36-89F6-32E4FB637064}"/>
    <hyperlink ref="AJ180" location="A126236162T" display="A126236162T" xr:uid="{4C2912C1-A6FF-43F1-8924-F93A988C3F34}"/>
    <hyperlink ref="AJ200" location="A126250418X" display="A126250418X" xr:uid="{CF15F05C-31B7-4D0A-B122-BF78EB439939}"/>
    <hyperlink ref="AJ220" location="A126243290T" display="A126243290T" xr:uid="{04E92DE2-77A7-40CC-B94B-983398C10772}"/>
    <hyperlink ref="AK180" location="A126235802K" display="A126235802K" xr:uid="{AF2B403A-6ECB-442B-884E-7A1632A3EAFF}"/>
    <hyperlink ref="AK200" location="A126250058F" display="A126250058F" xr:uid="{C0674F79-1A8E-41C0-9733-E231B1114DDB}"/>
    <hyperlink ref="AK220" location="A126242930K" display="A126242930K" xr:uid="{6AFC7EA1-63F8-4E79-A0C3-46FD956ED25B}"/>
    <hyperlink ref="AL180" location="A126236522K" display="A126236522K" xr:uid="{B759D2D8-0449-46E1-95EF-C08D6049D556}"/>
    <hyperlink ref="AL200" location="A126250778C" display="A126250778C" xr:uid="{ECD572F8-7F5A-4F74-BEEE-87A52DCB9DC2}"/>
    <hyperlink ref="AL220" location="A126243650K" display="A126243650K" xr:uid="{B5F157CA-0126-4301-999F-044A64BBF5A4}"/>
    <hyperlink ref="AM180" location="A126236234T" display="A126236234T" xr:uid="{F15C25E4-962D-458F-A1DE-2E6B4DB19161}"/>
    <hyperlink ref="AM200" location="A126250490T" display="A126250490T" xr:uid="{8316110B-FDBE-4A2C-AB71-5E74794D88F1}"/>
    <hyperlink ref="AM220" location="A126243362T" display="A126243362T" xr:uid="{BEE3FAB4-9A63-41B6-B6A0-517BA5B6F2F5}"/>
    <hyperlink ref="AE181" location="A126235878F" display="A126235878F" xr:uid="{B1C0D197-FE14-46D0-8891-00513DCF03D8}"/>
    <hyperlink ref="AE201" location="A126250134W" display="A126250134W" xr:uid="{E6836C5E-B5EC-42A5-9D63-D8C6B0B57819}"/>
    <hyperlink ref="AE221" location="A126243006W" display="A126243006W" xr:uid="{FCB9DC87-F796-4C4D-A84B-6570BF0F23ED}"/>
    <hyperlink ref="AF181" location="A126236310J" display="A126236310J" xr:uid="{1C7EADAA-359C-4E34-80B9-AFB169C0FF44}"/>
    <hyperlink ref="AF201" location="A126250566A" display="A126250566A" xr:uid="{B1E62EA5-7192-4BCA-BE91-C13F046A079D}"/>
    <hyperlink ref="AF221" location="A126243438A" display="A126243438A" xr:uid="{E509095B-1E79-4C0E-809B-7BDE6062D8D2}"/>
    <hyperlink ref="AG181" location="A126235950L" display="A126235950L" xr:uid="{69A5A6CC-382B-4901-9962-44408E387889}"/>
    <hyperlink ref="AG201" location="A126250206W" display="A126250206W" xr:uid="{7AC535F2-1FC2-461F-A8C4-B6AE49DCDB33}"/>
    <hyperlink ref="AG221" location="A126243078J" display="A126243078J" xr:uid="{EC4A1FA2-61C3-42AD-AE4E-5F52988FB196}"/>
    <hyperlink ref="AH181" location="A126236454V" display="A126236454V" xr:uid="{5EA2301A-C25B-4378-9C75-F10444202F83}"/>
    <hyperlink ref="AH201" location="A126250710J" display="A126250710J" xr:uid="{879FBE1A-B9C7-4083-887E-4C25FFF88ACC}"/>
    <hyperlink ref="AH221" location="A126243582V" display="A126243582V" xr:uid="{17F06B0C-CE55-4637-83C8-4C36E4807897}"/>
    <hyperlink ref="AI181" location="A126236022R" display="A126236022R" xr:uid="{EB621DE8-36AC-455E-9664-520A883979E4}"/>
    <hyperlink ref="AI201" location="A126250278J" display="A126250278J" xr:uid="{5A376269-7034-46DF-9818-ABCFB2AF8FAE}"/>
    <hyperlink ref="AI221" location="A126243150R" display="A126243150R" xr:uid="{75BFB272-5F6C-4CB3-8538-479B09887585}"/>
    <hyperlink ref="AJ181" location="A126236166A" display="A126236166A" xr:uid="{DE76B89A-C4B6-49EB-8544-FBD08B4C2236}"/>
    <hyperlink ref="AJ201" location="A126250422R" display="A126250422R" xr:uid="{8F357C2C-7578-475E-82AE-73EF571C7424}"/>
    <hyperlink ref="AJ221" location="A126243294A" display="A126243294A" xr:uid="{8033ED17-33F1-4F7A-8478-46698FF0E4C9}"/>
    <hyperlink ref="AK181" location="A126235806V" display="A126235806V" xr:uid="{0B1FD21F-B5A4-4D16-AAA2-F296197BED04}"/>
    <hyperlink ref="AK201" location="A126250062W" display="A126250062W" xr:uid="{3261141E-EDCF-4212-833A-F69D10E831FB}"/>
    <hyperlink ref="AK221" location="A126242934V" display="A126242934V" xr:uid="{2977E324-17A0-4D78-8355-2F3D06146337}"/>
    <hyperlink ref="AL181" location="A126236526V" display="A126236526V" xr:uid="{2D14A2C3-7877-4538-BE43-46FDB74CBEAE}"/>
    <hyperlink ref="AL201" location="A126250782V" display="A126250782V" xr:uid="{F52CBEFB-B879-48BA-87BF-4A8E68CA89E1}"/>
    <hyperlink ref="AL221" location="A126243654V" display="A126243654V" xr:uid="{D599D337-2774-4DC7-B77F-FC40A2F5D4D0}"/>
    <hyperlink ref="AM181" location="A126236238A" display="A126236238A" xr:uid="{837A0ABC-CB65-4443-B2E7-620ECC6585EE}"/>
    <hyperlink ref="AM201" location="A126250494A" display="A126250494A" xr:uid="{E2E67111-21B2-49FA-924D-154905C9E008}"/>
    <hyperlink ref="AM221" location="A126243366A" display="A126243366A" xr:uid="{CD5115BC-2641-40B0-A051-EFDC5F79A6C3}"/>
    <hyperlink ref="AE182" location="A126235906C" display="A126235906C" xr:uid="{167DF119-76CA-4BEE-82ED-EC8B7E2C920A}"/>
    <hyperlink ref="AE202" location="A126250162F" display="A126250162F" xr:uid="{8B4C28C2-F1F7-46F1-B2E4-83C2145B913E}"/>
    <hyperlink ref="AE222" location="A126243034F" display="A126243034F" xr:uid="{9A877CFB-FF6C-43BE-B725-A3B042985DFC}"/>
    <hyperlink ref="AF182" location="A126236338K" display="A126236338K" xr:uid="{9F0761DD-45F5-44DF-BAE5-7E0DA49685C0}"/>
    <hyperlink ref="AF202" location="A126250594K" display="A126250594K" xr:uid="{7C3DCBE3-1997-495C-8CFE-FDD736B617AF}"/>
    <hyperlink ref="AF222" location="A126243466K" display="A126243466K" xr:uid="{7E2346D0-BF92-4A32-948B-0C5A54813977}"/>
    <hyperlink ref="AG182" location="A126235978R" display="A126235978R" xr:uid="{EFA5E8AF-A01C-4F62-A610-F8066FA20D2F}"/>
    <hyperlink ref="AG202" location="A126250234F" display="A126250234F" xr:uid="{EC816DE2-9D59-4F42-B117-A114DA8B224F}"/>
    <hyperlink ref="AG222" location="A126243106F" display="A126243106F" xr:uid="{88EB9A6E-7FB9-4704-8730-9A353FE9FCA9}"/>
    <hyperlink ref="AH182" location="A126236482C" display="A126236482C" xr:uid="{2838C2EC-4ED5-45B4-9079-657931EB7976}"/>
    <hyperlink ref="AH202" location="A126250738K" display="A126250738K" xr:uid="{BE772D3E-48F2-4142-B064-ED917CB2EB40}"/>
    <hyperlink ref="AH222" location="A126243610T" display="A126243610T" xr:uid="{EB53B2AF-AD32-4982-8681-09AC1A9ABFF9}"/>
    <hyperlink ref="AI182" location="A126236050X" display="A126236050X" xr:uid="{6E993220-7175-4843-A4F6-C964C4C4FBDE}"/>
    <hyperlink ref="AI202" location="A126250306F" display="A126250306F" xr:uid="{FB9EA6B5-9DB4-4C5E-9A71-DD044D609BF5}"/>
    <hyperlink ref="AI222" location="A126243178T" display="A126243178T" xr:uid="{7D041714-5EA8-4128-B0E7-CECC45B53E90}"/>
    <hyperlink ref="AJ182" location="A126236194K" display="A126236194K" xr:uid="{B2A80DFE-B0D4-4EAB-9159-D1B897BFDC29}"/>
    <hyperlink ref="AJ202" location="A126250450X" display="A126250450X" xr:uid="{B6022F57-F287-42CE-B480-C688F639D8C7}"/>
    <hyperlink ref="AJ222" location="A126243322X" display="A126243322X" xr:uid="{E1942BF6-463F-47F8-8829-11617E5C272E}"/>
    <hyperlink ref="AK182" location="A126235834C" display="A126235834C" xr:uid="{F6238F88-911A-4A1E-891E-0188DB514984}"/>
    <hyperlink ref="AK202" location="A126250090F" display="A126250090F" xr:uid="{7DF744D6-50FB-497D-9524-AF9294512ADD}"/>
    <hyperlink ref="AK222" location="A126242962C" display="A126242962C" xr:uid="{56304B93-BABA-46B2-9D35-B863208EBE81}"/>
    <hyperlink ref="AL182" location="A126236554C" display="A126236554C" xr:uid="{F607B648-CA08-43D2-BF37-F30C3754EBA5}"/>
    <hyperlink ref="AL202" location="A126250810T" display="A126250810T" xr:uid="{D756B80D-FB36-43CE-8B2B-45CBE535F02B}"/>
    <hyperlink ref="AL222" location="A126243682C" display="A126243682C" xr:uid="{D089319A-FBB3-4340-BE0E-590009DA04D1}"/>
    <hyperlink ref="AM182" location="A126236266K" display="A126236266K" xr:uid="{729B90C9-249F-4376-91DF-6C9FCE1917A6}"/>
    <hyperlink ref="AM202" location="A126250522X" display="A126250522X" xr:uid="{461C3B81-DDB7-44D3-BC95-36470C197D1D}"/>
    <hyperlink ref="AM222" location="A126243394K" display="A126243394K" xr:uid="{C598F737-1765-48EB-AB57-0DDB89235047}"/>
    <hyperlink ref="AE183" location="A126235882W" display="A126235882W" xr:uid="{440ECBA7-E563-4950-9A46-A8A239DDE263}"/>
    <hyperlink ref="AE203" location="A126250138F" display="A126250138F" xr:uid="{E5C2DEF5-E675-4349-B84A-43682736A3D4}"/>
    <hyperlink ref="AE223" location="A126243010L" display="A126243010L" xr:uid="{A354867C-6F59-4914-9E8D-2EC11FE193F2}"/>
    <hyperlink ref="AF183" location="A126236314T" display="A126236314T" xr:uid="{E78BE897-2874-420E-B02E-144049E87942}"/>
    <hyperlink ref="AF203" location="A126250570T" display="A126250570T" xr:uid="{DE9208F2-73DB-4547-B135-9DAA93931651}"/>
    <hyperlink ref="AF223" location="A126243442T" display="A126243442T" xr:uid="{0A214EDB-83DC-41D0-9051-5F1E532C5DA2}"/>
    <hyperlink ref="AG183" location="A126235954W" display="A126235954W" xr:uid="{DF820864-BCFC-4987-869C-171ED1153383}"/>
    <hyperlink ref="AG203" location="A126250210L" display="A126250210L" xr:uid="{3E2DDBD5-8413-4743-B1A5-DCCC3B4B18AE}"/>
    <hyperlink ref="AG223" location="A126243082X" display="A126243082X" xr:uid="{49B6D77C-D238-49D3-89F1-BC9CB02D0ACE}"/>
    <hyperlink ref="AH183" location="A126236458C" display="A126236458C" xr:uid="{767131C6-D95E-4809-BADF-115F7CCA0BA5}"/>
    <hyperlink ref="AH203" location="A126250714T" display="A126250714T" xr:uid="{4F463D3E-24D2-46AA-B735-A8218D0C4089}"/>
    <hyperlink ref="AH223" location="A126243586C" display="A126243586C" xr:uid="{EED8E33D-F239-478C-B84C-94FC0F0FFE2E}"/>
    <hyperlink ref="AI183" location="A126236026X" display="A126236026X" xr:uid="{8930FDBE-4415-4BBB-82A7-B17AECE3AB9B}"/>
    <hyperlink ref="AI203" location="A126250282X" display="A126250282X" xr:uid="{6810798E-5F98-4329-BCD7-C2E9D0E1DD60}"/>
    <hyperlink ref="AI223" location="A126243154X" display="A126243154X" xr:uid="{63F3DFDA-FBB2-4135-BB2E-6264A8AE34ED}"/>
    <hyperlink ref="AJ183" location="A126236170T" display="A126236170T" xr:uid="{392F0F1E-63A5-4410-93BC-3569568C6990}"/>
    <hyperlink ref="AJ203" location="A126250426X" display="A126250426X" xr:uid="{16130AFA-AB91-4C0A-A6EC-0A406B4A4F8F}"/>
    <hyperlink ref="AJ223" location="A126243298K" display="A126243298K" xr:uid="{1039228A-4A4A-4DE9-897E-2E814C3245A3}"/>
    <hyperlink ref="AK183" location="A126235810K" display="A126235810K" xr:uid="{F2C27DF6-398D-46AD-8B0B-4A83879A8E6B}"/>
    <hyperlink ref="AK203" location="A126250066F" display="A126250066F" xr:uid="{8CEB23C4-E00F-484B-B762-9CD6AF2B57D4}"/>
    <hyperlink ref="AK223" location="A126242938C" display="A126242938C" xr:uid="{784DA69B-EB34-4B1A-8268-F20AB3E78134}"/>
    <hyperlink ref="AL183" location="A126236530K" display="A126236530K" xr:uid="{F94F41AA-A881-4570-80B2-1A14482BFE60}"/>
    <hyperlink ref="AL203" location="A126250786C" display="A126250786C" xr:uid="{C28D0D54-A00C-4F3A-92B2-195B6C694D90}"/>
    <hyperlink ref="AL223" location="A126243658C" display="A126243658C" xr:uid="{C9C2DD4A-52D9-4C7D-B84A-0BE4183A175B}"/>
    <hyperlink ref="AM183" location="A126236242T" display="A126236242T" xr:uid="{476660FA-CD8E-419A-BF17-7395F21C8FC2}"/>
    <hyperlink ref="AM203" location="A126250498K" display="A126250498K" xr:uid="{32CB66FD-6864-49E6-818D-10AE46774970}"/>
    <hyperlink ref="AM223" location="A126243370T" display="A126243370T" xr:uid="{E850D25F-359B-479D-BC3E-6EB4EFAD2C00}"/>
    <hyperlink ref="AE184" location="A126235910V" display="A126235910V" xr:uid="{45013410-F40E-44D1-95F6-A5554A908106}"/>
    <hyperlink ref="AE204" location="A126250166R" display="A126250166R" xr:uid="{5AA8A335-5CF5-455E-BEEB-0E5983B0C6C4}"/>
    <hyperlink ref="AE224" location="A126243038R" display="A126243038R" xr:uid="{A09F642B-DA71-4D64-97BB-D797A33294DD}"/>
    <hyperlink ref="AF184" location="A126236342A" display="A126236342A" xr:uid="{D56A55B7-6A38-4BBC-A550-36C7F3DAD9D8}"/>
    <hyperlink ref="AF204" location="A126250598V" display="A126250598V" xr:uid="{11920A88-CB8A-4B21-8398-CCC41AEB8D0B}"/>
    <hyperlink ref="AF224" location="A126243470A" display="A126243470A" xr:uid="{55E45CB0-BF1C-42FE-BE35-B197C15C6D2B}"/>
    <hyperlink ref="AG184" location="A126235982F" display="A126235982F" xr:uid="{925FF0CE-A7AC-48BF-9E4D-F19968985B9A}"/>
    <hyperlink ref="AG204" location="A126250238R" display="A126250238R" xr:uid="{044F1E75-EED9-427E-80DB-880335DC0C58}"/>
    <hyperlink ref="AG224" location="A126243110W" display="A126243110W" xr:uid="{AEA23BAF-00A9-416C-98A3-7C7A500D8F0C}"/>
    <hyperlink ref="AH184" location="A126236486L" display="A126236486L" xr:uid="{4A56504D-B9DE-497E-9070-56C6FBAD7BC3}"/>
    <hyperlink ref="AH204" location="A126250742A" display="A126250742A" xr:uid="{2C2C8C9E-00D8-4215-900B-0CCC95ABD161}"/>
    <hyperlink ref="AH224" location="A126243614A" display="A126243614A" xr:uid="{05728FF9-22CB-4B04-99BA-1BDEF05F893D}"/>
    <hyperlink ref="AI184" location="A126236054J" display="A126236054J" xr:uid="{AF08D730-A355-4A1C-9901-33DBCB0FBDBC}"/>
    <hyperlink ref="AI204" location="A126250310W" display="A126250310W" xr:uid="{8C6F414F-B3E3-4EE1-8590-A54BEB77C7A0}"/>
    <hyperlink ref="AI224" location="A126243182J" display="A126243182J" xr:uid="{708FBAEC-6D3A-4F62-B08C-96E9945F679D}"/>
    <hyperlink ref="AJ184" location="A126236198V" display="A126236198V" xr:uid="{251643E1-B069-467B-905E-00A994A6B40E}"/>
    <hyperlink ref="AJ204" location="A126250454J" display="A126250454J" xr:uid="{626133FF-5C25-4658-B36C-891E8E54475D}"/>
    <hyperlink ref="AJ224" location="A126243326J" display="A126243326J" xr:uid="{33DA9503-EB44-4A08-AAE8-A5F77CEE8841}"/>
    <hyperlink ref="AK184" location="A126235838L" display="A126235838L" xr:uid="{8169CB7A-6585-4D66-B616-208897C3A0E0}"/>
    <hyperlink ref="AK204" location="A126250094R" display="A126250094R" xr:uid="{1CE56318-BF9C-4D0E-810C-EFAE9562A5FF}"/>
    <hyperlink ref="AK224" location="A126242966L" display="A126242966L" xr:uid="{BAE3EB9F-9E6A-4DCF-B030-891CC34C4527}"/>
    <hyperlink ref="AL184" location="A126236558L" display="A126236558L" xr:uid="{C94BDEE4-9EA9-4B19-932D-808AC66D1AD5}"/>
    <hyperlink ref="AL204" location="A126250814A" display="A126250814A" xr:uid="{3938C627-A3D7-4A30-8CDB-5FF55BF98505}"/>
    <hyperlink ref="AL224" location="A126243686L" display="A126243686L" xr:uid="{FC551A2E-7028-4E73-968B-9A58B2AB025E}"/>
    <hyperlink ref="AM184" location="A126236270A" display="A126236270A" xr:uid="{069EAB59-32F4-4C7E-A310-0CA0CD3D68E8}"/>
    <hyperlink ref="AM204" location="A126250526J" display="A126250526J" xr:uid="{12BBB0FE-00EB-4315-B550-89D12C248C69}"/>
    <hyperlink ref="AM224" location="A126243398V" display="A126243398V" xr:uid="{C59BE3C0-A2EC-4C12-81DE-02770B0B98B8}"/>
    <hyperlink ref="AN185" location="A126236706C" display="A126236706C" xr:uid="{D166DF55-08D6-4B8F-9520-74BF82BEFE84}"/>
    <hyperlink ref="AN205" location="A126250962C" display="A126250962C" xr:uid="{4A2000F0-5D5F-4036-B195-E917AC7A77AC}"/>
    <hyperlink ref="AN225" location="A126243834C" display="A126243834C" xr:uid="{E7AFE067-325A-42EB-8ED3-B14A0E8C0F74}"/>
    <hyperlink ref="AO185" location="A126237138K" display="A126237138K" xr:uid="{E4B6E9A9-9423-45EA-9F93-722E3212A5DD}"/>
    <hyperlink ref="AO205" location="A126251394K" display="A126251394K" xr:uid="{FBD2F72C-58CE-4052-B404-87666A942AA6}"/>
    <hyperlink ref="AO225" location="A126244266K" display="A126244266K" xr:uid="{DBBF177D-6AEE-43B9-96C4-C9A46C2DEF81}"/>
    <hyperlink ref="AP185" location="A126236778R" display="A126236778R" xr:uid="{2E937E72-F766-43DC-9CB4-EA210AEDD92E}"/>
    <hyperlink ref="AP205" location="A126251034F" display="A126251034F" xr:uid="{9CAE063B-3D7A-45B2-8059-0770868AB235}"/>
    <hyperlink ref="AP225" location="A126243906C" display="A126243906C" xr:uid="{F9294EBE-1189-4930-9200-F3E9CF4A5994}"/>
    <hyperlink ref="AQ185" location="A126237282C" display="A126237282C" xr:uid="{DE92FB4E-6EE5-4714-AEF4-CBF806B1DC41}"/>
    <hyperlink ref="AQ205" location="A126251538K" display="A126251538K" xr:uid="{2716C94C-FBDA-4CAF-B963-9C44C5ABF4DC}"/>
    <hyperlink ref="AQ225" location="A126244410T" display="A126244410T" xr:uid="{031754F1-160E-4701-8A2E-E983C0F40C5C}"/>
    <hyperlink ref="AR185" location="A126236850W" display="A126236850W" xr:uid="{BE66272F-7A1E-44C0-8DDC-9A06B10FDE89}"/>
    <hyperlink ref="AR205" location="A126251106F" display="A126251106F" xr:uid="{B48EF449-87A5-4001-B1CF-A801E8487FF5}"/>
    <hyperlink ref="AR225" location="A126243978R" display="A126243978R" xr:uid="{E86F0C79-7F54-48ED-938B-DE78C727BBC8}"/>
    <hyperlink ref="AS185" location="A126236994J" display="A126236994J" xr:uid="{D7A90FCD-B0DB-41F2-A84A-CD441C243601}"/>
    <hyperlink ref="AS205" location="A126251250X" display="A126251250X" xr:uid="{9C872BF7-7292-4700-9B99-70E555EFA3DD}"/>
    <hyperlink ref="AS225" location="A126244122X" display="A126244122X" xr:uid="{0A00E0DA-C267-42EB-BDA2-E9BE756B5D21}"/>
    <hyperlink ref="AT185" location="A126236634C" display="A126236634C" xr:uid="{4BFDC2C7-E4EA-4AF6-A527-C39608511CE4}"/>
    <hyperlink ref="AT205" location="A126250890C" display="A126250890C" xr:uid="{02BC250C-8B16-426F-8D0B-D74EC671271C}"/>
    <hyperlink ref="AT225" location="A126243762C" display="A126243762C" xr:uid="{F41D20C6-8658-48FB-8EF0-32181ABA39FA}"/>
    <hyperlink ref="AU185" location="A126237354C" display="A126237354C" xr:uid="{E64DF6AC-CC84-4B82-8234-ECC4646DDD44}"/>
    <hyperlink ref="AU205" location="A126251610T" display="A126251610T" xr:uid="{AB6EC235-2B11-4C32-A3D1-E50B92E7210F}"/>
    <hyperlink ref="AU225" location="A126244482C" display="A126244482C" xr:uid="{AA57D190-0276-479D-AB43-A01E7E1D5769}"/>
    <hyperlink ref="AV185" location="A126237066K" display="A126237066K" xr:uid="{0E0A0222-BD1D-4B1C-B5EC-49C1FCD7F6CF}"/>
    <hyperlink ref="AV205" location="A126251322X" display="A126251322X" xr:uid="{E6BB84E0-A241-493D-8ADC-4DCA5FB6CF27}"/>
    <hyperlink ref="AV225" location="A126244194K" display="A126244194K" xr:uid="{DE64C971-7BAE-4431-9FEA-0DA35EF11767}"/>
    <hyperlink ref="AN168" location="A126236718L" display="A126236718L" xr:uid="{F33F98E6-59F8-4EC0-BDF2-23713EC4D5C0}"/>
    <hyperlink ref="AN188" location="A126250974L" display="A126250974L" xr:uid="{D05575AD-41F5-4FDD-8C7C-75CDA13B37E3}"/>
    <hyperlink ref="AN208" location="A126243846L" display="A126243846L" xr:uid="{D385404B-03DB-45C4-A8C8-B57BABA531BC}"/>
    <hyperlink ref="AO168" location="A126237150A" display="A126237150A" xr:uid="{7F4BEEEB-5D42-42F5-9AAA-5160D89D1AAB}"/>
    <hyperlink ref="AO188" location="A126251406J" display="A126251406J" xr:uid="{A2B8D3BF-432C-4EF4-9176-600C0368A445}"/>
    <hyperlink ref="AO208" location="A126244278V" display="A126244278V" xr:uid="{30E63819-BD44-4844-B8F6-863DF30A9F14}"/>
    <hyperlink ref="AP168" location="A126236790F" display="A126236790F" xr:uid="{68B5F07A-C9CF-4C4D-B21B-01936E377205}"/>
    <hyperlink ref="AP188" location="A126251046R" display="A126251046R" xr:uid="{E7CA199F-438A-4085-A152-33FE63655810}"/>
    <hyperlink ref="AP208" location="A126243918L" display="A126243918L" xr:uid="{942E94BD-2921-4562-8A2F-C49B587BC1EB}"/>
    <hyperlink ref="AQ168" location="A126237294L" display="A126237294L" xr:uid="{EC4F5AFB-EF40-4BBF-B9BA-28A328DC84B5}"/>
    <hyperlink ref="AQ188" location="A126251550A" display="A126251550A" xr:uid="{1CB6360C-B7B0-4E05-AF70-089D909C0CC1}"/>
    <hyperlink ref="AQ208" location="A126244422A" display="A126244422A" xr:uid="{BCA62C22-E2FD-435B-8F7D-56E1D0379FFD}"/>
    <hyperlink ref="AR168" location="A126236862F" display="A126236862F" xr:uid="{828133DB-43A0-4931-850D-C6E45349A5E1}"/>
    <hyperlink ref="AR188" location="A126251118R" display="A126251118R" xr:uid="{6ED46DA4-1288-4265-9A32-D25DECD35060}"/>
    <hyperlink ref="AR208" location="A126243990F" display="A126243990F" xr:uid="{D2A14EED-D63C-4759-9C53-B9E66EF5A7F1}"/>
    <hyperlink ref="AS168" location="A126237006J" display="A126237006J" xr:uid="{A7EF0994-92DD-41E6-AAF1-EEF5623204AC}"/>
    <hyperlink ref="AS188" location="A126251262J" display="A126251262J" xr:uid="{C95E678F-C96D-46CF-824F-FB9C0C9F26F0}"/>
    <hyperlink ref="AS208" location="A126244134J" display="A126244134J" xr:uid="{866D51B3-2BA4-4D93-8D87-7AB7F17FF3B0}"/>
    <hyperlink ref="AT168" location="A126236646L" display="A126236646L" xr:uid="{0867AED4-3FBE-4EA8-AE2D-3A0099E4368C}"/>
    <hyperlink ref="AT188" location="A126250902A" display="A126250902A" xr:uid="{90843AE6-E80A-43D2-80FC-7B5690A0082F}"/>
    <hyperlink ref="AT208" location="A126243774L" display="A126243774L" xr:uid="{A7067B80-5FC4-403F-89FE-6F04FAF36CC5}"/>
    <hyperlink ref="AU168" location="A126237366L" display="A126237366L" xr:uid="{CF2A9CFB-C541-45AD-ADDC-A8ED9DF51F9D}"/>
    <hyperlink ref="AU188" location="A126251622A" display="A126251622A" xr:uid="{9DB88137-3A68-43F0-A4E1-E1C05C228CA8}"/>
    <hyperlink ref="AU208" location="A126244494L" display="A126244494L" xr:uid="{6EC4B991-F57B-47F5-A835-D789A6F4B3C8}"/>
    <hyperlink ref="AV168" location="A126237078V" display="A126237078V" xr:uid="{EECE8D58-B784-4FD4-A814-6E391485EF63}"/>
    <hyperlink ref="AV188" location="A126251334J" display="A126251334J" xr:uid="{5B93B550-2851-4C56-AEC7-198F67252B45}"/>
    <hyperlink ref="AV208" location="A126244206J" display="A126244206J" xr:uid="{C1A4C92F-9295-40D4-ACDA-41973E2F0B31}"/>
    <hyperlink ref="AN169" location="A126236686F" display="A126236686F" xr:uid="{13CF2D2E-A96B-423F-B374-E52C00435761}"/>
    <hyperlink ref="AN189" location="A126250942V" display="A126250942V" xr:uid="{570C8261-2112-40D8-9344-EA9FA85F9818}"/>
    <hyperlink ref="AN209" location="A126243814V" display="A126243814V" xr:uid="{0718E660-9923-47A4-90F9-A83C7C513487}"/>
    <hyperlink ref="AO169" location="A126237118A" display="A126237118A" xr:uid="{D3E76A6F-4698-4D56-BB26-A9D4C0A00B5D}"/>
    <hyperlink ref="AO189" location="A126251374A" display="A126251374A" xr:uid="{9996CDD7-DAD4-4DC1-A46E-3430611C3A78}"/>
    <hyperlink ref="AO209" location="A126244246A" display="A126244246A" xr:uid="{1546B936-29D6-4447-881F-0C77BEA21204}"/>
    <hyperlink ref="AP169" location="A126236758F" display="A126236758F" xr:uid="{18E54CF9-C20A-4994-9D79-807FA192D49D}"/>
    <hyperlink ref="AP189" location="A126251014W" display="A126251014W" xr:uid="{FBD92DD6-99A7-46A9-BB04-06E4D89C8CB9}"/>
    <hyperlink ref="AP209" location="A126243886F" display="A126243886F" xr:uid="{1EAB0109-6239-443D-B0B2-71FF47D38114}"/>
    <hyperlink ref="AQ169" location="A126237262V" display="A126237262V" xr:uid="{4D75792D-0434-4ED8-B30A-94DA49E6D173}"/>
    <hyperlink ref="AQ189" location="A126251518A" display="A126251518A" xr:uid="{5AA4A2E5-04D5-490F-A915-3B0784E84478}"/>
    <hyperlink ref="AQ209" location="A126244390V" display="A126244390V" xr:uid="{14FD3216-C0D0-43C4-AA81-6756A3209F51}"/>
    <hyperlink ref="AR169" location="A126236830L" display="A126236830L" xr:uid="{35B5E56A-EB78-4D86-81E5-DEFB858D1796}"/>
    <hyperlink ref="AR189" location="A126251086J" display="A126251086J" xr:uid="{454DA0F5-95A2-4028-9B74-BEB05C1CEF39}"/>
    <hyperlink ref="AR209" location="A126243958F" display="A126243958F" xr:uid="{24385297-9D5C-45AE-B2E7-4FBB1B33E747}"/>
    <hyperlink ref="AS169" location="A126236974X" display="A126236974X" xr:uid="{3EE00757-9AEC-492E-B9EA-3F0A0BCEF50A}"/>
    <hyperlink ref="AS189" location="A126251230R" display="A126251230R" xr:uid="{7CFD1B8E-03A6-4768-BA0D-2AE4215F8930}"/>
    <hyperlink ref="AS209" location="A126244102R" display="A126244102R" xr:uid="{AAF5A313-5C1B-43B3-982A-BFD25DA7715A}"/>
    <hyperlink ref="AT169" location="A126236614V" display="A126236614V" xr:uid="{0B15FE35-2A19-46D6-BC1B-787AE6A50C06}"/>
    <hyperlink ref="AT189" location="A126250870V" display="A126250870V" xr:uid="{884669B3-9D43-4329-B99D-EF6461170007}"/>
    <hyperlink ref="AT209" location="A126243742V" display="A126243742V" xr:uid="{DFC5561F-81B6-44B9-B3D9-0646F8C763FA}"/>
    <hyperlink ref="AU169" location="A126237334V" display="A126237334V" xr:uid="{4D63332F-DC47-441E-B14F-821D6CE22196}"/>
    <hyperlink ref="AU189" location="A126251590V" display="A126251590V" xr:uid="{E861FE7E-8A1B-48DA-97EF-303C4E4A83D1}"/>
    <hyperlink ref="AU209" location="A126244462V" display="A126244462V" xr:uid="{B20D2CAC-62CE-43BC-963C-BDC262699EB7}"/>
    <hyperlink ref="AV169" location="A126237046A" display="A126237046A" xr:uid="{0A841553-4BB2-4F03-90FD-6CCA719EF366}"/>
    <hyperlink ref="AV189" location="A126251302R" display="A126251302R" xr:uid="{D4DD5D4E-B1AA-4654-9108-FCDF39684807}"/>
    <hyperlink ref="AV209" location="A126244174A" display="A126244174A" xr:uid="{94E48138-37F5-4153-8311-055F6A9C6C96}"/>
    <hyperlink ref="AN170" location="A126236722C" display="A126236722C" xr:uid="{3C3AC369-B0A9-42B8-A769-56EC438172F6}"/>
    <hyperlink ref="AN190" location="A126250978W" display="A126250978W" xr:uid="{BD9E4989-E1DA-47B7-92EE-D2D417DAA28E}"/>
    <hyperlink ref="AN210" location="A126243850C" display="A126243850C" xr:uid="{6C8DC1E5-8F7C-4B86-977D-38EAA7D73A6A}"/>
    <hyperlink ref="AO170" location="A126237154K" display="A126237154K" xr:uid="{6164DCD3-3EE6-4FE2-B306-31092C4F9A60}"/>
    <hyperlink ref="AO190" location="A126251410X" display="A126251410X" xr:uid="{C24B0AC2-6FA6-41C9-88D0-B68DB2986C3F}"/>
    <hyperlink ref="AO210" location="A126244282K" display="A126244282K" xr:uid="{992E26AF-30DF-469A-846C-9A6B1923C09E}"/>
    <hyperlink ref="AP170" location="A126236794R" display="A126236794R" xr:uid="{C6A6D501-0CC4-4795-9EC6-F2584A1C3679}"/>
    <hyperlink ref="AP190" location="A126251050F" display="A126251050F" xr:uid="{E5A3365B-C508-44C0-A4A3-0C4007FEC11A}"/>
    <hyperlink ref="AP210" location="A126243922C" display="A126243922C" xr:uid="{67250B09-3C58-4611-A554-416CDEB5A66F}"/>
    <hyperlink ref="AQ170" location="A126237298W" display="A126237298W" xr:uid="{DFEF80EB-4FC2-4AD4-97D9-1A8C65FD727E}"/>
    <hyperlink ref="AQ190" location="A126251554K" display="A126251554K" xr:uid="{D149014A-8737-489E-A69A-49F34807CAE8}"/>
    <hyperlink ref="AQ210" location="A126244426K" display="A126244426K" xr:uid="{7F6BB9F1-B641-4A57-9C70-60F983B774F8}"/>
    <hyperlink ref="AR170" location="A126236866R" display="A126236866R" xr:uid="{0F946DE8-156C-4F68-9354-A7CEAA551F30}"/>
    <hyperlink ref="AR190" location="A126251122F" display="A126251122F" xr:uid="{4B62F318-5A65-4C26-A76D-798E866D891E}"/>
    <hyperlink ref="AR210" location="A126243994R" display="A126243994R" xr:uid="{AC6829B2-D7CF-42F4-8C62-BA1A831EB81C}"/>
    <hyperlink ref="AS170" location="A126237010X" display="A126237010X" xr:uid="{5A156B2B-D7B4-4928-B72E-A193EF005AB6}"/>
    <hyperlink ref="AS190" location="A126251266T" display="A126251266T" xr:uid="{D6AA7FB8-70CE-48A9-A679-04C531E133C1}"/>
    <hyperlink ref="AS210" location="A126244138T" display="A126244138T" xr:uid="{E00580B1-1674-4C50-98ED-1FEEFA04C6A5}"/>
    <hyperlink ref="AT170" location="A126236650C" display="A126236650C" xr:uid="{4C2614FC-57B9-46B0-B62A-EBCA00282F87}"/>
    <hyperlink ref="AT190" location="A126250906K" display="A126250906K" xr:uid="{CEA05BCC-65C1-4E63-A000-E006B8312752}"/>
    <hyperlink ref="AT210" location="A126243778W" display="A126243778W" xr:uid="{DDDE20FF-F383-414B-8CF8-36D090850CDE}"/>
    <hyperlink ref="AU170" location="A126237370C" display="A126237370C" xr:uid="{EC1B5B21-59C3-4F16-B505-032A88881F0A}"/>
    <hyperlink ref="AU190" location="A126251626K" display="A126251626K" xr:uid="{9A63A69D-DF04-4A52-9B23-790B7AF7D0F0}"/>
    <hyperlink ref="AU210" location="A126244498W" display="A126244498W" xr:uid="{E077F412-031F-4F30-B5A4-4BE82B66F427}"/>
    <hyperlink ref="AV170" location="A126237082K" display="A126237082K" xr:uid="{AF2FDD31-8942-478F-ADB7-DCB8ACB07B72}"/>
    <hyperlink ref="AV190" location="A126251338T" display="A126251338T" xr:uid="{6DAA4947-742C-4DAA-9CD2-FD1E2036B424}"/>
    <hyperlink ref="AV210" location="A126244210X" display="A126244210X" xr:uid="{BF01E92F-1894-4B7B-ACB9-4D57AE58ABF3}"/>
    <hyperlink ref="AN171" location="A126236726L" display="A126236726L" xr:uid="{383AC0CA-070B-4419-AC02-AA5AA03AD58E}"/>
    <hyperlink ref="AN191" location="A126250982L" display="A126250982L" xr:uid="{B26FE904-EA8E-4EEB-9B18-126D5B3C47D1}"/>
    <hyperlink ref="AN211" location="A126243854L" display="A126243854L" xr:uid="{36D08C71-94CD-4936-8A6E-9755A2A6E808}"/>
    <hyperlink ref="AO171" location="A126237158V" display="A126237158V" xr:uid="{48026EEF-ED58-44DD-A060-359A83DDACEE}"/>
    <hyperlink ref="AO191" location="A126251414J" display="A126251414J" xr:uid="{34C9A61C-CCEB-4826-92ED-8B0F5A1E28F0}"/>
    <hyperlink ref="AO211" location="A126244286V" display="A126244286V" xr:uid="{5C4F7371-1BB4-428F-9618-F76A04345464}"/>
    <hyperlink ref="AP171" location="A126236798X" display="A126236798X" xr:uid="{5FA53690-4FB0-4CD4-9B42-0B61D0285492}"/>
    <hyperlink ref="AP191" location="A126251054R" display="A126251054R" xr:uid="{BE38497D-E6CD-443D-B1F0-8DFF9E92947E}"/>
    <hyperlink ref="AP211" location="A126243926L" display="A126243926L" xr:uid="{72E63980-163B-4740-9001-F471BB3BB498}"/>
    <hyperlink ref="AQ171" location="A126237302A" display="A126237302A" xr:uid="{DD213730-D495-4604-826D-7C8D9AC1E09E}"/>
    <hyperlink ref="AQ191" location="A126251558V" display="A126251558V" xr:uid="{07512B44-D975-421D-AD81-13D500535770}"/>
    <hyperlink ref="AQ211" location="A126244430A" display="A126244430A" xr:uid="{6AE8BED0-B3B1-40B0-980C-B19E8022BB08}"/>
    <hyperlink ref="AR171" location="A126236870F" display="A126236870F" xr:uid="{01AD4136-5E73-4B8E-AE5B-68469FE97F3C}"/>
    <hyperlink ref="AR191" location="A126251126R" display="A126251126R" xr:uid="{B94F4CBC-6E02-4DAC-B455-E2A521A7E8BA}"/>
    <hyperlink ref="AR211" location="A126243998X" display="A126243998X" xr:uid="{2C95F5AD-8843-4233-8375-56AD647AC69F}"/>
    <hyperlink ref="AS171" location="A126237014J" display="A126237014J" xr:uid="{345DAA77-4F9F-462A-9B2C-EDA41C8659B0}"/>
    <hyperlink ref="AS191" location="A126251270J" display="A126251270J" xr:uid="{D063D66E-AC88-4431-AE52-6C8D8779C03E}"/>
    <hyperlink ref="AS211" location="A126244142J" display="A126244142J" xr:uid="{8EBF9A93-7E96-412B-9052-F732914EF627}"/>
    <hyperlink ref="AT171" location="A126236654L" display="A126236654L" xr:uid="{5FC643DB-59F4-45B9-83CE-777ECD127F08}"/>
    <hyperlink ref="AT191" location="A126250910A" display="A126250910A" xr:uid="{94089010-82EA-4DF1-BF54-C19BD87F1B4F}"/>
    <hyperlink ref="AT211" location="A126243782L" display="A126243782L" xr:uid="{5ED1F148-7E52-4984-8A4D-78DED4B957F4}"/>
    <hyperlink ref="AU171" location="A126237374L" display="A126237374L" xr:uid="{2A46D63F-2DD4-4967-98D8-3A14DC4B98F7}"/>
    <hyperlink ref="AU191" location="A126251630A" display="A126251630A" xr:uid="{10BB412B-955E-401F-9BF8-748351EA6F38}"/>
    <hyperlink ref="AU211" location="A126244502A" display="A126244502A" xr:uid="{7F1B7A82-0F8F-43CC-B96B-9DB610FD2B42}"/>
    <hyperlink ref="AV171" location="A126237086V" display="A126237086V" xr:uid="{5BC59DD8-24FF-4573-9524-9C63CE53EF1B}"/>
    <hyperlink ref="AV191" location="A126251342J" display="A126251342J" xr:uid="{4E195367-4372-46E9-A1CE-6E74B54DE67D}"/>
    <hyperlink ref="AV211" location="A126244214J" display="A126244214J" xr:uid="{B25AAF69-6B64-4DDC-AF5B-775977174767}"/>
    <hyperlink ref="AN172" location="A126236690W" display="A126236690W" xr:uid="{BC0D5DFB-8CD5-4D86-9E82-4D1122D84179}"/>
    <hyperlink ref="AN192" location="A126250946C" display="A126250946C" xr:uid="{32AA7ADD-D653-44C1-8A56-36531F5AA7B4}"/>
    <hyperlink ref="AN212" location="A126243818C" display="A126243818C" xr:uid="{43DF6F8E-06D0-46A0-A54A-3FC8A3BF6E5D}"/>
    <hyperlink ref="AO172" location="A126237122T" display="A126237122T" xr:uid="{C23705D3-BEC0-49F0-BCF7-EE4EDDFAF772}"/>
    <hyperlink ref="AO192" location="A126251378K" display="A126251378K" xr:uid="{EC000F71-246D-4AB7-BFD3-08A0FF122E3E}"/>
    <hyperlink ref="AO212" location="A126244250T" display="A126244250T" xr:uid="{921F7CD6-F503-46C5-9E2B-9D311222C3C7}"/>
    <hyperlink ref="AP172" location="A126236762W" display="A126236762W" xr:uid="{918A860D-0B22-42B4-9839-C5948C6F2246}"/>
    <hyperlink ref="AP192" location="A126251018F" display="A126251018F" xr:uid="{0ACDD123-ACE1-471A-814C-114D85D59704}"/>
    <hyperlink ref="AP212" location="A126243890W" display="A126243890W" xr:uid="{B34988C2-999D-4472-8013-8A47CBA6DFB9}"/>
    <hyperlink ref="AQ172" location="A126237266C" display="A126237266C" xr:uid="{0BE82ACC-D6D1-4B9B-8253-EAE0B8E2CB5C}"/>
    <hyperlink ref="AQ192" location="A126251522T" display="A126251522T" xr:uid="{4BDB41C5-27F3-446E-B1C9-622F56DCB61E}"/>
    <hyperlink ref="AQ212" location="A126244394C" display="A126244394C" xr:uid="{8B796910-8122-4448-9857-01851F51F21F}"/>
    <hyperlink ref="AR172" location="A126236834W" display="A126236834W" xr:uid="{4D0AFE7E-F72B-405B-ACDB-80BA547BA425}"/>
    <hyperlink ref="AR192" location="A126251090X" display="A126251090X" xr:uid="{B314B8FD-85BD-4DF0-AD6F-DB8A7297F2E2}"/>
    <hyperlink ref="AR212" location="A126243962W" display="A126243962W" xr:uid="{1E332FC1-42D4-403B-98D6-04ED8F5A1337}"/>
    <hyperlink ref="AS172" location="A126236978J" display="A126236978J" xr:uid="{3687E50B-696C-41D0-9E7B-12AC176A1D27}"/>
    <hyperlink ref="AS192" location="A126251234X" display="A126251234X" xr:uid="{AEFA3AA0-2443-4416-A73E-F98AFA0A1EF1}"/>
    <hyperlink ref="AS212" location="A126244106X" display="A126244106X" xr:uid="{2D95566A-749D-441F-AC74-B7F0ECD15CAE}"/>
    <hyperlink ref="AT172" location="A126236618C" display="A126236618C" xr:uid="{3BAFCF65-8DBF-4D0B-B01D-C59947B4CE6A}"/>
    <hyperlink ref="AT192" location="A126250874C" display="A126250874C" xr:uid="{8D3ADFB9-F9CF-4F3D-A659-BF7C6FE07E5A}"/>
    <hyperlink ref="AT212" location="A126243746C" display="A126243746C" xr:uid="{DFAE7DE1-B80E-466C-9803-4F6170C4F534}"/>
    <hyperlink ref="AU172" location="A126237338C" display="A126237338C" xr:uid="{24F240D7-EF45-4805-B2C4-E5C083357800}"/>
    <hyperlink ref="AU192" location="A126251594C" display="A126251594C" xr:uid="{C5E2B8F6-9DEF-4FDF-BDDE-EFCF538C5BD7}"/>
    <hyperlink ref="AU212" location="A126244466C" display="A126244466C" xr:uid="{0FCA2ED6-8F31-4DC5-AD2D-EC9DDD66A448}"/>
    <hyperlink ref="AV172" location="A126237050T" display="A126237050T" xr:uid="{03B1E51D-53D3-4292-9CCC-95D85D7B7D9E}"/>
    <hyperlink ref="AV192" location="A126251306X" display="A126251306X" xr:uid="{8BEEA2BE-9291-4343-AA49-0C19CC7745AE}"/>
    <hyperlink ref="AV212" location="A126244178K" display="A126244178K" xr:uid="{DB98D224-1D89-4DFD-BADD-05EBD8CB0704}"/>
    <hyperlink ref="AN173" location="A126236694F" display="A126236694F" xr:uid="{E0A22E1D-A386-4993-ABC4-F0F93BFFBFC2}"/>
    <hyperlink ref="AN193" location="A126250950V" display="A126250950V" xr:uid="{F52BCCC1-DFEF-4830-9949-85E60A770230}"/>
    <hyperlink ref="AN213" location="A126243822V" display="A126243822V" xr:uid="{F8639FAB-70F2-46E4-95D6-1BA837958A99}"/>
    <hyperlink ref="AO173" location="A126237126A" display="A126237126A" xr:uid="{C163ECDF-366A-4303-860A-CC986648B3CA}"/>
    <hyperlink ref="AO193" location="A126251382A" display="A126251382A" xr:uid="{92826064-237F-4BDA-9BD0-0FBCDC10178F}"/>
    <hyperlink ref="AO213" location="A126244254A" display="A126244254A" xr:uid="{FF92A599-38C0-40ED-A5AB-13F80500DAC9}"/>
    <hyperlink ref="AP173" location="A126236766F" display="A126236766F" xr:uid="{EAEA2C3E-10DF-45AC-A5B7-FC0A7A676886}"/>
    <hyperlink ref="AP193" location="A126251022W" display="A126251022W" xr:uid="{EEB49A40-727A-4B8E-8D38-3A7A363AA289}"/>
    <hyperlink ref="AP213" location="A126243894F" display="A126243894F" xr:uid="{A9401D13-E899-49CB-B37A-5B8A36534C09}"/>
    <hyperlink ref="AQ173" location="A126237270V" display="A126237270V" xr:uid="{969E6B41-6339-477B-8127-EC5971C284DA}"/>
    <hyperlink ref="AQ193" location="A126251526A" display="A126251526A" xr:uid="{8D0D1D47-8D4F-4736-9E8F-55A3C25C5E6B}"/>
    <hyperlink ref="AQ213" location="A126244398L" display="A126244398L" xr:uid="{2915B45C-ED88-43FD-9AD5-6117B3793562}"/>
    <hyperlink ref="AR173" location="A126236838F" display="A126236838F" xr:uid="{76F6F7B0-945A-4168-BEE8-B58C2718667B}"/>
    <hyperlink ref="AR193" location="A126251094J" display="A126251094J" xr:uid="{1D5C6794-FE21-48B5-A16C-DD12318A6C80}"/>
    <hyperlink ref="AR213" location="A126243966F" display="A126243966F" xr:uid="{9B93AC6C-E28A-47B6-B338-83403A909862}"/>
    <hyperlink ref="AS173" location="A126236982X" display="A126236982X" xr:uid="{5EF7A846-2C74-406A-ABED-758225371A34}"/>
    <hyperlink ref="AS193" location="A126251238J" display="A126251238J" xr:uid="{DE7F0638-DDBC-48A3-BCC9-1A6816A66B05}"/>
    <hyperlink ref="AS213" location="A126244110R" display="A126244110R" xr:uid="{59591896-5DF4-42AE-B5D7-CCA2A1701A6B}"/>
    <hyperlink ref="AT173" location="A126236622V" display="A126236622V" xr:uid="{47C5AC46-E686-43E0-BFE0-577FE3F8198D}"/>
    <hyperlink ref="AT193" location="A126250878L" display="A126250878L" xr:uid="{E8157317-F6B4-496C-AE3B-FFCC3A147801}"/>
    <hyperlink ref="AT213" location="A126243750V" display="A126243750V" xr:uid="{5FBEBF21-6FBE-4F1F-B473-CEF8252F47B7}"/>
    <hyperlink ref="AU173" location="A126237342V" display="A126237342V" xr:uid="{740A7BE1-765E-4803-A577-EE5A49AE947A}"/>
    <hyperlink ref="AU193" location="A126251598L" display="A126251598L" xr:uid="{3352E6EC-0F7C-434A-B836-F22FBB1F15FC}"/>
    <hyperlink ref="AU213" location="A126244470V" display="A126244470V" xr:uid="{A4B4FB18-0985-45CB-B074-70E8278EA5A7}"/>
    <hyperlink ref="AV173" location="A126237054A" display="A126237054A" xr:uid="{C81FF2D3-441A-4461-B17F-724633B6519F}"/>
    <hyperlink ref="AV193" location="A126251310R" display="A126251310R" xr:uid="{D911A0E1-C12E-4BFB-AE21-A5A49BCBA5EA}"/>
    <hyperlink ref="AV213" location="A126244182A" display="A126244182A" xr:uid="{1B096F04-587D-4A71-9C39-08FC12A6E427}"/>
    <hyperlink ref="AN174" location="A126236710V" display="A126236710V" xr:uid="{495AB875-2756-4362-8733-97D5DC592BCD}"/>
    <hyperlink ref="AN194" location="A126250966L" display="A126250966L" xr:uid="{C3713DCE-62F7-4EEA-8E5C-FF1A92305DFB}"/>
    <hyperlink ref="AN214" location="A126243838L" display="A126243838L" xr:uid="{98B29957-F594-43EE-9D65-2BD65C7D8C39}"/>
    <hyperlink ref="AO174" location="A126237142A" display="A126237142A" xr:uid="{EE121799-B12B-4761-BC51-CF55706D4780}"/>
    <hyperlink ref="AO194" location="A126251398V" display="A126251398V" xr:uid="{DA65706B-8079-4827-BEF0-6626EF9542A5}"/>
    <hyperlink ref="AO214" location="A126244270A" display="A126244270A" xr:uid="{6003A374-57F6-40EF-B6C5-CF1C1C28F7E8}"/>
    <hyperlink ref="AP174" location="A126236782F" display="A126236782F" xr:uid="{CBCB3D2B-1376-4B50-9670-B411C4241C3E}"/>
    <hyperlink ref="AP194" location="A126251038R" display="A126251038R" xr:uid="{2BF0F228-5F85-4814-A3E6-8BBDCECD68B1}"/>
    <hyperlink ref="AP214" location="A126243910V" display="A126243910V" xr:uid="{FD439620-6019-4D89-BA9A-44FAFDD13BBB}"/>
    <hyperlink ref="AQ174" location="A126237286L" display="A126237286L" xr:uid="{706E0359-A2A4-41B5-ADED-0A269E476806}"/>
    <hyperlink ref="AQ194" location="A126251542A" display="A126251542A" xr:uid="{F971464E-F1D7-4757-87D7-07206F5AD0A2}"/>
    <hyperlink ref="AQ214" location="A126244414A" display="A126244414A" xr:uid="{7660874A-891A-429E-9D2F-4A7580F6B871}"/>
    <hyperlink ref="AR174" location="A126236854F" display="A126236854F" xr:uid="{DF3E45F4-9C21-4CC2-AD99-78C4F9492ED1}"/>
    <hyperlink ref="AR194" location="A126251110W" display="A126251110W" xr:uid="{EDB2B62F-E820-4B13-AFEC-0141452FB6BD}"/>
    <hyperlink ref="AR214" location="A126243982F" display="A126243982F" xr:uid="{BED4E644-1967-4CF5-9A0F-754433B531FF}"/>
    <hyperlink ref="AS174" location="A126236998T" display="A126236998T" xr:uid="{E90AD850-BDDD-465E-83D1-D1F526DC4619}"/>
    <hyperlink ref="AS194" location="A126251254J" display="A126251254J" xr:uid="{A54543B2-C892-4601-9568-EAC2C1ACE833}"/>
    <hyperlink ref="AS214" location="A126244126J" display="A126244126J" xr:uid="{83F5320D-709A-40CF-9390-F7B4078EB121}"/>
    <hyperlink ref="AT174" location="A126236638L" display="A126236638L" xr:uid="{229D18C2-441C-4C83-9D3C-BD36336953A8}"/>
    <hyperlink ref="AT194" location="A126250894L" display="A126250894L" xr:uid="{86831677-DE5E-46AA-A07A-94209F16915D}"/>
    <hyperlink ref="AT214" location="A126243766L" display="A126243766L" xr:uid="{1D00052E-37AA-4259-A38A-AF0B0B78A0AB}"/>
    <hyperlink ref="AU174" location="A126237358L" display="A126237358L" xr:uid="{F61F3964-4B19-468C-870B-991141AF439A}"/>
    <hyperlink ref="AU194" location="A126251614A" display="A126251614A" xr:uid="{C14443F0-8735-49DD-9E23-C8992FA79832}"/>
    <hyperlink ref="AU214" location="A126244486L" display="A126244486L" xr:uid="{8458A3E8-6720-4CCE-BBE7-ABD9DF2A0018}"/>
    <hyperlink ref="AV174" location="A126237070A" display="A126237070A" xr:uid="{0A61697C-BFF0-49A2-B478-6B3204679E80}"/>
    <hyperlink ref="AV194" location="A126251326J" display="A126251326J" xr:uid="{32A2A26B-3DEE-4F0F-A43E-9A0A40803A79}"/>
    <hyperlink ref="AV214" location="A126244198V" display="A126244198V" xr:uid="{24DA204B-BBAE-4B3B-9FCC-F4986EC800B4}"/>
    <hyperlink ref="AN175" location="A126236678F" display="A126236678F" xr:uid="{7BD9AAD7-D6D1-4BFE-80C9-53CB20EB5223}"/>
    <hyperlink ref="AN195" location="A126250934V" display="A126250934V" xr:uid="{4EE60C25-4861-4D4D-AEF1-2D0CBDB6AB67}"/>
    <hyperlink ref="AN215" location="A126243806V" display="A126243806V" xr:uid="{15F5EA85-5346-45D8-BA43-CA8FFBCF1FF2}"/>
    <hyperlink ref="AO175" location="A126237110J" display="A126237110J" xr:uid="{072A4A8D-20B9-46C5-8A27-079F9F7CA5C9}"/>
    <hyperlink ref="AO195" location="A126251366A" display="A126251366A" xr:uid="{87E945F5-0BC0-4071-9909-31E23F25D776}"/>
    <hyperlink ref="AO215" location="A126244238A" display="A126244238A" xr:uid="{774FCE99-0FAC-407F-8D5A-521EEB39BE8E}"/>
    <hyperlink ref="AP175" location="A126236750L" display="A126236750L" xr:uid="{1D813B73-0E94-49E5-9639-1B9D4CF72050}"/>
    <hyperlink ref="AP195" location="A126251006W" display="A126251006W" xr:uid="{F51F8F2C-F7BE-4360-8B80-2E303DCC181A}"/>
    <hyperlink ref="AP215" location="A126243878F" display="A126243878F" xr:uid="{2709EFF4-E689-4F43-B19B-E418C40A09F6}"/>
    <hyperlink ref="AQ175" location="A126237254V" display="A126237254V" xr:uid="{731B39EB-FCD4-4CBB-B6E6-97EA8AA528B3}"/>
    <hyperlink ref="AQ195" location="A126251510J" display="A126251510J" xr:uid="{7F64E01A-BD84-40F9-9C35-0C4F6BC2BC38}"/>
    <hyperlink ref="AQ215" location="A126244382V" display="A126244382V" xr:uid="{AFF9C0B5-21CB-4A1B-BE64-D25FCA0D34FF}"/>
    <hyperlink ref="AR175" location="A126236822L" display="A126236822L" xr:uid="{77C2FD2E-E50A-435D-B3C0-959EAF0BB051}"/>
    <hyperlink ref="AR195" location="A126251078J" display="A126251078J" xr:uid="{F1A6274D-77DF-475D-805C-9B2647FD0870}"/>
    <hyperlink ref="AR215" location="A126243950L" display="A126243950L" xr:uid="{D0254AD5-662C-4C3B-9542-74C5DB182B61}"/>
    <hyperlink ref="AS175" location="A126236966X" display="A126236966X" xr:uid="{8C3B5A52-45DA-4FCE-BE47-625ED1067764}"/>
    <hyperlink ref="AS195" location="A126251222R" display="A126251222R" xr:uid="{9DC078A8-7275-4F33-9589-BDD74D9F654D}"/>
    <hyperlink ref="AS215" location="A126244094A" display="A126244094A" xr:uid="{68C5236E-6B64-4D50-AEBB-2D8E5C04BE99}"/>
    <hyperlink ref="AT175" location="A126236606V" display="A126236606V" xr:uid="{DEA555D8-6204-4D20-B515-F496A6BF5AC3}"/>
    <hyperlink ref="AT195" location="A126250862V" display="A126250862V" xr:uid="{B149102D-87EB-4713-B267-FA4113D51CFC}"/>
    <hyperlink ref="AT215" location="A126243734V" display="A126243734V" xr:uid="{0868C760-CAED-40F0-97F0-46CAC4C81696}"/>
    <hyperlink ref="AU175" location="A126237326V" display="A126237326V" xr:uid="{69F1B87C-82AE-469D-9D75-5F69D07CF282}"/>
    <hyperlink ref="AU195" location="A126251582V" display="A126251582V" xr:uid="{7B84D53A-3040-4C62-B474-974A867EF739}"/>
    <hyperlink ref="AU215" location="A126244454V" display="A126244454V" xr:uid="{9E6738C2-9EC7-46A8-9705-BDC46B5A3275}"/>
    <hyperlink ref="AV175" location="A126237038A" display="A126237038A" xr:uid="{0EA4182E-FC5D-41FA-9A26-693F0C2617A3}"/>
    <hyperlink ref="AV195" location="A126251294A" display="A126251294A" xr:uid="{B7BAACE6-2DC7-4AAC-B66B-C99DC21E389A}"/>
    <hyperlink ref="AV215" location="A126244166A" display="A126244166A" xr:uid="{1712D4BC-A868-4B9D-B01F-95C72BCDB404}"/>
    <hyperlink ref="AN176" location="A126236730C" display="A126236730C" xr:uid="{F4AAD3CD-54E9-4FF9-968D-8B793D7F16E7}"/>
    <hyperlink ref="AN196" location="A126250986W" display="A126250986W" xr:uid="{1F8F7E86-E3F2-414E-B730-F28C70FC5BE7}"/>
    <hyperlink ref="AN216" location="A126243858W" display="A126243858W" xr:uid="{173FEB5A-11BA-4B95-A24C-F2ABC0037794}"/>
    <hyperlink ref="AO176" location="A126237162K" display="A126237162K" xr:uid="{63322A90-C42C-445C-AFDF-9C3DFDEC536A}"/>
    <hyperlink ref="AO196" location="A126251418T" display="A126251418T" xr:uid="{EAB5F038-63EE-4D20-B29F-95C8D3FDB8BD}"/>
    <hyperlink ref="AO216" location="A126244290K" display="A126244290K" xr:uid="{41ECF0F8-3C25-44B5-AE6F-CBB71A307563}"/>
    <hyperlink ref="AP176" location="A126236802C" display="A126236802C" xr:uid="{8BE064CF-1882-481C-B410-C4C806A506C2}"/>
    <hyperlink ref="AP196" location="A126251058X" display="A126251058X" xr:uid="{5FF71D64-5E3A-471C-B3AD-FFD43FEE4C6B}"/>
    <hyperlink ref="AP216" location="A126243930C" display="A126243930C" xr:uid="{5C2F2B11-A7E1-46A0-BA2A-09914BC40163}"/>
    <hyperlink ref="AQ176" location="A126237306K" display="A126237306K" xr:uid="{20CA1D03-A62E-4C6E-918C-01E1AEA11FBC}"/>
    <hyperlink ref="AQ196" location="A126251562K" display="A126251562K" xr:uid="{D6D93AFF-A558-4E1E-A07B-02DBBA3CA87D}"/>
    <hyperlink ref="AQ216" location="A126244434K" display="A126244434K" xr:uid="{87F35177-6FAD-494A-BE79-C8FA4CA9A9FB}"/>
    <hyperlink ref="AR176" location="A126236874R" display="A126236874R" xr:uid="{9AE3118E-45BC-4F82-9AB0-4651F6CACFED}"/>
    <hyperlink ref="AR196" location="A126251130F" display="A126251130F" xr:uid="{D9F9C89F-AE45-425D-B91E-EF0B0738C53F}"/>
    <hyperlink ref="AR216" location="A126244002F" display="A126244002F" xr:uid="{60131AAC-44F0-4DD4-8061-E760A3E089B8}"/>
    <hyperlink ref="AS176" location="A126237018T" display="A126237018T" xr:uid="{E29FA8D2-AF64-467A-9860-55074D334DCD}"/>
    <hyperlink ref="AS196" location="A126251274T" display="A126251274T" xr:uid="{9B170862-932F-4C85-A4FB-89DA2CC94CC5}"/>
    <hyperlink ref="AS216" location="A126244146T" display="A126244146T" xr:uid="{CE100B76-9234-4A5A-BCDF-D1439A5E914B}"/>
    <hyperlink ref="AT176" location="A126236658W" display="A126236658W" xr:uid="{0F2446C7-84C0-412B-9BCD-DE3EA13677E0}"/>
    <hyperlink ref="AT196" location="A126250914K" display="A126250914K" xr:uid="{DB57CFA6-9D97-4176-A4ED-5B7D672169F8}"/>
    <hyperlink ref="AT216" location="A126243786W" display="A126243786W" xr:uid="{4FC228F9-DB85-482A-B716-453FE1047D53}"/>
    <hyperlink ref="AU176" location="A126237378W" display="A126237378W" xr:uid="{674FEF0C-1CE1-42C6-BEC9-F6A76E5E5A49}"/>
    <hyperlink ref="AU196" location="A126251634K" display="A126251634K" xr:uid="{C10F7F8D-5255-434E-87C6-71F4F2EBEA43}"/>
    <hyperlink ref="AU216" location="A126244506K" display="A126244506K" xr:uid="{B3F9963C-98F3-4E79-8821-83DD49B3DF9B}"/>
    <hyperlink ref="AV176" location="A126237090K" display="A126237090K" xr:uid="{EA6A6545-959B-4ED7-82BD-DF6C07FAF8D8}"/>
    <hyperlink ref="AV196" location="A126251346T" display="A126251346T" xr:uid="{CA7CE2B6-69A3-437C-9AEA-C1A823D89276}"/>
    <hyperlink ref="AV216" location="A126244218T" display="A126244218T" xr:uid="{80722144-B096-45BB-BC2F-B74BA78C7B81}"/>
    <hyperlink ref="AN177" location="A126236714C" display="A126236714C" xr:uid="{FBF7EB20-0D1A-4A13-AFBE-2CFCD6F37BCC}"/>
    <hyperlink ref="AN197" location="A126250970C" display="A126250970C" xr:uid="{1C333C26-4881-4158-962A-242BCC8392D1}"/>
    <hyperlink ref="AN217" location="A126243842C" display="A126243842C" xr:uid="{A75CB9DE-B4FF-442D-862B-079C589590E2}"/>
    <hyperlink ref="AO177" location="A126237146K" display="A126237146K" xr:uid="{A7384BA7-B790-48C1-9466-149C5434EB65}"/>
    <hyperlink ref="AO197" location="A126251402X" display="A126251402X" xr:uid="{8474EA70-992B-4E2D-A8DE-10F6067220DA}"/>
    <hyperlink ref="AO217" location="A126244274K" display="A126244274K" xr:uid="{FA7B5AF6-5040-4E2C-851E-AE912B89DC08}"/>
    <hyperlink ref="AP177" location="A126236786R" display="A126236786R" xr:uid="{E5E482A4-756D-4231-AE3A-8E06D52C69A1}"/>
    <hyperlink ref="AP197" location="A126251042F" display="A126251042F" xr:uid="{B97ACDF9-EB09-4D22-94C4-90CEDD96B67F}"/>
    <hyperlink ref="AP217" location="A126243914C" display="A126243914C" xr:uid="{95E20E08-05F7-428D-A94C-C0384772BEB9}"/>
    <hyperlink ref="AQ177" location="A126237290C" display="A126237290C" xr:uid="{E3F40BAF-443B-4170-BA59-18A1FDBCEB05}"/>
    <hyperlink ref="AQ197" location="A126251546K" display="A126251546K" xr:uid="{4DC08819-38A6-4844-A509-767D6141615A}"/>
    <hyperlink ref="AQ217" location="A126244418K" display="A126244418K" xr:uid="{D71CA89E-7CBC-40F3-A938-BD2385533227}"/>
    <hyperlink ref="AR177" location="A126236858R" display="A126236858R" xr:uid="{9B499956-3F0C-4C1C-8E08-FF35FDF0C38C}"/>
    <hyperlink ref="AR197" location="A126251114F" display="A126251114F" xr:uid="{C405C7E8-AE85-4D30-BEC9-C04E47F0B977}"/>
    <hyperlink ref="AR217" location="A126243986R" display="A126243986R" xr:uid="{17A8DAF9-2A2F-443F-AC9D-A69BA5E9F435}"/>
    <hyperlink ref="AS177" location="A126237002X" display="A126237002X" xr:uid="{3810124B-F3A1-4045-8A52-B44D5D4F67AC}"/>
    <hyperlink ref="AS197" location="A126251258T" display="A126251258T" xr:uid="{7E5C76F3-313E-4C98-A7D4-3A48A9BF0F2C}"/>
    <hyperlink ref="AS217" location="A126244130X" display="A126244130X" xr:uid="{07E30942-D8BB-4AE2-9264-669F945FA93E}"/>
    <hyperlink ref="AT177" location="A126236642C" display="A126236642C" xr:uid="{997795DC-30AA-4672-829E-1342D351DA87}"/>
    <hyperlink ref="AT197" location="A126250898W" display="A126250898W" xr:uid="{5F3AB7E2-54B0-4078-8CE3-BAD9B3AE19B2}"/>
    <hyperlink ref="AT217" location="A126243770C" display="A126243770C" xr:uid="{A1EB8715-A905-4061-9F46-79231123DF02}"/>
    <hyperlink ref="AU177" location="A126237362C" display="A126237362C" xr:uid="{D5D0D53A-D60B-4F78-AB33-0909CBFA7E01}"/>
    <hyperlink ref="AU197" location="A126251618K" display="A126251618K" xr:uid="{9E053980-F80A-4AED-8054-AB0503654837}"/>
    <hyperlink ref="AU217" location="A126244490C" display="A126244490C" xr:uid="{89FA6C6D-792B-4DB5-B05A-657808C0D94B}"/>
    <hyperlink ref="AV177" location="A126237074K" display="A126237074K" xr:uid="{392AA13B-FB82-436D-B3A8-40614652942D}"/>
    <hyperlink ref="AV197" location="A126251330X" display="A126251330X" xr:uid="{3AABA15E-F837-4D33-93C2-91B3CFA5EE2F}"/>
    <hyperlink ref="AV217" location="A126244202X" display="A126244202X" xr:uid="{EB4FB60E-0CC5-46AF-9705-98074C09FB11}"/>
    <hyperlink ref="AN178" location="A126236734L" display="A126236734L" xr:uid="{6878A161-E015-4A4C-A279-9866F890949C}"/>
    <hyperlink ref="AN198" location="A126250990L" display="A126250990L" xr:uid="{E469CA94-984B-418B-B286-13B6A1AA1BC8}"/>
    <hyperlink ref="AN218" location="A126243862L" display="A126243862L" xr:uid="{A64E4F5E-0BD4-4A65-B8FD-C31B359F2767}"/>
    <hyperlink ref="AO178" location="A126237166V" display="A126237166V" xr:uid="{327A9D92-12F4-4A72-8F07-8185090A62B0}"/>
    <hyperlink ref="AO198" location="A126251422J" display="A126251422J" xr:uid="{986CD90C-4523-49F9-B19D-7160A3584F7B}"/>
    <hyperlink ref="AO218" location="A126244294V" display="A126244294V" xr:uid="{0A1414D0-E54F-4AD5-89DD-999AF97A3046}"/>
    <hyperlink ref="AP178" location="A126236806L" display="A126236806L" xr:uid="{16F195E3-14B9-4D2E-A049-1972AC97DBC0}"/>
    <hyperlink ref="AP198" location="A126251062R" display="A126251062R" xr:uid="{B3294623-EAC1-4794-958E-0749808C2D36}"/>
    <hyperlink ref="AP218" location="A126243934L" display="A126243934L" xr:uid="{A7C3F3A0-FB61-4C3E-B531-429196BB8C05}"/>
    <hyperlink ref="AQ178" location="A126237310A" display="A126237310A" xr:uid="{82AD2C39-3B47-447A-A150-C955FBD12727}"/>
    <hyperlink ref="AQ198" location="A126251566V" display="A126251566V" xr:uid="{14B67282-D777-401A-B6FB-154363152AD8}"/>
    <hyperlink ref="AQ218" location="A126244438V" display="A126244438V" xr:uid="{F1873B4C-D56A-4999-A0FA-CEC4EF958BFC}"/>
    <hyperlink ref="AR178" location="A126236878X" display="A126236878X" xr:uid="{AC72DD25-518B-4EAF-A4E3-B557B401EFAE}"/>
    <hyperlink ref="AR198" location="A126251134R" display="A126251134R" xr:uid="{E00E477E-7A09-4180-BAD2-A37AA3F8B0BB}"/>
    <hyperlink ref="AR218" location="A126244006R" display="A126244006R" xr:uid="{16FC0EE6-61FD-4420-93B4-8AEF2EBAA3EE}"/>
    <hyperlink ref="AS178" location="A126237022J" display="A126237022J" xr:uid="{AEFBA59D-359E-45AE-B7E0-00EA178386F5}"/>
    <hyperlink ref="AS198" location="A126251278A" display="A126251278A" xr:uid="{96A4D386-4791-444C-8C1B-FDF5A1C0EE38}"/>
    <hyperlink ref="AS218" location="A126244150J" display="A126244150J" xr:uid="{6E5DAEC2-0C15-48F5-BB4F-8AF52C9E8AF8}"/>
    <hyperlink ref="AT178" location="A126236662L" display="A126236662L" xr:uid="{D14CD3BD-2708-4EAA-8FB4-301D478A9223}"/>
    <hyperlink ref="AT198" location="A126250918V" display="A126250918V" xr:uid="{F9A4FF73-E2DB-481C-B01B-09A9B3C66493}"/>
    <hyperlink ref="AT218" location="A126243790L" display="A126243790L" xr:uid="{436C85FA-7300-4850-B69F-1BB56DFBA645}"/>
    <hyperlink ref="AU178" location="A126237382L" display="A126237382L" xr:uid="{C7947477-826F-416A-899C-BF176ADF8208}"/>
    <hyperlink ref="AU198" location="A126251638V" display="A126251638V" xr:uid="{15CC4B95-4D09-4E6C-A953-980E15D40D64}"/>
    <hyperlink ref="AU218" location="A126244510A" display="A126244510A" xr:uid="{A520DD0C-92EB-42CB-B0C4-B802A1802DAF}"/>
    <hyperlink ref="AV178" location="A126237094V" display="A126237094V" xr:uid="{8048C56F-6826-4154-A9BE-EA4CB611DEA0}"/>
    <hyperlink ref="AV198" location="A126251350J" display="A126251350J" xr:uid="{2ED8F03C-AC39-4909-8A7B-0601E0A1DA1B}"/>
    <hyperlink ref="AV218" location="A126244222J" display="A126244222J" xr:uid="{13F9E48F-0D88-42B8-BCCD-11DF9E8DB537}"/>
    <hyperlink ref="AN179" location="A126236682W" display="A126236682W" xr:uid="{829937A5-3563-40F9-9F47-C885F79A3D29}"/>
    <hyperlink ref="AN199" location="A126250938C" display="A126250938C" xr:uid="{515D246C-ED10-4962-8252-2E6F8BD17A8E}"/>
    <hyperlink ref="AN219" location="A126243810K" display="A126243810K" xr:uid="{84E58A67-13E7-48B1-AA19-056FD8364841}"/>
    <hyperlink ref="AO179" location="A126237114T" display="A126237114T" xr:uid="{86198107-90AD-4446-A1DB-07AD8D5820D3}"/>
    <hyperlink ref="AO199" location="A126251370T" display="A126251370T" xr:uid="{69A337CD-B50E-4A34-80C0-DAB5D84E35E4}"/>
    <hyperlink ref="AO219" location="A126244242T" display="A126244242T" xr:uid="{9F9C33FB-3C8D-4B5A-BC3D-F1E6E36E49E8}"/>
    <hyperlink ref="AP179" location="A126236754W" display="A126236754W" xr:uid="{75CB097C-4E41-42C6-8A8C-C49CE925221C}"/>
    <hyperlink ref="AP199" location="A126251010L" display="A126251010L" xr:uid="{CB33EDA4-1689-4FA6-88F5-A324DBD26A5B}"/>
    <hyperlink ref="AP219" location="A126243882W" display="A126243882W" xr:uid="{9F811451-82AB-4EDE-910E-9B2C11606B2B}"/>
    <hyperlink ref="AQ179" location="A126237258C" display="A126237258C" xr:uid="{1E77406F-C952-4052-B562-7443E5CD466E}"/>
    <hyperlink ref="AQ199" location="A126251514T" display="A126251514T" xr:uid="{93A74C85-EFA7-4EDE-AEC1-0AC29988A302}"/>
    <hyperlink ref="AQ219" location="A126244386C" display="A126244386C" xr:uid="{170E435B-912F-44DE-92CC-A2783842E74C}"/>
    <hyperlink ref="AR179" location="A126236826W" display="A126236826W" xr:uid="{C53899A1-E00B-42B5-804B-74381285C034}"/>
    <hyperlink ref="AR199" location="A126251082X" display="A126251082X" xr:uid="{DA763079-4636-44D0-A493-4C4849A607FB}"/>
    <hyperlink ref="AR219" location="A126243954W" display="A126243954W" xr:uid="{D2A71B77-36E4-4463-B347-D72906F7FD6F}"/>
    <hyperlink ref="AS179" location="A126236970R" display="A126236970R" xr:uid="{C65FA8AF-6C2A-4613-807F-0D0FC9AAC6E7}"/>
    <hyperlink ref="AS199" location="A126251226X" display="A126251226X" xr:uid="{81C621F5-7036-4DEA-9F7A-5E7B176DF17A}"/>
    <hyperlink ref="AS219" location="A126244098K" display="A126244098K" xr:uid="{53605896-3470-495F-84C2-3557333758AC}"/>
    <hyperlink ref="AT179" location="A126236610K" display="A126236610K" xr:uid="{933F5C5B-2B7D-4C8A-853F-44A0B82E3945}"/>
    <hyperlink ref="AT199" location="A126250866C" display="A126250866C" xr:uid="{16826DF2-0B2E-44C4-B83B-16FAC2D4AE7A}"/>
    <hyperlink ref="AT219" location="A126243738C" display="A126243738C" xr:uid="{386C56FC-8B97-4195-8EA3-9FCBA7E2E291}"/>
    <hyperlink ref="AU179" location="A126237330K" display="A126237330K" xr:uid="{B56BA5DE-BB97-459E-B160-BDCC5DE77B25}"/>
    <hyperlink ref="AU199" location="A126251586C" display="A126251586C" xr:uid="{4D80841A-869F-4AAC-9C1A-3CCAE9B2C840}"/>
    <hyperlink ref="AU219" location="A126244458C" display="A126244458C" xr:uid="{E7CD54EA-E4DC-4A94-B994-705AAB9AB6CB}"/>
    <hyperlink ref="AV179" location="A126237042T" display="A126237042T" xr:uid="{64B82392-095A-4C38-B1F7-3B5E4F4F8A05}"/>
    <hyperlink ref="AV199" location="A126251298K" display="A126251298K" xr:uid="{B86621E5-8DC9-4E9B-8F90-6A259D0BF68D}"/>
    <hyperlink ref="AV219" location="A126244170T" display="A126244170T" xr:uid="{97443242-F61B-40E6-ADAF-7ED50104DA88}"/>
    <hyperlink ref="AN180" location="A126236666W" display="A126236666W" xr:uid="{51778049-FFE3-49F7-9390-3680CC4ADA86}"/>
    <hyperlink ref="AN200" location="A126250922K" display="A126250922K" xr:uid="{92B28096-B1BE-4421-86FC-F10855BC52E9}"/>
    <hyperlink ref="AN220" location="A126243794W" display="A126243794W" xr:uid="{D0EEB133-CBCC-4088-9AF1-A65C17BD5662}"/>
    <hyperlink ref="AO180" location="A126237098C" display="A126237098C" xr:uid="{784CF4D4-7E0B-4DBB-B4B0-353CEF5E0D20}"/>
    <hyperlink ref="AO200" location="A126251354T" display="A126251354T" xr:uid="{C70A1C0A-C80F-4C57-8456-0CBED4C99D93}"/>
    <hyperlink ref="AO220" location="A126244226T" display="A126244226T" xr:uid="{BDEE3E26-3665-45B6-8123-FEC1EE5DE1ED}"/>
    <hyperlink ref="AP180" location="A126236738W" display="A126236738W" xr:uid="{1B0A0FD8-445A-4B2D-8D89-EB4611F29BC3}"/>
    <hyperlink ref="AP200" location="A126250994W" display="A126250994W" xr:uid="{C340B9C0-7B9B-4ED8-8AC8-589ACF6CEA08}"/>
    <hyperlink ref="AP220" location="A126243866W" display="A126243866W" xr:uid="{86ABF747-5C18-4288-9C76-235E4869CBE8}"/>
    <hyperlink ref="AQ180" location="A126237242K" display="A126237242K" xr:uid="{12B1EFB4-F026-4B40-A597-587EF6FBA047}"/>
    <hyperlink ref="AQ200" location="A126251498C" display="A126251498C" xr:uid="{6B9939AA-1A98-4C56-B500-3B16ABE94763}"/>
    <hyperlink ref="AQ220" location="A126244370K" display="A126244370K" xr:uid="{6833A47F-F8BE-4980-9095-AEA81010BF94}"/>
    <hyperlink ref="AR180" location="A126236810C" display="A126236810C" xr:uid="{AB0999E5-57C8-4403-8572-44032E7BA45D}"/>
    <hyperlink ref="AR200" location="A126251066X" display="A126251066X" xr:uid="{EA381623-0E22-4571-9CAD-F7D0297AB426}"/>
    <hyperlink ref="AR220" location="A126243938W" display="A126243938W" xr:uid="{8AB6C398-753B-4742-8178-43F9DF462F15}"/>
    <hyperlink ref="AS180" location="A126236954R" display="A126236954R" xr:uid="{CD93621B-DA66-4692-A19C-8B65CC2595D1}"/>
    <hyperlink ref="AS200" location="A126251210F" display="A126251210F" xr:uid="{A9A32DB5-A964-4909-8EDE-597BC21652B0}"/>
    <hyperlink ref="AS220" location="A126244082T" display="A126244082T" xr:uid="{3BA1DA23-DAEA-4CEC-AB58-3EA6D691B7CA}"/>
    <hyperlink ref="AT180" location="A126236594W" display="A126236594W" xr:uid="{F811B0BD-8251-4A68-85D4-78BEAB092227}"/>
    <hyperlink ref="AT200" location="A126250850K" display="A126250850K" xr:uid="{9DDC7B23-9DF5-4453-AFB2-C2A0DC21ABA4}"/>
    <hyperlink ref="AT220" location="A126243722K" display="A126243722K" xr:uid="{742465B0-7660-4AEE-AECC-192AC7B4B0FA}"/>
    <hyperlink ref="AU180" location="A126237314K" display="A126237314K" xr:uid="{A8DE0C6B-B527-4BCF-941B-732318ADF332}"/>
    <hyperlink ref="AU200" location="A126251570K" display="A126251570K" xr:uid="{F32C31E5-09C3-483D-8CD5-5DA2B45FF3E0}"/>
    <hyperlink ref="AU220" location="A126244442K" display="A126244442K" xr:uid="{8BAE39BB-C226-4884-BF52-263CD2680B3C}"/>
    <hyperlink ref="AV180" location="A126237026T" display="A126237026T" xr:uid="{21EE9C0B-3CA8-46C4-8A01-FC41D3C59DC3}"/>
    <hyperlink ref="AV200" location="A126251282T" display="A126251282T" xr:uid="{361D165D-4A37-4EA7-8999-4C1517BFF995}"/>
    <hyperlink ref="AV220" location="A126244154T" display="A126244154T" xr:uid="{379CB746-F178-4E07-BBEE-6BA8C10E3696}"/>
    <hyperlink ref="AN181" location="A126236670L" display="A126236670L" xr:uid="{515BBDFF-E8F4-4929-8C56-547662A01673}"/>
    <hyperlink ref="AN201" location="A126250926V" display="A126250926V" xr:uid="{2E53FA0B-1F6B-4E30-88D9-4A6D71932D1E}"/>
    <hyperlink ref="AN221" location="A126243798F" display="A126243798F" xr:uid="{0EFA6C49-F2C2-4ABD-B8E6-1E1D2D1ABC51}"/>
    <hyperlink ref="AO181" location="A126237102J" display="A126237102J" xr:uid="{E2A9A93D-0A36-4905-A575-242F614ADA7F}"/>
    <hyperlink ref="AO201" location="A126251358A" display="A126251358A" xr:uid="{AD9C2379-F295-4308-84E4-2D4DE860E3E9}"/>
    <hyperlink ref="AO221" location="A126244230J" display="A126244230J" xr:uid="{6EC472A9-4408-42CB-83DF-D71727435065}"/>
    <hyperlink ref="AP181" location="A126236742L" display="A126236742L" xr:uid="{C438479D-7B22-4A86-B1D4-B565F39F5E4A}"/>
    <hyperlink ref="AP201" location="A126250998F" display="A126250998F" xr:uid="{92C38BDC-0D39-4823-BE0F-090CC7993E2E}"/>
    <hyperlink ref="AP221" location="A126243870L" display="A126243870L" xr:uid="{D85CDFA4-9079-4A60-9A44-0F047B615FA9}"/>
    <hyperlink ref="AQ181" location="A126237246V" display="A126237246V" xr:uid="{C0804E38-C115-45E2-AAC1-60BC2C587F29}"/>
    <hyperlink ref="AQ201" location="A126251502J" display="A126251502J" xr:uid="{A51D8B7F-E1AB-424D-8960-708F243C6D42}"/>
    <hyperlink ref="AQ221" location="A126244374V" display="A126244374V" xr:uid="{764572A7-88A6-4EC1-9B10-8FB86CFB8D3B}"/>
    <hyperlink ref="AR181" location="A126236814L" display="A126236814L" xr:uid="{E9B0B226-E06B-4083-A4B8-B8A030D42D27}"/>
    <hyperlink ref="AR201" location="A126251070R" display="A126251070R" xr:uid="{91E1B05F-A425-4A83-BDD7-0AF533CD05BE}"/>
    <hyperlink ref="AR221" location="A126243942L" display="A126243942L" xr:uid="{F82455DE-FBB1-4449-A0D4-D68FCB7C6E9E}"/>
    <hyperlink ref="AS181" location="A126236958X" display="A126236958X" xr:uid="{E30B0C52-857C-46FF-9EF6-2F584D9886D0}"/>
    <hyperlink ref="AS201" location="A126251214R" display="A126251214R" xr:uid="{BE041860-0F40-4AE9-9A49-123AA748C893}"/>
    <hyperlink ref="AS221" location="A126244086A" display="A126244086A" xr:uid="{01DCB4BB-5F3E-4A4A-B0D9-CB6BED6EEFAB}"/>
    <hyperlink ref="AT181" location="A126236598F" display="A126236598F" xr:uid="{26530FAF-7F93-4E58-9B57-EACBC602A964}"/>
    <hyperlink ref="AT201" location="A126250854V" display="A126250854V" xr:uid="{D9C29EDA-EED3-4F52-A5D0-FE6A41FA2AC3}"/>
    <hyperlink ref="AT221" location="A126243726V" display="A126243726V" xr:uid="{66C702EF-F7CD-498F-A40B-C25723724161}"/>
    <hyperlink ref="AU181" location="A126237318V" display="A126237318V" xr:uid="{E5A64445-086F-4C06-8FEF-329F823FBC67}"/>
    <hyperlink ref="AU201" location="A126251574V" display="A126251574V" xr:uid="{7B3F98B2-9AC5-4915-84F6-607F3FE62D3D}"/>
    <hyperlink ref="AU221" location="A126244446V" display="A126244446V" xr:uid="{3909CBA4-EA82-4CD8-A405-DB3BD6B9F1D3}"/>
    <hyperlink ref="AV181" location="A126237030J" display="A126237030J" xr:uid="{B246B952-BFF7-4390-874B-23E127601AD0}"/>
    <hyperlink ref="AV201" location="A126251286A" display="A126251286A" xr:uid="{875003B2-A5EC-4335-AF0E-7B7E253644B0}"/>
    <hyperlink ref="AV221" location="A126244158A" display="A126244158A" xr:uid="{BC3D5A5C-D23C-4261-8548-F6FCD5495E37}"/>
    <hyperlink ref="AN182" location="A126236698R" display="A126236698R" xr:uid="{49D24567-A09A-41E3-AFB0-76D73132D179}"/>
    <hyperlink ref="AN202" location="A126250954C" display="A126250954C" xr:uid="{0B57BED3-B7E8-4B0E-A17A-7874DE68AADA}"/>
    <hyperlink ref="AN222" location="A126243826C" display="A126243826C" xr:uid="{96B9962C-2A19-4943-8499-54E0887E071B}"/>
    <hyperlink ref="AO182" location="A126237130T" display="A126237130T" xr:uid="{72044DE4-863E-473B-8F12-1A1AF366BE59}"/>
    <hyperlink ref="AO202" location="A126251386K" display="A126251386K" xr:uid="{021313F4-1920-477E-9688-AAA6EF74661E}"/>
    <hyperlink ref="AO222" location="A126244258K" display="A126244258K" xr:uid="{8EA7DC6D-BDF1-4C4F-B522-6B22D64200E8}"/>
    <hyperlink ref="AP182" location="A126236770W" display="A126236770W" xr:uid="{C26B65F4-D2EA-4B3A-B2B1-B444927507BA}"/>
    <hyperlink ref="AP202" location="A126251026F" display="A126251026F" xr:uid="{1FC4E58D-1E45-44AF-B0C2-8385953D3856}"/>
    <hyperlink ref="AP222" location="A126243898R" display="A126243898R" xr:uid="{870F5F28-1E92-4F84-BBBF-655BA0734E5E}"/>
    <hyperlink ref="AQ182" location="A126237274C" display="A126237274C" xr:uid="{663E89F0-3C0E-43C3-8D5A-782111D94DBD}"/>
    <hyperlink ref="AQ202" location="A126251530T" display="A126251530T" xr:uid="{34FEF81F-D01D-4DF2-994D-312B49BB5223}"/>
    <hyperlink ref="AQ222" location="A126244402T" display="A126244402T" xr:uid="{A5560B64-373D-4F9D-9458-7AB793C2EA58}"/>
    <hyperlink ref="AR182" location="A126236842W" display="A126236842W" xr:uid="{19AE350D-59D6-45A1-B580-7523BF177736}"/>
    <hyperlink ref="AR202" location="A126251098T" display="A126251098T" xr:uid="{81A2A0B1-DC9A-4A68-B7E1-6AE8E9BF5676}"/>
    <hyperlink ref="AR222" location="A126243970W" display="A126243970W" xr:uid="{756B3E20-C0AF-4918-8D79-E48153D326A0}"/>
    <hyperlink ref="AS182" location="A126236986J" display="A126236986J" xr:uid="{7B49E96D-A915-4B9C-8A71-96142832025C}"/>
    <hyperlink ref="AS202" location="A126251242X" display="A126251242X" xr:uid="{DC9616F3-C807-415F-85CF-D823C88055DB}"/>
    <hyperlink ref="AS222" location="A126244114X" display="A126244114X" xr:uid="{9E134D58-F6AA-4810-AE8C-EC86AE7B4DBA}"/>
    <hyperlink ref="AT182" location="A126236626C" display="A126236626C" xr:uid="{0557C205-47EF-4A29-9AC5-B9EDF987303D}"/>
    <hyperlink ref="AT202" location="A126250882C" display="A126250882C" xr:uid="{EF200C86-73B1-49FF-9F67-DACF28BFA843}"/>
    <hyperlink ref="AT222" location="A126243754C" display="A126243754C" xr:uid="{435D991A-F85D-417D-BBBA-ADE15B0BD09E}"/>
    <hyperlink ref="AU182" location="A126237346C" display="A126237346C" xr:uid="{B3A9BAF4-810D-4F06-AEE5-75F75BF3078D}"/>
    <hyperlink ref="AU202" location="A126251602T" display="A126251602T" xr:uid="{6DFB0FB4-AEAE-450D-842A-DC5462199E72}"/>
    <hyperlink ref="AU222" location="A126244474C" display="A126244474C" xr:uid="{0C706166-35D2-4F06-A4F4-C76A6BBD5FB4}"/>
    <hyperlink ref="AV182" location="A126237058K" display="A126237058K" xr:uid="{1D565237-3D3E-4D1F-91D7-C7C8FDE1B016}"/>
    <hyperlink ref="AV202" location="A126251314X" display="A126251314X" xr:uid="{AD6ED9FA-2EAE-4BB0-90C4-3828B2FFB033}"/>
    <hyperlink ref="AV222" location="A126244186K" display="A126244186K" xr:uid="{7E2C6B7B-6AEA-4B29-A20D-2AADA74B56DA}"/>
    <hyperlink ref="AN183" location="A126236674W" display="A126236674W" xr:uid="{9B4296AB-66C1-442F-AD73-6BA1328D1B03}"/>
    <hyperlink ref="AN203" location="A126250930K" display="A126250930K" xr:uid="{CFFCF352-3884-4A7C-B331-D858A4703FB5}"/>
    <hyperlink ref="AN223" location="A126243802K" display="A126243802K" xr:uid="{77BD3B1B-C498-462B-B303-6678B2A77E47}"/>
    <hyperlink ref="AO183" location="A126237106T" display="A126237106T" xr:uid="{676CFD19-8D1F-4B60-B6E3-E48F79596F9A}"/>
    <hyperlink ref="AO203" location="A126251362T" display="A126251362T" xr:uid="{3AF9968C-E90C-40AE-A581-6027822E4713}"/>
    <hyperlink ref="AO223" location="A126244234T" display="A126244234T" xr:uid="{742FD2FF-976F-4760-AC85-7DCCE4DE3893}"/>
    <hyperlink ref="AP183" location="A126236746W" display="A126236746W" xr:uid="{C3BE3EA0-C898-41CF-97E2-746A96BAC757}"/>
    <hyperlink ref="AP203" location="A126251002L" display="A126251002L" xr:uid="{069F3D29-6043-4CA3-969A-77FE9A52D68F}"/>
    <hyperlink ref="AP223" location="A126243874W" display="A126243874W" xr:uid="{7EEC4CDD-4506-4A43-85F3-599913865F00}"/>
    <hyperlink ref="AQ183" location="A126237250K" display="A126237250K" xr:uid="{0A3DF408-3DF8-4EBE-B8DE-9BCB6A831149}"/>
    <hyperlink ref="AQ203" location="A126251506T" display="A126251506T" xr:uid="{15E06ED2-8006-46F8-AC67-2C8AADE327C1}"/>
    <hyperlink ref="AQ223" location="A126244378C" display="A126244378C" xr:uid="{145C2D9E-A6A8-47C3-90FB-CA592274D6C5}"/>
    <hyperlink ref="AR183" location="A126236818W" display="A126236818W" xr:uid="{5A5DF150-B28F-416C-A2B7-93A0577B3943}"/>
    <hyperlink ref="AR203" location="A126251074X" display="A126251074X" xr:uid="{EB3DF386-5AC4-4A06-BF3F-5B071CA275C4}"/>
    <hyperlink ref="AR223" location="A126243946W" display="A126243946W" xr:uid="{E4B04DD3-EBAC-4856-B652-CC7CF171CA04}"/>
    <hyperlink ref="AS183" location="A126236962R" display="A126236962R" xr:uid="{8C023B92-2227-4D17-B7F2-C9A005E445C2}"/>
    <hyperlink ref="AS203" location="A126251218X" display="A126251218X" xr:uid="{88C37B7D-138F-4CBD-95F3-DDB1F1595767}"/>
    <hyperlink ref="AS223" location="A126244090T" display="A126244090T" xr:uid="{22490B95-E388-4D0E-A8BB-0983CBCA2B80}"/>
    <hyperlink ref="AT183" location="A126236602K" display="A126236602K" xr:uid="{B175BE34-270E-4F3C-9EE5-DDDF449D0AF3}"/>
    <hyperlink ref="AT203" location="A126250858C" display="A126250858C" xr:uid="{63155312-DAF3-4525-B1AF-5A0FA2F82575}"/>
    <hyperlink ref="AT223" location="A126243730K" display="A126243730K" xr:uid="{BA6B0ED8-44A6-4B78-B74E-DCC02C264F3C}"/>
    <hyperlink ref="AU183" location="A126237322K" display="A126237322K" xr:uid="{13DDF31A-2B74-4AF5-A523-23A03086A66A}"/>
    <hyperlink ref="AU203" location="A126251578C" display="A126251578C" xr:uid="{9F56E8D4-AF29-45DF-8065-7E78A877500E}"/>
    <hyperlink ref="AU223" location="A126244450K" display="A126244450K" xr:uid="{1BB52020-7F48-4C6B-AD1A-0A98A7E158AE}"/>
    <hyperlink ref="AV183" location="A126237034T" display="A126237034T" xr:uid="{6FCAB9E5-3AE5-4021-A2F3-6317BA42DD92}"/>
    <hyperlink ref="AV203" location="A126251290T" display="A126251290T" xr:uid="{68DD3AF5-AB7E-4C83-A98C-2BCA5EA79517}"/>
    <hyperlink ref="AV223" location="A126244162T" display="A126244162T" xr:uid="{45D31246-AB1A-47C0-9386-23872097A5C4}"/>
    <hyperlink ref="AN184" location="A126236702V" display="A126236702V" xr:uid="{C4E9F18C-649D-4DA0-856E-D93BA186443A}"/>
    <hyperlink ref="AN204" location="A126250958L" display="A126250958L" xr:uid="{034CEB98-0D48-468A-8316-95DA8DECB6FD}"/>
    <hyperlink ref="AN224" location="A126243830V" display="A126243830V" xr:uid="{F2D8B82B-7BE9-46E1-84E3-2E02E17A5A25}"/>
    <hyperlink ref="AO184" location="A126237134A" display="A126237134A" xr:uid="{4227E72B-2883-423E-A3E8-AA019CE647E0}"/>
    <hyperlink ref="AO204" location="A126251390A" display="A126251390A" xr:uid="{82D9BB66-F786-4DE5-99DE-976648972D25}"/>
    <hyperlink ref="AO224" location="A126244262A" display="A126244262A" xr:uid="{2B47881C-F21D-49D2-9087-99C19CF29DFD}"/>
    <hyperlink ref="AP184" location="A126236774F" display="A126236774F" xr:uid="{3F977AFD-164B-4B88-BDF6-6ACEC8B0749A}"/>
    <hyperlink ref="AP204" location="A126251030W" display="A126251030W" xr:uid="{99E2F224-8CC6-4E8C-9DDF-A904E5BE0EBC}"/>
    <hyperlink ref="AP224" location="A126243902V" display="A126243902V" xr:uid="{DE53A69F-FA52-4179-94A9-D6AF75E57A2E}"/>
    <hyperlink ref="AQ184" location="A126237278L" display="A126237278L" xr:uid="{6FB3877F-BE17-4F41-B2CC-90993D00368D}"/>
    <hyperlink ref="AQ204" location="A126251534A" display="A126251534A" xr:uid="{27401837-062B-4F7B-ADD6-C95790F78241}"/>
    <hyperlink ref="AQ224" location="A126244406A" display="A126244406A" xr:uid="{5FAA7CE0-43FC-493E-AE45-91E5BF93D37D}"/>
    <hyperlink ref="AR184" location="A126236846F" display="A126236846F" xr:uid="{11BE419C-ABAB-49BE-81FD-74E5C4E01B41}"/>
    <hyperlink ref="AR204" location="A126251102W" display="A126251102W" xr:uid="{DF669931-3A76-441F-BD16-0833B845799D}"/>
    <hyperlink ref="AR224" location="A126243974F" display="A126243974F" xr:uid="{EAD5409F-B7D2-450A-8EC8-3AA496F5D50A}"/>
    <hyperlink ref="AS184" location="A126236990X" display="A126236990X" xr:uid="{F0BB44C2-C832-4D5E-9F86-F84C38928870}"/>
    <hyperlink ref="AS204" location="A126251246J" display="A126251246J" xr:uid="{844893C5-8F74-4645-AD69-08172C8C650C}"/>
    <hyperlink ref="AS224" location="A126244118J" display="A126244118J" xr:uid="{E9E097A8-C4E3-4776-AE27-6C6793EAB3CD}"/>
    <hyperlink ref="AT184" location="A126236630V" display="A126236630V" xr:uid="{EC6F1F3A-CBB0-4DDD-9A94-CD7E7DBA002C}"/>
    <hyperlink ref="AT204" location="A126250886L" display="A126250886L" xr:uid="{68FCD995-0A77-4A76-B65A-D774FDCE2D9E}"/>
    <hyperlink ref="AT224" location="A126243758L" display="A126243758L" xr:uid="{7E6A6717-E984-4638-8869-FF9CBD7F5081}"/>
    <hyperlink ref="AU184" location="A126237350V" display="A126237350V" xr:uid="{8B09C66E-55A5-4A4A-9052-E4C33C7E42C6}"/>
    <hyperlink ref="AU204" location="A126251606A" display="A126251606A" xr:uid="{70C0F9B2-3064-4343-82C0-041B6BF7B582}"/>
    <hyperlink ref="AU224" location="A126244478L" display="A126244478L" xr:uid="{395BBB4F-7A5D-4BFE-8C52-AA6641669A93}"/>
    <hyperlink ref="AV184" location="A126237062A" display="A126237062A" xr:uid="{F6584A7F-5E96-4956-898E-CF6802B70690}"/>
    <hyperlink ref="AV204" location="A126251318J" display="A126251318J" xr:uid="{58E3CCF7-F2DA-48EF-817A-6DBD858C7143}"/>
    <hyperlink ref="AV224" location="A126244190A" display="A126244190A" xr:uid="{64DD93CE-B649-44EB-BC2F-ADF8F33B5679}"/>
    <hyperlink ref="AW185" location="A126232746X" display="A126232746X" xr:uid="{6ECFE9B5-072A-4078-9DB6-50A45ED2F4C7}"/>
    <hyperlink ref="AW205" location="A126247002K" display="A126247002K" xr:uid="{D8AD19FB-1CDD-411C-AB88-CF6DF64AEC61}"/>
    <hyperlink ref="AW225" location="A126239874V" display="A126239874V" xr:uid="{0AD2F0BC-1EA5-4B3C-A585-AE320B364587}"/>
    <hyperlink ref="AX185" location="A126233178F" display="A126233178F" xr:uid="{E72771A7-259F-4A71-A9C4-60242E6325CC}"/>
    <hyperlink ref="AX205" location="A126247434R" display="A126247434R" xr:uid="{27153B3D-1FAE-4A2B-B819-70587188F48F}"/>
    <hyperlink ref="AX225" location="A126240306V" display="A126240306V" xr:uid="{4697A3ED-AE39-4BC6-B0A0-4A21E2E7D0A3}"/>
    <hyperlink ref="AY185" location="A126232818X" display="A126232818X" xr:uid="{231DEC5D-AE06-4EC3-88D8-8EA51AE47937}"/>
    <hyperlink ref="AY205" location="A126247074W" display="A126247074W" xr:uid="{3E759E03-6F02-4257-8D29-EBB66A91D48D}"/>
    <hyperlink ref="AY225" location="A126239946V" display="A126239946V" xr:uid="{B8422D30-248F-4025-BD46-6755E52F25A2}"/>
    <hyperlink ref="AZ185" location="A126233322L" display="A126233322L" xr:uid="{C163706F-62F6-41E1-99CD-CA8A1A1862D0}"/>
    <hyperlink ref="AZ205" location="A126247578A" display="A126247578A" xr:uid="{507C0B90-EBB5-4F71-B0E4-0687DD0B5C05}"/>
    <hyperlink ref="AZ225" location="A126240450L" display="A126240450L" xr:uid="{78724DE2-70B0-4689-8EA8-26BC2BC475AC}"/>
    <hyperlink ref="BA185" location="A126232890T" display="A126232890T" xr:uid="{C143BEFB-F358-4CD7-A4FE-F29D0346BF8C}"/>
    <hyperlink ref="BA205" location="A126247146W" display="A126247146W" xr:uid="{3ACF32FA-02C2-4DCA-A4D6-F3C5F72EB46A}"/>
    <hyperlink ref="BA225" location="A126240018A" display="A126240018A" xr:uid="{62B44476-7DC7-4AB9-B6DF-6C1847F2F8CA}"/>
    <hyperlink ref="BB185" location="A126233034V" display="A126233034V" xr:uid="{003C7614-CF13-41ED-BCD2-0C203F9FD658}"/>
    <hyperlink ref="BB205" location="A126247290R" display="A126247290R" xr:uid="{52E4ABE6-A5F7-44B3-B3AB-48101B444FB0}"/>
    <hyperlink ref="BB225" location="A126240162V" display="A126240162V" xr:uid="{EB92E52A-EE9F-4327-BF2C-C9BE2B77DA41}"/>
    <hyperlink ref="BC185" location="A126232674X" display="A126232674X" xr:uid="{18C65A02-EC36-4295-9B9E-57E6CB43971B}"/>
    <hyperlink ref="BC205" location="A126246930J" display="A126246930J" xr:uid="{6DAE9865-297D-44DC-B933-29EABE85AFC7}"/>
    <hyperlink ref="BC225" location="A126239802J" display="A126239802J" xr:uid="{FBAED11C-8D9C-40AE-80E3-C344C76AA753}"/>
    <hyperlink ref="BD185" location="A126233394X" display="A126233394X" xr:uid="{97B8D186-CFF0-4DA0-8405-7E22F2F5BE4F}"/>
    <hyperlink ref="BD205" location="A126247650J" display="A126247650J" xr:uid="{B64691CC-FE52-4B4C-9B9D-F3F3811EA545}"/>
    <hyperlink ref="BD225" location="A126240522L" display="A126240522L" xr:uid="{727150B3-C550-4471-8CC6-69EA1B2AC7DF}"/>
    <hyperlink ref="BE185" location="A126233106V" display="A126233106V" xr:uid="{C31DD5A1-8C9B-4045-9431-BFA80839E164}"/>
    <hyperlink ref="BE205" location="A126247362R" display="A126247362R" xr:uid="{588C464B-222D-4306-B1AB-FE97CD982886}"/>
    <hyperlink ref="BE225" location="A126240234V" display="A126240234V" xr:uid="{33200EBA-002A-449F-8340-6134B09078A7}"/>
    <hyperlink ref="AW168" location="A126232758J" display="A126232758J" xr:uid="{CAB7681A-DAA8-442D-BFFE-39EF1BED69AA}"/>
    <hyperlink ref="AW188" location="A126247014V" display="A126247014V" xr:uid="{7B2FD90A-0324-41B6-BA88-7DD4E4930365}"/>
    <hyperlink ref="AW208" location="A126239886C" display="A126239886C" xr:uid="{3E6B3C55-BD54-432A-A5D4-0437F78613C9}"/>
    <hyperlink ref="AX168" location="A126233190W" display="A126233190W" xr:uid="{5842A6E2-F240-48B9-92D2-6C30933C9126}"/>
    <hyperlink ref="AX188" location="A126247446X" display="A126247446X" xr:uid="{CD508267-B0A3-4183-A5F2-996B30F3FD34}"/>
    <hyperlink ref="AX208" location="A126240318C" display="A126240318C" xr:uid="{A32C8D00-B9D3-4302-8CF2-39110EC6F6E3}"/>
    <hyperlink ref="AY168" location="A126232830R" display="A126232830R" xr:uid="{5F7B4A29-DE69-4779-A6FE-D4A781EB4822}"/>
    <hyperlink ref="AY188" location="A126247086F" display="A126247086F" xr:uid="{5FA900CF-7D1F-4F24-A505-B236982515E2}"/>
    <hyperlink ref="AY208" location="A126239958C" display="A126239958C" xr:uid="{59C54C1F-FFEF-4673-A0C4-1A5B0EF306E0}"/>
    <hyperlink ref="AZ168" location="A126233334W" display="A126233334W" xr:uid="{14A42DB9-86AF-45ED-8C6F-830FFA1DD3A4}"/>
    <hyperlink ref="AZ188" location="A126247590T" display="A126247590T" xr:uid="{6C8EC69F-C24E-458E-A9F7-F62F936B53DC}"/>
    <hyperlink ref="AZ208" location="A126240462W" display="A126240462W" xr:uid="{24D99502-D2AE-436A-9AB2-799664810761}"/>
    <hyperlink ref="BA168" location="A126232902R" display="A126232902R" xr:uid="{354022D7-4120-4806-8761-ECCB7F920C07}"/>
    <hyperlink ref="BA188" location="A126247158F" display="A126247158F" xr:uid="{4EEF4AAC-2DE6-4D2D-B894-7D1AA7B38596}"/>
    <hyperlink ref="BA208" location="A126240030T" display="A126240030T" xr:uid="{98866E3B-1A83-49CA-B094-135EE6E626A1}"/>
    <hyperlink ref="BB168" location="A126233046C" display="A126233046C" xr:uid="{7A6FD4D5-195F-4BBA-9DEB-28098AC1DA1C}"/>
    <hyperlink ref="BB188" location="A126247302L" display="A126247302L" xr:uid="{90F907EA-DB48-4DBC-A37B-54AD7A83755C}"/>
    <hyperlink ref="BB208" location="A126240174C" display="A126240174C" xr:uid="{DB6E2086-6D3D-4302-809D-F22BA8E8F1EC}"/>
    <hyperlink ref="BC168" location="A126232686J" display="A126232686J" xr:uid="{8C9104A6-8379-4A38-AE1C-7C0C4F9E545C}"/>
    <hyperlink ref="BC188" location="A126246942T" display="A126246942T" xr:uid="{ACBC9AA9-501F-495D-A478-78E9698BF56C}"/>
    <hyperlink ref="BC208" location="A126239814T" display="A126239814T" xr:uid="{9AFECFCA-D32D-4D00-8DFF-EC83806F1721}"/>
    <hyperlink ref="BD168" location="A126233406W" display="A126233406W" xr:uid="{6C8977E9-F580-4354-9483-1BCC9FEC2F0D}"/>
    <hyperlink ref="BD188" location="A126247662T" display="A126247662T" xr:uid="{1408ED96-63F3-493C-B836-4C160637B583}"/>
    <hyperlink ref="BD208" location="A126240534W" display="A126240534W" xr:uid="{A413B4D9-3A66-487E-ABD1-2FCC374D2109}"/>
    <hyperlink ref="BE168" location="A126233118C" display="A126233118C" xr:uid="{C7DF5E38-91E0-41AF-A41A-6A8A237383AD}"/>
    <hyperlink ref="BE188" location="A126247374X" display="A126247374X" xr:uid="{03FD728F-E827-4FEE-823F-CF1B0F0EDFE0}"/>
    <hyperlink ref="BE208" location="A126240246C" display="A126240246C" xr:uid="{00F0EBA0-5183-4A64-9E7B-BEBE224CE517}"/>
    <hyperlink ref="AW169" location="A126232726R" display="A126232726R" xr:uid="{662904E8-ADC2-448E-A031-05EA4F696ECE}"/>
    <hyperlink ref="AW189" location="A126246982K" display="A126246982K" xr:uid="{F0C65A91-B133-46E1-84BF-1B77BC3C62BB}"/>
    <hyperlink ref="AW209" location="A126239854K" display="A126239854K" xr:uid="{9E9FC222-CE7D-4C95-9BA1-4232059CD70D}"/>
    <hyperlink ref="AX169" location="A126233158W" display="A126233158W" xr:uid="{93832F16-584E-4CAA-9893-50A4367B24B1}"/>
    <hyperlink ref="AX189" location="A126247414F" display="A126247414F" xr:uid="{F821154F-D042-41BE-9C17-C78B2B82E8FD}"/>
    <hyperlink ref="AX209" location="A126240286W" display="A126240286W" xr:uid="{7C2AE9B5-3F34-43FB-BF74-A86BDBD9EEDC}"/>
    <hyperlink ref="AY169" location="A126232798A" display="A126232798A" xr:uid="{3F787F26-C227-4D22-85D3-57582F8DAE7E}"/>
    <hyperlink ref="AY189" location="A126247054L" display="A126247054L" xr:uid="{290083BA-8630-4ECF-9E8B-7E9520342AC9}"/>
    <hyperlink ref="AY209" location="A126239926K" display="A126239926K" xr:uid="{5F8FD07D-3644-474F-9200-2DC889C58890}"/>
    <hyperlink ref="AZ169" location="A126233302C" display="A126233302C" xr:uid="{D0DD9FA5-5996-44B2-BCC3-41AEF3259609}"/>
    <hyperlink ref="AZ189" location="A126247558T" display="A126247558T" xr:uid="{05B65D02-50AF-46F8-AB25-B4F557B0C2F7}"/>
    <hyperlink ref="AZ209" location="A126240430C" display="A126240430C" xr:uid="{8EA12634-2ECC-44EC-A9A4-805EE3D33F25}"/>
    <hyperlink ref="BA169" location="A126232870J" display="A126232870J" xr:uid="{E7C483BE-091C-481A-AC2F-E1BDAAFCFF03}"/>
    <hyperlink ref="BA189" location="A126247126L" display="A126247126L" xr:uid="{8C2B7B94-C92A-44C2-828F-4B2CA7170F86}"/>
    <hyperlink ref="BA209" location="A126239998W" display="A126239998W" xr:uid="{8BF12BE8-D1AF-4C35-9080-030A63D0980E}"/>
    <hyperlink ref="BB169" location="A126233014K" display="A126233014K" xr:uid="{73CB04E3-6427-46C1-8AB8-CD13BD1A4CDE}"/>
    <hyperlink ref="BB189" location="A126247270F" display="A126247270F" xr:uid="{98EA5173-CD00-4B2D-A5A4-8DD9F7F20BAF}"/>
    <hyperlink ref="BB209" location="A126240142K" display="A126240142K" xr:uid="{7FF1824B-4EFA-474D-AE24-B2B5BF7B29F1}"/>
    <hyperlink ref="BC169" location="A126232654R" display="A126232654R" xr:uid="{8824AFA5-FB46-4EEE-BC70-00FFDF37C9F4}"/>
    <hyperlink ref="BC189" location="A126246910X" display="A126246910X" xr:uid="{9ABD2E36-33EB-4F40-B5DB-F98E4C87DE20}"/>
    <hyperlink ref="BC209" location="A126239782K" display="A126239782K" xr:uid="{6E74ADC4-724C-4E46-8918-ED76353A307F}"/>
    <hyperlink ref="BD169" location="A126233374R" display="A126233374R" xr:uid="{BA57AE2D-0F04-4552-B47B-5E18C7BFB09E}"/>
    <hyperlink ref="BD189" location="A126247630X" display="A126247630X" xr:uid="{6C6881CC-0B20-45AC-9CE2-B0F2574005DE}"/>
    <hyperlink ref="BD209" location="A126240502C" display="A126240502C" xr:uid="{349AD586-549A-4DFF-B1B0-ABB77755B13E}"/>
    <hyperlink ref="BE169" location="A126233086W" display="A126233086W" xr:uid="{D272F6A1-ADCE-4DCC-85D0-BD601689CF02}"/>
    <hyperlink ref="BE189" location="A126247342F" display="A126247342F" xr:uid="{5E9CA189-9BCC-43A8-A868-6A6929E4A772}"/>
    <hyperlink ref="BE209" location="A126240214K" display="A126240214K" xr:uid="{10911792-9A6A-400A-8B79-6EFE7BB0B889}"/>
    <hyperlink ref="AW170" location="A126232762X" display="A126232762X" xr:uid="{1FBB5918-0981-48D1-8D0F-C18AABD7C096}"/>
    <hyperlink ref="AW190" location="A126247018C" display="A126247018C" xr:uid="{13379CDD-C5BB-46DC-814E-A50511CCE2CE}"/>
    <hyperlink ref="AW210" location="A126239890V" display="A126239890V" xr:uid="{9BA88116-D199-431F-8B3D-EC84D5245223}"/>
    <hyperlink ref="AX170" location="A126233194F" display="A126233194F" xr:uid="{9D4D2AD8-1C1E-4255-B6A4-7E6E042CEC7E}"/>
    <hyperlink ref="AX190" location="A126247450R" display="A126247450R" xr:uid="{FF3622A7-DA0A-470E-ABEA-C22203255B9C}"/>
    <hyperlink ref="AX210" location="A126240322V" display="A126240322V" xr:uid="{DF5CBA4D-91D7-44A4-A46B-08AA66E2BDE3}"/>
    <hyperlink ref="AY170" location="A126232834X" display="A126232834X" xr:uid="{E0B9CB66-21F2-495C-A9D4-20B77703D4E5}"/>
    <hyperlink ref="AY190" location="A126247090W" display="A126247090W" xr:uid="{7C50FF27-C402-41FD-8B4E-B65E7609D943}"/>
    <hyperlink ref="AY210" location="A126239962V" display="A126239962V" xr:uid="{8CF40BCF-68EC-4485-9811-AD864E04C026}"/>
    <hyperlink ref="AZ170" location="A126233338F" display="A126233338F" xr:uid="{D78C54A7-66E2-47AF-8E61-65DE61CE9208}"/>
    <hyperlink ref="AZ190" location="A126247594A" display="A126247594A" xr:uid="{79B805C5-FF2A-4618-B754-85515C514619}"/>
    <hyperlink ref="AZ210" location="A126240466F" display="A126240466F" xr:uid="{646881E3-AAF9-43A6-A3BF-857585FA7104}"/>
    <hyperlink ref="BA170" location="A126232906X" display="A126232906X" xr:uid="{6BB5CF6A-80FA-4160-ADC8-B6883BDE64B6}"/>
    <hyperlink ref="BA190" location="A126247162W" display="A126247162W" xr:uid="{0D8BAA61-621F-4D25-B4FB-5D5A4BB9EEF1}"/>
    <hyperlink ref="BA210" location="A126240034A" display="A126240034A" xr:uid="{675A9C34-40CC-49EA-9DFD-26C59DAD0427}"/>
    <hyperlink ref="BB170" location="A126233050V" display="A126233050V" xr:uid="{A028386F-C3E7-4AE0-9EAB-FC22AF9BBF93}"/>
    <hyperlink ref="BB190" location="A126247306W" display="A126247306W" xr:uid="{D691FC9C-0942-4D5B-9C61-A862F12F5717}"/>
    <hyperlink ref="BB210" location="A126240178L" display="A126240178L" xr:uid="{515BAE8F-3682-47B4-8BC6-C4E8AC353FB5}"/>
    <hyperlink ref="BC170" location="A126232690X" display="A126232690X" xr:uid="{227B8137-BB23-4D47-AA5E-F5DDE959550D}"/>
    <hyperlink ref="BC190" location="A126246946A" display="A126246946A" xr:uid="{E874DD30-C3BE-45E0-9C95-BC3765F586CB}"/>
    <hyperlink ref="BC210" location="A126239818A" display="A126239818A" xr:uid="{096F73C2-0248-4633-A09A-CF1C0879FB86}"/>
    <hyperlink ref="BD170" location="A126233410L" display="A126233410L" xr:uid="{8EFFF878-8244-4227-A88D-A4CEB0F94DE2}"/>
    <hyperlink ref="BD190" location="A126247666A" display="A126247666A" xr:uid="{F16C82DF-C819-41D2-90AD-971A9EAAA689}"/>
    <hyperlink ref="BD210" location="A126240538F" display="A126240538F" xr:uid="{86FE33C5-1DEC-4D28-881E-CE6A0E071F87}"/>
    <hyperlink ref="BE170" location="A126233122V" display="A126233122V" xr:uid="{CC138260-484E-4276-8470-8C2DDA082A5A}"/>
    <hyperlink ref="BE190" location="A126247378J" display="A126247378J" xr:uid="{E7C4D991-261C-4A04-9D79-74B8F22050FC}"/>
    <hyperlink ref="BE210" location="A126240250V" display="A126240250V" xr:uid="{0FA65D02-4797-4558-B4AF-DB4773EBBE26}"/>
    <hyperlink ref="AW171" location="A126232766J" display="A126232766J" xr:uid="{5D79791A-73D9-43B4-9800-A1B866A1FFB4}"/>
    <hyperlink ref="AW191" location="A126247022V" display="A126247022V" xr:uid="{C216C5BC-A14E-4C38-B96C-1BACCEEE3DF2}"/>
    <hyperlink ref="AW211" location="A126239894C" display="A126239894C" xr:uid="{1DF32BC2-8FFC-4EC0-8580-2EC7A61D8D61}"/>
    <hyperlink ref="AX171" location="A126233198R" display="A126233198R" xr:uid="{C511CDF2-C79E-4CDF-9704-256CA8CC9273}"/>
    <hyperlink ref="AX191" location="A126247454X" display="A126247454X" xr:uid="{54678D3C-196A-46E9-BEF8-0781567252E8}"/>
    <hyperlink ref="AX211" location="A126240326C" display="A126240326C" xr:uid="{09F1AE39-9D15-43F3-8A35-FAA17586B54D}"/>
    <hyperlink ref="AY171" location="A126232838J" display="A126232838J" xr:uid="{E74802B2-0E42-4092-B793-C8482164EE0D}"/>
    <hyperlink ref="AY191" location="A126247094F" display="A126247094F" xr:uid="{2D5846FA-2F2F-462D-93BC-1FFBA86F0B83}"/>
    <hyperlink ref="AY211" location="A126239966C" display="A126239966C" xr:uid="{883FB8E9-97F5-4BCC-AC34-A84D411BE1E9}"/>
    <hyperlink ref="AZ171" location="A126233342W" display="A126233342W" xr:uid="{5AD82A15-0ED7-4CCD-8C8D-06EF06F84B98}"/>
    <hyperlink ref="AZ191" location="A126247598K" display="A126247598K" xr:uid="{02314BFB-A560-4697-91B9-1E54B731BBE6}"/>
    <hyperlink ref="AZ211" location="A126240470W" display="A126240470W" xr:uid="{848140BE-EB7B-434B-9627-D1CD56A0D94B}"/>
    <hyperlink ref="BA171" location="A126232910R" display="A126232910R" xr:uid="{DCF19157-3382-4C75-8420-C329E43A3B08}"/>
    <hyperlink ref="BA191" location="A126247166F" display="A126247166F" xr:uid="{128DEE0F-ADD7-4529-8856-B0AC150F6AAC}"/>
    <hyperlink ref="BA211" location="A126240038K" display="A126240038K" xr:uid="{DE1AE4AE-C29C-49EF-9A79-E6477CF90472}"/>
    <hyperlink ref="BB171" location="A126233054C" display="A126233054C" xr:uid="{A00FEEE0-F9EA-4025-AD45-8A6B590024A7}"/>
    <hyperlink ref="BB191" location="A126247310L" display="A126247310L" xr:uid="{0E2A3BC7-BF6A-4C62-A80A-5EF140553BE1}"/>
    <hyperlink ref="BB211" location="A126240182C" display="A126240182C" xr:uid="{7939AAD7-5402-4865-8D48-483894025591}"/>
    <hyperlink ref="BC171" location="A126232694J" display="A126232694J" xr:uid="{603B024C-03ED-47E1-ABA7-2D6985E8533D}"/>
    <hyperlink ref="BC191" location="A126246950T" display="A126246950T" xr:uid="{C177B87F-0F34-43B2-B1DD-F429609B2910}"/>
    <hyperlink ref="BC211" location="A126239822T" display="A126239822T" xr:uid="{AEF23A8D-8124-470E-B8E4-0F0EC0D5892D}"/>
    <hyperlink ref="BD171" location="A126233414W" display="A126233414W" xr:uid="{E56296BC-8D54-41F3-98B1-442E27F6B30B}"/>
    <hyperlink ref="BD191" location="A126247670T" display="A126247670T" xr:uid="{D5B59B18-1707-44D5-84A5-5782B57FA15C}"/>
    <hyperlink ref="BD211" location="A126240542W" display="A126240542W" xr:uid="{96097A5B-6FD6-42CD-8D93-3A29897B4A5D}"/>
    <hyperlink ref="BE171" location="A126233126C" display="A126233126C" xr:uid="{18F606C2-6073-4247-9D42-BAE374466E37}"/>
    <hyperlink ref="BE191" location="A126247382X" display="A126247382X" xr:uid="{2A70D04A-FD3D-4BC8-AA08-1DAB03B14A3C}"/>
    <hyperlink ref="BE211" location="A126240254C" display="A126240254C" xr:uid="{32F24162-394C-4FC2-961B-2ECD0DE8D0BC}"/>
    <hyperlink ref="AW172" location="A126232730F" display="A126232730F" xr:uid="{693523E3-389A-4AAE-9C70-0DF7C73CA392}"/>
    <hyperlink ref="AW192" location="A126246986V" display="A126246986V" xr:uid="{4B1A8BA0-1951-4EA7-9422-7CA640E8F87E}"/>
    <hyperlink ref="AW212" location="A126239858V" display="A126239858V" xr:uid="{F8384924-8480-4452-992B-9FFC3933257A}"/>
    <hyperlink ref="AX172" location="A126233162L" display="A126233162L" xr:uid="{85B50E46-22A0-4C74-A590-9FA2DB30ED98}"/>
    <hyperlink ref="AX192" location="A126247418R" display="A126247418R" xr:uid="{E6AA6EEB-C7CD-478C-91E1-7CFB7BE52790}"/>
    <hyperlink ref="AX212" location="A126240290L" display="A126240290L" xr:uid="{7BBFAE2A-82B4-4CA5-89C7-FE66AFDC8860}"/>
    <hyperlink ref="AY172" location="A126232802F" display="A126232802F" xr:uid="{3346FA5C-66F5-4115-A16A-95767A20F1CA}"/>
    <hyperlink ref="AY192" location="A126247058W" display="A126247058W" xr:uid="{75967612-1963-4052-A4EA-516F7AD69A4C}"/>
    <hyperlink ref="AY212" location="A126239930A" display="A126239930A" xr:uid="{58C37F2D-43F5-4017-8690-FBE00EE77589}"/>
    <hyperlink ref="AZ172" location="A126233306L" display="A126233306L" xr:uid="{B6D01B89-016F-4DD4-9287-CAF2E05FB8AA}"/>
    <hyperlink ref="AZ192" location="A126247562J" display="A126247562J" xr:uid="{B0A6ED56-7FDD-4ADC-9E5D-C0E0F33C0115}"/>
    <hyperlink ref="AZ212" location="A126240434L" display="A126240434L" xr:uid="{693AAC9F-09AB-4C9C-BCAB-2A44ABEFFFF0}"/>
    <hyperlink ref="BA172" location="A126232874T" display="A126232874T" xr:uid="{F826D40F-02B6-4D5E-A9D7-6AB8E75DD053}"/>
    <hyperlink ref="BA192" location="A126247130C" display="A126247130C" xr:uid="{075B37A5-9A2E-464B-87D2-B4F1333C40BA}"/>
    <hyperlink ref="BA212" location="A126240002J" display="A126240002J" xr:uid="{1652F0B6-AF09-4FB3-A353-6F0895CFF780}"/>
    <hyperlink ref="BB172" location="A126233018V" display="A126233018V" xr:uid="{D2EB3B9E-7BF8-4E37-BC30-9F9BA9903D13}"/>
    <hyperlink ref="BB192" location="A126247274R" display="A126247274R" xr:uid="{8809DC67-5EB8-4B37-9CB6-A146D9C4DA85}"/>
    <hyperlink ref="BB212" location="A126240146V" display="A126240146V" xr:uid="{A7F34C57-272D-4CEF-B9F0-EE743A513472}"/>
    <hyperlink ref="BC172" location="A126232658X" display="A126232658X" xr:uid="{038C250F-AD42-4EE4-8B7F-3DF10B30944C}"/>
    <hyperlink ref="BC192" location="A126246914J" display="A126246914J" xr:uid="{51789E31-1F2F-41D5-8EC2-4542ABC226EB}"/>
    <hyperlink ref="BC212" location="A126239786V" display="A126239786V" xr:uid="{ABAA2089-FFDB-468F-9B10-1DB700B8155A}"/>
    <hyperlink ref="BD172" location="A126233378X" display="A126233378X" xr:uid="{AF90A690-5512-4F35-B92E-2C7FF3AFF47C}"/>
    <hyperlink ref="BD192" location="A126247634J" display="A126247634J" xr:uid="{1DA042F5-3957-4953-92DA-4E2BF803A295}"/>
    <hyperlink ref="BD212" location="A126240506L" display="A126240506L" xr:uid="{8D332DB3-0621-4CD1-AB0D-ECBD8237844B}"/>
    <hyperlink ref="BE172" location="A126233090L" display="A126233090L" xr:uid="{C2579333-1152-490B-9FFE-7B3D4816A58D}"/>
    <hyperlink ref="BE192" location="A126247346R" display="A126247346R" xr:uid="{BC118531-7942-4EEF-A2DF-9337EBAC69B9}"/>
    <hyperlink ref="BE212" location="A126240218V" display="A126240218V" xr:uid="{C7339AC7-B93A-4160-AEEF-ACF834C25C50}"/>
    <hyperlink ref="AW173" location="A126232734R" display="A126232734R" xr:uid="{E843932D-31D0-4A44-9A63-B20642BFD5DD}"/>
    <hyperlink ref="AW193" location="A126246990K" display="A126246990K" xr:uid="{D7344EE8-E9C1-4A93-BB41-DFA6F0A48A8E}"/>
    <hyperlink ref="AW213" location="A126239862K" display="A126239862K" xr:uid="{2D938372-B5E3-4222-8599-90E82528DF05}"/>
    <hyperlink ref="AX173" location="A126233166W" display="A126233166W" xr:uid="{E6488B6A-23EA-4AAD-A8F6-088E4EFFD2D6}"/>
    <hyperlink ref="AX193" location="A126247422F" display="A126247422F" xr:uid="{1125CB6F-BCD7-439A-8F0B-6B3BACFCE9C9}"/>
    <hyperlink ref="AX213" location="A126240294W" display="A126240294W" xr:uid="{A1B56BBD-2F06-47DB-96C3-E1F0269FADBE}"/>
    <hyperlink ref="AY173" location="A126232806R" display="A126232806R" xr:uid="{8DE402EB-178E-41B1-99D4-6E54B1C15FA9}"/>
    <hyperlink ref="AY193" location="A126247062L" display="A126247062L" xr:uid="{FA8EA0B8-9D15-4502-9452-04D07F47D535}"/>
    <hyperlink ref="AY213" location="A126239934K" display="A126239934K" xr:uid="{B7EEF146-E8B2-4FC0-A13E-34F1800969F0}"/>
    <hyperlink ref="AZ173" location="A126233310C" display="A126233310C" xr:uid="{605668A8-9B57-44F9-9511-5D59035B7C93}"/>
    <hyperlink ref="AZ193" location="A126247566T" display="A126247566T" xr:uid="{5531562F-1A84-4750-B9DA-516DC9563CC0}"/>
    <hyperlink ref="AZ213" location="A126240438W" display="A126240438W" xr:uid="{DB51AEAD-4F44-4B35-9FB9-EA64A738D3FB}"/>
    <hyperlink ref="BA173" location="A126232878A" display="A126232878A" xr:uid="{E31B4780-B917-4234-AC4D-E7A8D2274311}"/>
    <hyperlink ref="BA193" location="A126247134L" display="A126247134L" xr:uid="{225A406F-4A15-4DD1-A551-017862DA1AC2}"/>
    <hyperlink ref="BA213" location="A126240006T" display="A126240006T" xr:uid="{13ACF1DA-8DD6-4CB8-BEF9-87F64FCDE807}"/>
    <hyperlink ref="BB173" location="A126233022K" display="A126233022K" xr:uid="{A373CFD1-9CF6-49C5-9711-17D7C45F24E0}"/>
    <hyperlink ref="BB193" location="A126247278X" display="A126247278X" xr:uid="{12A0E307-7B58-4CA5-9C17-FAA91F08DC3A}"/>
    <hyperlink ref="BB213" location="A126240150K" display="A126240150K" xr:uid="{4281C86D-EDD5-4FFB-824B-B8DD54EF57FD}"/>
    <hyperlink ref="BC173" location="A126232662R" display="A126232662R" xr:uid="{CC065EFC-3008-408A-A816-5DD685B5EAA6}"/>
    <hyperlink ref="BC193" location="A126246918T" display="A126246918T" xr:uid="{521FC7D4-19A9-4E58-B726-4CD1C138DA5A}"/>
    <hyperlink ref="BC213" location="A126239790K" display="A126239790K" xr:uid="{DD9F78E3-06A5-416A-90A7-A8FDC0500DD7}"/>
    <hyperlink ref="BD173" location="A126233382R" display="A126233382R" xr:uid="{B95842A7-84E1-45EB-896A-7ECBEABB7E76}"/>
    <hyperlink ref="BD193" location="A126247638T" display="A126247638T" xr:uid="{69DF3502-05D3-4139-AFA2-12D1C8CD5C67}"/>
    <hyperlink ref="BD213" location="A126240510C" display="A126240510C" xr:uid="{FB331EFC-9A5B-4D43-B420-9F0AFE270418}"/>
    <hyperlink ref="BE173" location="A126233094W" display="A126233094W" xr:uid="{A36FC342-2FE4-439E-B868-294D4AE97977}"/>
    <hyperlink ref="BE193" location="A126247350F" display="A126247350F" xr:uid="{A30B8D17-E053-42EE-B2E7-2A13BE27A3E0}"/>
    <hyperlink ref="BE213" location="A126240222K" display="A126240222K" xr:uid="{E9944964-35D3-4A71-ADD9-876E5C88980D}"/>
    <hyperlink ref="AW174" location="A126232750R" display="A126232750R" xr:uid="{F733D56E-CEB4-4DA9-BBF0-46B273811058}"/>
    <hyperlink ref="AW194" location="A126247006V" display="A126247006V" xr:uid="{4A65A43F-9721-4DB3-B1E2-31DBF9381450}"/>
    <hyperlink ref="AW214" location="A126239878C" display="A126239878C" xr:uid="{6C61C998-A440-4B0D-BB95-FA70F9D5C994}"/>
    <hyperlink ref="AX174" location="A126233182W" display="A126233182W" xr:uid="{A2C2ED83-D9A8-4889-B5B0-0448A0569DA9}"/>
    <hyperlink ref="AX194" location="A126247438X" display="A126247438X" xr:uid="{284A008A-6576-449F-888F-6551255F1DBA}"/>
    <hyperlink ref="AX214" location="A126240310K" display="A126240310K" xr:uid="{F875EA32-E0F1-42F7-831C-3D2EFF84E676}"/>
    <hyperlink ref="AY174" location="A126232822R" display="A126232822R" xr:uid="{93D8EF0E-730E-4868-83AD-D50B6B167B03}"/>
    <hyperlink ref="AY194" location="A126247078F" display="A126247078F" xr:uid="{F5869A12-C125-4E73-AC2A-12B318F6E645}"/>
    <hyperlink ref="AY214" location="A126239950K" display="A126239950K" xr:uid="{73E61AB0-4088-4C2F-A6DC-63F0796B405B}"/>
    <hyperlink ref="AZ174" location="A126233326W" display="A126233326W" xr:uid="{58700456-789B-481E-B08F-D76CDC308A0E}"/>
    <hyperlink ref="AZ194" location="A126247582T" display="A126247582T" xr:uid="{64089845-74E7-44E6-AD3E-944E0331D2C6}"/>
    <hyperlink ref="AZ214" location="A126240454W" display="A126240454W" xr:uid="{49AEE600-17F7-4B4B-8876-98FBAB2C313C}"/>
    <hyperlink ref="BA174" location="A126232894A" display="A126232894A" xr:uid="{82C547B4-FBA3-4BB2-B185-86039097CE93}"/>
    <hyperlink ref="BA194" location="A126247150L" display="A126247150L" xr:uid="{07C33DE4-2E06-495B-9EF7-6C39583B2417}"/>
    <hyperlink ref="BA214" location="A126240022T" display="A126240022T" xr:uid="{99FE1DFB-5371-4F47-BE53-F270AD59F700}"/>
    <hyperlink ref="BB174" location="A126233038C" display="A126233038C" xr:uid="{1885F0CA-56FB-4335-8790-CEFF5D39D7A4}"/>
    <hyperlink ref="BB194" location="A126247294X" display="A126247294X" xr:uid="{02A871B2-C249-4D25-84F3-041F6C727593}"/>
    <hyperlink ref="BB214" location="A126240166C" display="A126240166C" xr:uid="{ADD3C174-C353-4845-BD41-CEED3F8F5A9A}"/>
    <hyperlink ref="BC174" location="A126232678J" display="A126232678J" xr:uid="{07FB80B8-38F9-46B8-B88D-910CFF53D7C4}"/>
    <hyperlink ref="BC194" location="A126246934T" display="A126246934T" xr:uid="{3D4C1D6A-87E4-494E-8FD9-375497D0F063}"/>
    <hyperlink ref="BC214" location="A126239806T" display="A126239806T" xr:uid="{DC186377-60DA-4D3B-9127-21F29B65F391}"/>
    <hyperlink ref="BD174" location="A126233398J" display="A126233398J" xr:uid="{D8C63426-B0E6-4635-9F2A-9C22B20FD197}"/>
    <hyperlink ref="BD194" location="A126247654T" display="A126247654T" xr:uid="{B7FC9BA3-75E3-4441-8581-36915E96BF87}"/>
    <hyperlink ref="BD214" location="A126240526W" display="A126240526W" xr:uid="{EB0FA6D3-954F-4B8A-ABCC-7C3A6BBA69E3}"/>
    <hyperlink ref="BE174" location="A126233110K" display="A126233110K" xr:uid="{A516FAB4-394B-4013-8FC3-7BF80B4246E5}"/>
    <hyperlink ref="BE194" location="A126247366X" display="A126247366X" xr:uid="{A2A33862-8182-422B-AF02-BAA055830DBB}"/>
    <hyperlink ref="BE214" location="A126240238C" display="A126240238C" xr:uid="{58ABBDB8-B1F8-4E18-95F6-E0065BD781A2}"/>
    <hyperlink ref="AW175" location="A126232718R" display="A126232718R" xr:uid="{A169FAE2-8D68-4EC0-A4E9-A090D5CA8268}"/>
    <hyperlink ref="AW195" location="A126246974K" display="A126246974K" xr:uid="{3C8ABCAB-A1EB-4C7B-A9B2-CC42E8D7804B}"/>
    <hyperlink ref="AW215" location="A126239846K" display="A126239846K" xr:uid="{DCF6E7B5-B1D9-4A61-BF7F-75F04A3CF7E5}"/>
    <hyperlink ref="AX175" location="A126233150C" display="A126233150C" xr:uid="{8CEA5FCA-4727-43A5-AC14-8ADCAB13B91F}"/>
    <hyperlink ref="AX195" location="A126247406F" display="A126247406F" xr:uid="{BFD4B75A-E8B2-482B-80CB-DDB31544F65D}"/>
    <hyperlink ref="AX215" location="A126240278W" display="A126240278W" xr:uid="{08337F48-6744-4578-8833-D708417D163C}"/>
    <hyperlink ref="AY175" location="A126232790J" display="A126232790J" xr:uid="{744E4382-8A32-49AF-8FAA-9BBCAADE2F36}"/>
    <hyperlink ref="AY195" location="A126247046L" display="A126247046L" xr:uid="{F0744AAA-F964-41FD-8572-16C8EC066312}"/>
    <hyperlink ref="AY215" location="A126239918K" display="A126239918K" xr:uid="{CB427EE3-4405-4725-8CC6-AC49B6BE034A}"/>
    <hyperlink ref="AZ175" location="A126233294R" display="A126233294R" xr:uid="{801D7591-D162-4ACF-8934-947B77E19077}"/>
    <hyperlink ref="AZ195" location="A126247550X" display="A126247550X" xr:uid="{EEEBFDE7-A1F4-4567-9A1D-67CD2665688C}"/>
    <hyperlink ref="AZ215" location="A126240422C" display="A126240422C" xr:uid="{777E3E47-89CE-4B78-B582-F1EA678E0C0D}"/>
    <hyperlink ref="BA175" location="A126232862J" display="A126232862J" xr:uid="{22C66B49-5F3D-44A1-9D7C-46B321A3B00B}"/>
    <hyperlink ref="BA195" location="A126247118L" display="A126247118L" xr:uid="{C2C26461-997A-4885-9BB4-CA2FEDD9C4D4}"/>
    <hyperlink ref="BA215" location="A126239990C" display="A126239990C" xr:uid="{2672BD2C-7B22-41A6-8B67-94D63A0F3173}"/>
    <hyperlink ref="BB175" location="A126233006K" display="A126233006K" xr:uid="{D13F2C31-9E6F-49CF-A060-181B29579C51}"/>
    <hyperlink ref="BB195" location="A126247262F" display="A126247262F" xr:uid="{3A2AAF8B-DC47-4CBC-A09B-1373AF4A03EA}"/>
    <hyperlink ref="BB215" location="A126240134K" display="A126240134K" xr:uid="{FC698B61-FBC7-4014-A7D7-35F0F44EE3F9}"/>
    <hyperlink ref="BC175" location="A126232646R" display="A126232646R" xr:uid="{4CF0CBF7-A8E9-4BB3-97BF-A202BF7D11B8}"/>
    <hyperlink ref="BC195" location="A126246902X" display="A126246902X" xr:uid="{301CAAFF-A15D-400B-B5AE-E682C8F2B8C0}"/>
    <hyperlink ref="BC215" location="A126239774K" display="A126239774K" xr:uid="{F0027A0E-0A23-408B-8EA5-36F72B32E2EC}"/>
    <hyperlink ref="BD175" location="A126233366R" display="A126233366R" xr:uid="{5CE8CE04-F27E-4FD8-B06C-7D1E5E58B185}"/>
    <hyperlink ref="BD195" location="A126247622X" display="A126247622X" xr:uid="{F986F5BA-D727-4921-A83A-09AA7B28316A}"/>
    <hyperlink ref="BD215" location="A126240494R" display="A126240494R" xr:uid="{CD279CCB-DBA6-42E2-A30C-AF7271A7334E}"/>
    <hyperlink ref="BE175" location="A126233078W" display="A126233078W" xr:uid="{391E9E8C-ACF4-4DD5-9069-B56675ECE2F1}"/>
    <hyperlink ref="BE195" location="A126247334F" display="A126247334F" xr:uid="{7338CBEB-DCDD-4532-9A9B-DD02F426D20A}"/>
    <hyperlink ref="BE215" location="A126240206K" display="A126240206K" xr:uid="{CA189CCE-BF14-4BE6-A0E8-8A52D6948A5C}"/>
    <hyperlink ref="AW176" location="A126232770X" display="A126232770X" xr:uid="{F60FE521-0592-475B-9E7D-1A1ADE2933FA}"/>
    <hyperlink ref="AW196" location="A126247026C" display="A126247026C" xr:uid="{88B244BB-18AB-47EB-93C9-B3B2E140602E}"/>
    <hyperlink ref="AW216" location="A126239898L" display="A126239898L" xr:uid="{ED1EA1C8-93A4-46C3-B693-BE08019AE2DA}"/>
    <hyperlink ref="AX176" location="A126233202V" display="A126233202V" xr:uid="{D16EE62F-0512-44C8-A7A3-AC808ADF6615}"/>
    <hyperlink ref="AX196" location="A126247458J" display="A126247458J" xr:uid="{538BE6E3-B373-4A92-9131-79836FC781EC}"/>
    <hyperlink ref="AX216" location="A126240330V" display="A126240330V" xr:uid="{3CB4008D-6980-420C-AF16-07ED75568218}"/>
    <hyperlink ref="AY176" location="A126232842X" display="A126232842X" xr:uid="{BB0757D3-CD55-4DF2-996B-D1C363FB884A}"/>
    <hyperlink ref="AY196" location="A126247098R" display="A126247098R" xr:uid="{96688C55-37A3-42D9-8D9D-1C8336CB23CF}"/>
    <hyperlink ref="AY216" location="A126239970V" display="A126239970V" xr:uid="{6B3E5AA4-9F32-4BBF-992E-43CE2C1546ED}"/>
    <hyperlink ref="AZ176" location="A126233346F" display="A126233346F" xr:uid="{5F492236-B34F-4B22-AC71-9B9B1C035878}"/>
    <hyperlink ref="AZ196" location="A126247602R" display="A126247602R" xr:uid="{8F23E401-F970-4A88-8801-3831EEDFB73D}"/>
    <hyperlink ref="AZ216" location="A126240474F" display="A126240474F" xr:uid="{997ECBE9-350E-4183-B1AA-4F45DD969B2D}"/>
    <hyperlink ref="BA176" location="A126232914X" display="A126232914X" xr:uid="{599BF5A3-C8AD-422B-9AAD-F292DCEB6A7F}"/>
    <hyperlink ref="BA196" location="A126247170W" display="A126247170W" xr:uid="{6BFDEF08-9848-4E8D-8115-78D9ABE4D9A6}"/>
    <hyperlink ref="BA216" location="A126240042A" display="A126240042A" xr:uid="{2F3B7742-1263-4D92-AFD3-2DE14A503C4E}"/>
    <hyperlink ref="BB176" location="A126233058L" display="A126233058L" xr:uid="{EB079E8C-224A-4C7F-A764-E4B4D2AE757C}"/>
    <hyperlink ref="BB196" location="A126247314W" display="A126247314W" xr:uid="{9C8EF4FF-4D12-4896-B791-6C3FA4955E8F}"/>
    <hyperlink ref="BB216" location="A126240186L" display="A126240186L" xr:uid="{A5B1747D-F767-41F0-9EBD-E8E9353FC856}"/>
    <hyperlink ref="BC176" location="A126232698T" display="A126232698T" xr:uid="{FC4D371E-4E40-495A-94EA-5169FAA4EFE0}"/>
    <hyperlink ref="BC196" location="A126246954A" display="A126246954A" xr:uid="{CD25BF2D-C2C1-42FC-902F-ECAFD3B55865}"/>
    <hyperlink ref="BC216" location="A126239826A" display="A126239826A" xr:uid="{DF96CD6F-DE48-4775-BC7C-38FC2F5D7E48}"/>
    <hyperlink ref="BD176" location="A126233418F" display="A126233418F" xr:uid="{2D15E6BB-3A91-422A-A928-DB4CE31CE2F7}"/>
    <hyperlink ref="BD196" location="A126247674A" display="A126247674A" xr:uid="{42A20EFE-B56F-46A1-8991-38FC1D1BF146}"/>
    <hyperlink ref="BD216" location="A126240546F" display="A126240546F" xr:uid="{11AA538B-8121-4E1F-A2AC-A2624B573391}"/>
    <hyperlink ref="BE176" location="A126233130V" display="A126233130V" xr:uid="{02074614-FA3E-4BC6-BF80-FAE0014E8033}"/>
    <hyperlink ref="BE196" location="A126247386J" display="A126247386J" xr:uid="{16053EED-AA27-47FF-8AE4-01CE43B66A4D}"/>
    <hyperlink ref="BE216" location="A126240258L" display="A126240258L" xr:uid="{9ECE3BCE-A9B7-452B-BEA5-64DABBFEAAFF}"/>
    <hyperlink ref="AW177" location="A126232754X" display="A126232754X" xr:uid="{A7E5CB13-D72E-4078-A15A-3020917A4F8F}"/>
    <hyperlink ref="AW197" location="A126247010K" display="A126247010K" xr:uid="{5ED6116B-2CBE-4EAD-98E4-6AFBE3B089A9}"/>
    <hyperlink ref="AW217" location="A126239882V" display="A126239882V" xr:uid="{E389577B-3B6F-4F56-9D39-66B999473E1E}"/>
    <hyperlink ref="AX177" location="A126233186F" display="A126233186F" xr:uid="{80A6BEFF-61BB-4142-9084-0249FF9B23C7}"/>
    <hyperlink ref="AX197" location="A126247442R" display="A126247442R" xr:uid="{858F962B-4E64-4777-AD53-5DDBA9EBAF23}"/>
    <hyperlink ref="AX217" location="A126240314V" display="A126240314V" xr:uid="{6E1BAD2A-2127-4F61-B297-25C9B3341EB8}"/>
    <hyperlink ref="AY177" location="A126232826X" display="A126232826X" xr:uid="{97C38090-3A8F-40A6-94D2-91DD7501E4F0}"/>
    <hyperlink ref="AY197" location="A126247082W" display="A126247082W" xr:uid="{F8AD6778-3AED-4494-A123-BA3D9ABF05BB}"/>
    <hyperlink ref="AY217" location="A126239954V" display="A126239954V" xr:uid="{55C2D92E-AC12-47E2-A20D-8637ECF0F593}"/>
    <hyperlink ref="AZ177" location="A126233330L" display="A126233330L" xr:uid="{2714FD43-4755-4CED-8A70-686B3B95C8BD}"/>
    <hyperlink ref="AZ197" location="A126247586A" display="A126247586A" xr:uid="{DF43D029-75B4-4A6F-8806-40CD022134F6}"/>
    <hyperlink ref="AZ217" location="A126240458F" display="A126240458F" xr:uid="{F8528542-3628-4D86-8E03-92478B438A81}"/>
    <hyperlink ref="BA177" location="A126232898K" display="A126232898K" xr:uid="{48B4009A-028C-40D5-B674-CDF598893DEB}"/>
    <hyperlink ref="BA197" location="A126247154W" display="A126247154W" xr:uid="{25824D8F-ADB9-4CC1-A39D-AD5964F1591E}"/>
    <hyperlink ref="BA217" location="A126240026A" display="A126240026A" xr:uid="{DB57DB4E-BC9A-4B4C-B6BF-5CFD5CAB8AC1}"/>
    <hyperlink ref="BB177" location="A126233042V" display="A126233042V" xr:uid="{BA700B0D-8D05-4FD3-9A57-0983AA5F707E}"/>
    <hyperlink ref="BB197" location="A126247298J" display="A126247298J" xr:uid="{BB667426-14A8-41FE-A94F-004D3B8B3C1A}"/>
    <hyperlink ref="BB217" location="A126240170V" display="A126240170V" xr:uid="{CC1920A0-39DA-4547-B4AA-51CCE59C0B0F}"/>
    <hyperlink ref="BC177" location="A126232682X" display="A126232682X" xr:uid="{20799F9B-2329-43AA-8F52-8E53AE2BDD78}"/>
    <hyperlink ref="BC197" location="A126246938A" display="A126246938A" xr:uid="{AE472FE5-9B0E-4D4F-BF1E-7AE59890F869}"/>
    <hyperlink ref="BC217" location="A126239810J" display="A126239810J" xr:uid="{F4BFDDA1-E350-49FB-B62A-DBFFEB518558}"/>
    <hyperlink ref="BD177" location="A126233402L" display="A126233402L" xr:uid="{1605EA67-0B01-4869-857B-E73A81E726D2}"/>
    <hyperlink ref="BD197" location="A126247658A" display="A126247658A" xr:uid="{1D717D11-4B5F-4A9A-B12B-401A947D4C0D}"/>
    <hyperlink ref="BD217" location="A126240530L" display="A126240530L" xr:uid="{A5B2FA5B-ADBD-4138-B812-B579759F1211}"/>
    <hyperlink ref="BE177" location="A126233114V" display="A126233114V" xr:uid="{2A9EB129-A687-4035-BC50-32B08BCECA81}"/>
    <hyperlink ref="BE197" location="A126247370R" display="A126247370R" xr:uid="{9C19A171-CD1F-44CF-A768-B8740F7AEEBF}"/>
    <hyperlink ref="BE217" location="A126240242V" display="A126240242V" xr:uid="{2273BF17-EA0C-4575-B2A7-D35B8079477A}"/>
    <hyperlink ref="AW178" location="A126232774J" display="A126232774J" xr:uid="{E0D60C23-3FC5-4B1C-8C97-5997ABA65D1E}"/>
    <hyperlink ref="AW198" location="A126247030V" display="A126247030V" xr:uid="{E4ACF9D3-F51C-443F-BD70-3F08FBCDAA4F}"/>
    <hyperlink ref="AW218" location="A126239902T" display="A126239902T" xr:uid="{CE504B8C-1582-4A43-ACB2-6D1C033835C0}"/>
    <hyperlink ref="AX178" location="A126233206C" display="A126233206C" xr:uid="{9DE27C0B-3709-4888-B26A-6F68863EEFFF}"/>
    <hyperlink ref="AX198" location="A126247462X" display="A126247462X" xr:uid="{DD80F8E2-F51C-472F-8F48-169BB1BFEB3A}"/>
    <hyperlink ref="AX218" location="A126240334C" display="A126240334C" xr:uid="{AF79B061-6035-4534-B55D-3BAC2735AE2B}"/>
    <hyperlink ref="AY178" location="A126232846J" display="A126232846J" xr:uid="{0BD3F90A-4BC2-4460-AC15-0DBE92C9105B}"/>
    <hyperlink ref="AY198" location="A126247102V" display="A126247102V" xr:uid="{454367D2-779D-4B7C-B327-5445D1F7B79E}"/>
    <hyperlink ref="AY218" location="A126239974C" display="A126239974C" xr:uid="{1B7EFDB2-A3DD-4B79-ADC4-359D9DA205DA}"/>
    <hyperlink ref="AZ178" location="A126233350W" display="A126233350W" xr:uid="{5333A0C0-9E63-4155-9673-3C1853BACA83}"/>
    <hyperlink ref="AZ198" location="A126247606X" display="A126247606X" xr:uid="{8CFB0279-FA39-4CE1-9434-79D4770F74EC}"/>
    <hyperlink ref="AZ218" location="A126240478R" display="A126240478R" xr:uid="{DFAF31AC-882A-422C-AF2E-98B33D3EB3A8}"/>
    <hyperlink ref="BA178" location="A126232918J" display="A126232918J" xr:uid="{6A92B954-A7F4-40BF-9766-B2B62116E9B0}"/>
    <hyperlink ref="BA198" location="A126247174F" display="A126247174F" xr:uid="{14BD8CE1-3011-4DCF-BA5B-0B461878D1D4}"/>
    <hyperlink ref="BA218" location="A126240046K" display="A126240046K" xr:uid="{8A0BCB53-F790-4D9A-8843-8373FEE45832}"/>
    <hyperlink ref="BB178" location="A126233062C" display="A126233062C" xr:uid="{5045D6F8-9B41-4EF3-A932-8791FB1690E7}"/>
    <hyperlink ref="BB198" location="A126247318F" display="A126247318F" xr:uid="{28EE44AA-46F7-4514-AC93-C925CAFD1210}"/>
    <hyperlink ref="BB218" location="A126240190C" display="A126240190C" xr:uid="{88973CDF-E74F-42C2-AE09-FE8CFA5FC6BF}"/>
    <hyperlink ref="BC178" location="A126232702W" display="A126232702W" xr:uid="{C7D9AC21-3989-4CAC-88D1-B9399E5AEAC6}"/>
    <hyperlink ref="BC198" location="A126246958K" display="A126246958K" xr:uid="{CCAC5101-082E-4243-9B79-6AE0C192498B}"/>
    <hyperlink ref="BC218" location="A126239830T" display="A126239830T" xr:uid="{ED6B95BB-B023-4EBD-94F9-AFAE5E8F606C}"/>
    <hyperlink ref="BD178" location="A126233422W" display="A126233422W" xr:uid="{59D54837-DD8C-4FAD-8568-AB4D618CA69D}"/>
    <hyperlink ref="BD198" location="A126247678K" display="A126247678K" xr:uid="{EC1AF2F6-64D1-4794-8B35-D4284EC5C1EE}"/>
    <hyperlink ref="BD218" location="A126240550W" display="A126240550W" xr:uid="{B1052761-807E-4C38-90B5-A8FA227558A5}"/>
    <hyperlink ref="BE178" location="A126233134C" display="A126233134C" xr:uid="{E28565F6-639C-4A94-9C23-74C0EA36232F}"/>
    <hyperlink ref="BE198" location="A126247390X" display="A126247390X" xr:uid="{AB2953E6-487D-484E-941A-C6F72B74D700}"/>
    <hyperlink ref="BE218" location="A126240262C" display="A126240262C" xr:uid="{35F17D85-D8CB-459E-A46F-025664B5DD40}"/>
    <hyperlink ref="AW179" location="A126232722F" display="A126232722F" xr:uid="{30C48238-706E-46A7-8928-415E9A362134}"/>
    <hyperlink ref="AW199" location="A126246978V" display="A126246978V" xr:uid="{4383CA74-7661-44C7-9F03-71939A9832CF}"/>
    <hyperlink ref="AW219" location="A126239850A" display="A126239850A" xr:uid="{1498DF05-7A0C-40F4-A069-29B0BBEE85CF}"/>
    <hyperlink ref="AX179" location="A126233154L" display="A126233154L" xr:uid="{4FEFCBBF-5FB9-45C3-BD75-AB62A1532EE5}"/>
    <hyperlink ref="AX199" location="A126247410W" display="A126247410W" xr:uid="{E64CF70B-0FA4-4D3A-A630-8E050B2DEABC}"/>
    <hyperlink ref="AX219" location="A126240282L" display="A126240282L" xr:uid="{82DAA0CD-460F-4FE1-A6DE-9B4BB715DD16}"/>
    <hyperlink ref="AY179" location="A126232794T" display="A126232794T" xr:uid="{5D0C0C29-2873-4A5D-936E-3A81CC60D23C}"/>
    <hyperlink ref="AY199" location="A126247050C" display="A126247050C" xr:uid="{6C601941-FD10-4CFD-A079-23651D857EB2}"/>
    <hyperlink ref="AY219" location="A126239922A" display="A126239922A" xr:uid="{2603C2DF-1549-4E40-8AE7-23DF8A9B6424}"/>
    <hyperlink ref="AZ179" location="A126233298X" display="A126233298X" xr:uid="{A6D6F5CC-85E7-4147-93F7-0C51CD698B4E}"/>
    <hyperlink ref="AZ199" location="A126247554J" display="A126247554J" xr:uid="{D1D32E51-99F5-411A-85DF-26F9021DC8C9}"/>
    <hyperlink ref="AZ219" location="A126240426L" display="A126240426L" xr:uid="{F03554A5-B8C6-4BE0-9F6E-CF2ABAD24210}"/>
    <hyperlink ref="BA179" location="A126232866T" display="A126232866T" xr:uid="{7938629B-32CC-4361-9AC3-BCCCEF4E2F19}"/>
    <hyperlink ref="BA199" location="A126247122C" display="A126247122C" xr:uid="{8822F6A9-C741-4DF0-8879-C6CFEEAA2E83}"/>
    <hyperlink ref="BA219" location="A126239994L" display="A126239994L" xr:uid="{A3B7336B-9C48-4CBE-AFA3-6E538BF93D2F}"/>
    <hyperlink ref="BB179" location="A126233010A" display="A126233010A" xr:uid="{A41B461B-7924-4154-A66B-5EB99B905E56}"/>
    <hyperlink ref="BB199" location="A126247266R" display="A126247266R" xr:uid="{FD0BB2AD-9A30-4C1F-94B6-DE235F0A8B4B}"/>
    <hyperlink ref="BB219" location="A126240138V" display="A126240138V" xr:uid="{59F389A2-4E05-4568-8691-7E1EA9851024}"/>
    <hyperlink ref="BC179" location="A126232650F" display="A126232650F" xr:uid="{B8E09D4F-5BBF-4C26-834F-1E0096642AC6}"/>
    <hyperlink ref="BC199" location="A126246906J" display="A126246906J" xr:uid="{DCC9D39A-9082-4C02-9BD3-6165162F0E8D}"/>
    <hyperlink ref="BC219" location="A126239778V" display="A126239778V" xr:uid="{D887DB5C-9E2D-44DE-BEDF-ED5DF254279B}"/>
    <hyperlink ref="BD179" location="A126233370F" display="A126233370F" xr:uid="{15327513-B155-415A-B4AD-116D48DE4C0C}"/>
    <hyperlink ref="BD199" location="A126247626J" display="A126247626J" xr:uid="{6712776F-083B-413E-84D3-904B26FBD748}"/>
    <hyperlink ref="BD219" location="A126240498X" display="A126240498X" xr:uid="{7637A9A1-D394-42E9-AFBA-9FE3A89DB21A}"/>
    <hyperlink ref="BE179" location="A126233082L" display="A126233082L" xr:uid="{1E9C28F4-9C29-4C5A-BBDA-097FBE945355}"/>
    <hyperlink ref="BE199" location="A126247338R" display="A126247338R" xr:uid="{7ABE850F-767C-4A2B-9E2A-22CA26E71A83}"/>
    <hyperlink ref="BE219" location="A126240210A" display="A126240210A" xr:uid="{A113FF38-8279-4AA5-8BDE-F1F1BAF6212B}"/>
    <hyperlink ref="AW180" location="A126232706F" display="A126232706F" xr:uid="{084E695A-FBC2-4B62-9206-CBC272FB327D}"/>
    <hyperlink ref="AW200" location="A126246962A" display="A126246962A" xr:uid="{E6689FE3-0C6E-41C5-8CBF-3E4E123C4698}"/>
    <hyperlink ref="AW220" location="A126239834A" display="A126239834A" xr:uid="{B40FA239-4683-47DD-8720-B2D3D3971BF3}"/>
    <hyperlink ref="AX180" location="A126233138L" display="A126233138L" xr:uid="{370F269C-CB04-4E39-8E00-B7E9F77CB098}"/>
    <hyperlink ref="AX200" location="A126247394J" display="A126247394J" xr:uid="{C04B1049-6A4B-4232-8DA1-1DB7D9A2132D}"/>
    <hyperlink ref="AX220" location="A126240266L" display="A126240266L" xr:uid="{F470B350-9219-4278-A833-EF577FC9EB9E}"/>
    <hyperlink ref="AY180" location="A126232778T" display="A126232778T" xr:uid="{B9F17194-320E-4782-A785-16D01BAEF2F0}"/>
    <hyperlink ref="AY200" location="A126247034C" display="A126247034C" xr:uid="{7DF52704-D76F-4617-B66A-4CD496E0F1E8}"/>
    <hyperlink ref="AY220" location="A126239906A" display="A126239906A" xr:uid="{66515701-D28B-4A07-A7C1-4CEF8FADA6B1}"/>
    <hyperlink ref="AZ180" location="A126233282F" display="A126233282F" xr:uid="{D3F00CA4-D981-44A7-9FDE-237C66AB23D8}"/>
    <hyperlink ref="AZ200" location="A126247538J" display="A126247538J" xr:uid="{09E43113-1F15-4F17-94DA-E0912CA7ACA4}"/>
    <hyperlink ref="AZ220" location="A126240410V" display="A126240410V" xr:uid="{AE4B5475-3425-4480-A134-425283ACC486}"/>
    <hyperlink ref="BA180" location="A126232850X" display="A126232850X" xr:uid="{428301AF-C069-4D24-B1F2-90A7CBB4126B}"/>
    <hyperlink ref="BA200" location="A126247106C" display="A126247106C" xr:uid="{9DAE1A3B-C946-44DA-A594-E78B54B9255C}"/>
    <hyperlink ref="BA220" location="A126239978L" display="A126239978L" xr:uid="{8F590B83-2536-472B-82EB-4C30C0477465}"/>
    <hyperlink ref="BB180" location="A126232994K" display="A126232994K" xr:uid="{0073FEEF-9889-4E7A-918C-9D6493CED55B}"/>
    <hyperlink ref="BB200" location="A126247250W" display="A126247250W" xr:uid="{1C83B3D3-D334-4811-BA30-C7A2462F02E6}"/>
    <hyperlink ref="BB220" location="A126240122A" display="A126240122A" xr:uid="{F7F68553-0A5F-4EAA-B912-E4E14F751E69}"/>
    <hyperlink ref="BC180" location="A126232634F" display="A126232634F" xr:uid="{2228CF5C-BDD2-4D37-BBAA-8E9069F8FE2A}"/>
    <hyperlink ref="BC200" location="A126246890A" display="A126246890A" xr:uid="{937A7A45-03DE-4E56-A4B7-3EA79872DB68}"/>
    <hyperlink ref="BC220" location="A126239762A" display="A126239762A" xr:uid="{3CFB14CD-04B4-4EBF-A60F-EE5D0B387607}"/>
    <hyperlink ref="BD180" location="A126233354F" display="A126233354F" xr:uid="{9BA194CC-4C9E-4D2E-95CC-29BAF1DE8657}"/>
    <hyperlink ref="BD200" location="A126247610R" display="A126247610R" xr:uid="{13BBF99E-55AB-446E-B01B-B66E1941795A}"/>
    <hyperlink ref="BD220" location="A126240482F" display="A126240482F" xr:uid="{CCEF1AC0-6D3E-427A-84FB-E75F6ECCB088}"/>
    <hyperlink ref="BE180" location="A126233066L" display="A126233066L" xr:uid="{79A5ACED-0EDC-4A56-A027-36B422ADEE46}"/>
    <hyperlink ref="BE200" location="A126247322W" display="A126247322W" xr:uid="{4A8C602C-D357-4C78-9998-D1AED9F5F0C8}"/>
    <hyperlink ref="BE220" location="A126240194L" display="A126240194L" xr:uid="{37C6F80E-4969-4CA7-8620-5745195D86F5}"/>
    <hyperlink ref="AW181" location="A126232710W" display="A126232710W" xr:uid="{9BF3F64D-F5D4-49DD-BD16-2853172505B4}"/>
    <hyperlink ref="AW201" location="A126246966K" display="A126246966K" xr:uid="{112BF8E0-8FA7-443F-BC0C-FFA810D23663}"/>
    <hyperlink ref="AW221" location="A126239838K" display="A126239838K" xr:uid="{E9EA9716-52D8-4CCC-83C1-D1CFAD3CBE70}"/>
    <hyperlink ref="AX181" location="A126233142C" display="A126233142C" xr:uid="{DADBBA4D-6452-47F4-B905-0B79CCE94F32}"/>
    <hyperlink ref="AX201" location="A126247398T" display="A126247398T" xr:uid="{93C3D2D6-35D2-4A85-8E03-5150C9AA8B51}"/>
    <hyperlink ref="AX221" location="A126240270C" display="A126240270C" xr:uid="{D8BC903D-4296-44E7-8F90-75230AD62511}"/>
    <hyperlink ref="AY181" location="A126232782J" display="A126232782J" xr:uid="{B3E327FA-9C60-4DD3-9159-08F377EFFEE8}"/>
    <hyperlink ref="AY201" location="A126247038L" display="A126247038L" xr:uid="{EEEEC59C-705D-41DD-8C3C-153CFBC91C7F}"/>
    <hyperlink ref="AY221" location="A126239910T" display="A126239910T" xr:uid="{4D2B3270-AB66-4D8B-B946-FE170293D0FE}"/>
    <hyperlink ref="AZ181" location="A126233286R" display="A126233286R" xr:uid="{C2555A95-DC9C-4B79-B194-1DD47D6DFA02}"/>
    <hyperlink ref="AZ201" location="A126247542X" display="A126247542X" xr:uid="{D248B4EE-6F7E-4D8D-A462-EBDB48060705}"/>
    <hyperlink ref="AZ221" location="A126240414C" display="A126240414C" xr:uid="{F0B5D11C-CCB8-4B41-B9DB-AC55159E2587}"/>
    <hyperlink ref="BA181" location="A126232854J" display="A126232854J" xr:uid="{7698ECD2-1668-44C2-A327-946359E04664}"/>
    <hyperlink ref="BA201" location="A126247110V" display="A126247110V" xr:uid="{B7A23874-A3C1-421E-887D-66EE7172FD4F}"/>
    <hyperlink ref="BA221" location="A126239982C" display="A126239982C" xr:uid="{A593D7A3-763F-4A05-8EB5-F31E6FABC158}"/>
    <hyperlink ref="BB181" location="A126232998V" display="A126232998V" xr:uid="{67794680-69B6-40C4-B486-68408F66F79C}"/>
    <hyperlink ref="BB201" location="A126247254F" display="A126247254F" xr:uid="{A903A6CA-BE1B-491B-AF16-D505F4422D53}"/>
    <hyperlink ref="BB221" location="A126240126K" display="A126240126K" xr:uid="{14AD2CDD-9E7D-4053-A06E-BB60CA0F09C9}"/>
    <hyperlink ref="BC181" location="A126232638R" display="A126232638R" xr:uid="{3330FECB-99F9-42D9-BC07-778FF0726186}"/>
    <hyperlink ref="BC201" location="A126246894K" display="A126246894K" xr:uid="{BC77D424-31F7-4BAF-8DA8-4B6E3E015653}"/>
    <hyperlink ref="BC221" location="A126239766K" display="A126239766K" xr:uid="{9CA426FD-F783-4AC2-9B55-87CF4D24E607}"/>
    <hyperlink ref="BD181" location="A126233358R" display="A126233358R" xr:uid="{9870701D-9454-4A7A-9F20-7B1E49B1C824}"/>
    <hyperlink ref="BD201" location="A126247614X" display="A126247614X" xr:uid="{787AE99E-F79C-4CB7-BF5A-608F8334476F}"/>
    <hyperlink ref="BD221" location="A126240486R" display="A126240486R" xr:uid="{23B04132-E4FC-433F-AEF3-532627A574B8}"/>
    <hyperlink ref="BE181" location="A126233070C" display="A126233070C" xr:uid="{A6E8A2BA-8CB8-42D9-A40C-923C2DE29BA6}"/>
    <hyperlink ref="BE201" location="A126247326F" display="A126247326F" xr:uid="{95F55894-4A5F-450C-AB8B-C73E87D258AD}"/>
    <hyperlink ref="BE221" location="A126240198W" display="A126240198W" xr:uid="{004BF8EE-2D3A-43F2-91E9-38E37789F9E1}"/>
    <hyperlink ref="AW182" location="A126232738X" display="A126232738X" xr:uid="{3FFF8018-5778-4277-8B91-ABDD5F5E0F66}"/>
    <hyperlink ref="AW202" location="A126246994V" display="A126246994V" xr:uid="{F2D34365-5B84-44CF-BD39-E3A505ECCA40}"/>
    <hyperlink ref="AW222" location="A126239866V" display="A126239866V" xr:uid="{880823EA-33FB-4A00-957A-B0D855ED6895}"/>
    <hyperlink ref="AX182" location="A126233170L" display="A126233170L" xr:uid="{E513A0FC-6431-4D5C-8B7B-52C8C14BFCC3}"/>
    <hyperlink ref="AX202" location="A126247426R" display="A126247426R" xr:uid="{ECF69E68-27B0-4169-A78E-BD6EC851A15D}"/>
    <hyperlink ref="AX222" location="A126240298F" display="A126240298F" xr:uid="{82FF8D96-BAFA-4B7B-87CB-1C780FC070CA}"/>
    <hyperlink ref="AY182" location="A126232810F" display="A126232810F" xr:uid="{8F71EDF2-C91B-43B9-AD41-B9715AE2263E}"/>
    <hyperlink ref="AY202" location="A126247066W" display="A126247066W" xr:uid="{11D542C3-5452-4944-B7CE-AFEEACCB65C1}"/>
    <hyperlink ref="AY222" location="A126239938V" display="A126239938V" xr:uid="{8794D253-5682-47F4-A35F-4746B0B61887}"/>
    <hyperlink ref="AZ182" location="A126233314L" display="A126233314L" xr:uid="{B2D56CB3-FD06-412F-B490-84822F1CEDF8}"/>
    <hyperlink ref="AZ202" location="A126247570J" display="A126247570J" xr:uid="{38E22F22-EA98-4E79-978C-4AF37EDF45EC}"/>
    <hyperlink ref="AZ222" location="A126240442L" display="A126240442L" xr:uid="{05FA6AD5-920E-4F26-804A-63E194ADE51A}"/>
    <hyperlink ref="BA182" location="A126232882T" display="A126232882T" xr:uid="{CE22A89B-346B-4C68-9104-D8631B328585}"/>
    <hyperlink ref="BA202" location="A126247138W" display="A126247138W" xr:uid="{047FCA7D-9069-4105-AE3D-DDD63A0E5F68}"/>
    <hyperlink ref="BA222" location="A126240010J" display="A126240010J" xr:uid="{4E6C7729-F6D6-4169-9E99-76F66A6D47A5}"/>
    <hyperlink ref="BB182" location="A126233026V" display="A126233026V" xr:uid="{01AC5DC1-C6EC-49C4-8A2A-6522C6E3F817}"/>
    <hyperlink ref="BB202" location="A126247282R" display="A126247282R" xr:uid="{92E02579-DBA0-4E78-8AEE-1C690AB22524}"/>
    <hyperlink ref="BB222" location="A126240154V" display="A126240154V" xr:uid="{F9E23F12-DAC3-4B43-9179-2A519FC26EC7}"/>
    <hyperlink ref="BC182" location="A126232666X" display="A126232666X" xr:uid="{732AC57A-9259-4712-8150-8BF11C849A0A}"/>
    <hyperlink ref="BC202" location="A126246922J" display="A126246922J" xr:uid="{24A286D6-A7E5-459B-9FB1-C67BE213FFD1}"/>
    <hyperlink ref="BC222" location="A126239794V" display="A126239794V" xr:uid="{617CBE98-C385-43DA-A36D-F37DCEBA8422}"/>
    <hyperlink ref="BD182" location="A126233386X" display="A126233386X" xr:uid="{1A969B25-31D1-4DB4-86E4-548DD714BB16}"/>
    <hyperlink ref="BD202" location="A126247642J" display="A126247642J" xr:uid="{55DFB96E-05DD-4B7E-BC92-2D95603B7884}"/>
    <hyperlink ref="BD222" location="A126240514L" display="A126240514L" xr:uid="{19AEF3F5-D17E-46C3-B1DE-E245E5BFBAF5}"/>
    <hyperlink ref="BE182" location="A126233098F" display="A126233098F" xr:uid="{84D179E1-38C9-4E6F-9CBE-2B9DD3139033}"/>
    <hyperlink ref="BE202" location="A126247354R" display="A126247354R" xr:uid="{9294CA68-407D-4F9D-841C-C7B51B3275F1}"/>
    <hyperlink ref="BE222" location="A126240226V" display="A126240226V" xr:uid="{37E9EDC6-2F77-4F41-8416-C9B0D8FBBEC3}"/>
    <hyperlink ref="AW183" location="A126232714F" display="A126232714F" xr:uid="{1980D610-A5C0-4703-8B1D-4E5F199670FE}"/>
    <hyperlink ref="AW203" location="A126246970A" display="A126246970A" xr:uid="{95745641-60E0-4E34-8C26-2E107E8378C2}"/>
    <hyperlink ref="AW223" location="A126239842A" display="A126239842A" xr:uid="{F549B808-2672-444E-B17F-E4CB9D8A3CA5}"/>
    <hyperlink ref="AX183" location="A126233146L" display="A126233146L" xr:uid="{2F98691A-9016-438D-BEC0-41C7BE4CC9FC}"/>
    <hyperlink ref="AX203" location="A126247402W" display="A126247402W" xr:uid="{BCFA2D35-FF9F-40B2-9915-BCD6FF5F0853}"/>
    <hyperlink ref="AX223" location="A126240274L" display="A126240274L" xr:uid="{5BCBBA97-B998-4E5D-A522-70EB6F6489FE}"/>
    <hyperlink ref="AY183" location="A126232786T" display="A126232786T" xr:uid="{ECDD657D-2DFA-41C1-805C-1A146459EB70}"/>
    <hyperlink ref="AY203" location="A126247042C" display="A126247042C" xr:uid="{69A452D3-2594-450D-A098-AE5DF8D0A33D}"/>
    <hyperlink ref="AY223" location="A126239914A" display="A126239914A" xr:uid="{95F2035F-A92C-4152-B33E-FA500ABD4898}"/>
    <hyperlink ref="AZ183" location="A126233290F" display="A126233290F" xr:uid="{80F22180-F8AA-4FA2-8641-9A4D7BC47FD3}"/>
    <hyperlink ref="AZ203" location="A126247546J" display="A126247546J" xr:uid="{E3001D0B-7D5C-4395-B755-A475430FB836}"/>
    <hyperlink ref="AZ223" location="A126240418L" display="A126240418L" xr:uid="{6708677D-D6E3-4701-9578-FBCDD3A51436}"/>
    <hyperlink ref="BA183" location="A126232858T" display="A126232858T" xr:uid="{BA845863-1A25-416C-A219-10BEF6B60B2F}"/>
    <hyperlink ref="BA203" location="A126247114C" display="A126247114C" xr:uid="{32C77596-95B7-4413-90E6-A7AF7F6FB6A8}"/>
    <hyperlink ref="BA223" location="A126239986L" display="A126239986L" xr:uid="{871513B2-CC35-45E5-AEE4-3FC650F66AF3}"/>
    <hyperlink ref="BB183" location="A126233002A" display="A126233002A" xr:uid="{4ABBCCD7-8D00-4CFF-9AAA-EA852837960A}"/>
    <hyperlink ref="BB203" location="A126247258R" display="A126247258R" xr:uid="{F83370A9-53DD-4FEA-B624-56F221931B24}"/>
    <hyperlink ref="BB223" location="A126240130A" display="A126240130A" xr:uid="{CD5AB91E-DD76-45E6-B9E3-FB00B283EBDD}"/>
    <hyperlink ref="BC183" location="A126232642F" display="A126232642F" xr:uid="{96047CCA-21D9-4BC3-841D-C3F66DDE64DA}"/>
    <hyperlink ref="BC203" location="A126246898V" display="A126246898V" xr:uid="{D2250FBE-5543-4428-A5E7-16162E4A1E73}"/>
    <hyperlink ref="BC223" location="A126239770A" display="A126239770A" xr:uid="{B1700A0B-880D-40C3-A1FD-BAADAD09FFBA}"/>
    <hyperlink ref="BD183" location="A126233362F" display="A126233362F" xr:uid="{E9BD0667-D0C2-4070-852C-38B8EECA261B}"/>
    <hyperlink ref="BD203" location="A126247618J" display="A126247618J" xr:uid="{2091BA7D-17C1-4AD1-9000-3CBEBE8FB6C5}"/>
    <hyperlink ref="BD223" location="A126240490F" display="A126240490F" xr:uid="{DF1B7157-A024-42C4-B61F-ED4B89D78B4D}"/>
    <hyperlink ref="BE183" location="A126233074L" display="A126233074L" xr:uid="{7F62785F-3514-4051-B28F-3EA94F877FF9}"/>
    <hyperlink ref="BE203" location="A126247330W" display="A126247330W" xr:uid="{8CC050CD-EEBD-459D-AE0F-4A9BCCE639D1}"/>
    <hyperlink ref="BE223" location="A126240202A" display="A126240202A" xr:uid="{10398464-95FE-45DB-9FF6-EF512A3FA662}"/>
    <hyperlink ref="AW184" location="A126232742R" display="A126232742R" xr:uid="{60BA22F7-BB59-4821-9B56-CD9B99DAF569}"/>
    <hyperlink ref="AW204" location="A126246998C" display="A126246998C" xr:uid="{75EFB6CC-E77F-49A4-9577-99F824A68492}"/>
    <hyperlink ref="AW224" location="A126239870K" display="A126239870K" xr:uid="{383BED50-4099-47D0-AFDC-7145E1C73FDE}"/>
    <hyperlink ref="AX184" location="A126233174W" display="A126233174W" xr:uid="{1B1F43A6-193B-4402-BF50-A55BA09407AD}"/>
    <hyperlink ref="AX204" location="A126247430F" display="A126247430F" xr:uid="{5ECD9977-A34C-43FE-8DA0-96DD8FFA8F28}"/>
    <hyperlink ref="AX224" location="A126240302K" display="A126240302K" xr:uid="{0E6A4AF6-BECE-4A03-8D7B-F2A9822BE1FE}"/>
    <hyperlink ref="AY184" location="A126232814R" display="A126232814R" xr:uid="{0AFE20E7-F6C2-4917-A808-02CE0261FEA0}"/>
    <hyperlink ref="AY204" location="A126247070L" display="A126247070L" xr:uid="{A93BCF79-C824-4040-A97B-962116316ED9}"/>
    <hyperlink ref="AY224" location="A126239942K" display="A126239942K" xr:uid="{4AE41695-F8E2-4D4B-AB69-F5F6EC78D677}"/>
    <hyperlink ref="AZ184" location="A126233318W" display="A126233318W" xr:uid="{206D74CF-F7DC-4B8B-ADE1-3FEC98EB3A52}"/>
    <hyperlink ref="AZ204" location="A126247574T" display="A126247574T" xr:uid="{DC68A8CA-18F6-411E-B5A0-B2B2EE65C52B}"/>
    <hyperlink ref="AZ224" location="A126240446W" display="A126240446W" xr:uid="{5D2F728C-06C8-418C-ADC0-63BAAABEA0A1}"/>
    <hyperlink ref="BA184" location="A126232886A" display="A126232886A" xr:uid="{2EB5B01A-EC1B-4CAD-8456-AFCDA30008B7}"/>
    <hyperlink ref="BA204" location="A126247142L" display="A126247142L" xr:uid="{7A8B467D-EAB0-4EB5-A547-8E3A50FB1F79}"/>
    <hyperlink ref="BA224" location="A126240014T" display="A126240014T" xr:uid="{6AE90EE4-6DB4-4B9E-B5AB-A7023447DD90}"/>
    <hyperlink ref="BB184" location="A126233030K" display="A126233030K" xr:uid="{3F3B22AA-8B11-4499-A48B-EC4E041D20A3}"/>
    <hyperlink ref="BB204" location="A126247286X" display="A126247286X" xr:uid="{9FB37C44-B90C-4FF9-BAD7-1FF7ADAC0C46}"/>
    <hyperlink ref="BB224" location="A126240158C" display="A126240158C" xr:uid="{89DA9B5D-0D8B-4CFF-8B7E-0518F491390A}"/>
    <hyperlink ref="BC184" location="A126232670R" display="A126232670R" xr:uid="{4F100EC8-2D0D-463B-A15E-E91BBEB383C1}"/>
    <hyperlink ref="BC204" location="A126246926T" display="A126246926T" xr:uid="{045ECD35-86D6-4B82-8C8C-0B5EBDAF576E}"/>
    <hyperlink ref="BC224" location="A126239798C" display="A126239798C" xr:uid="{26A0C428-F998-4A93-919C-CFB17C0E3F92}"/>
    <hyperlink ref="BD184" location="A126233390R" display="A126233390R" xr:uid="{601C1104-963A-4E0B-A24C-811CABEE8228}"/>
    <hyperlink ref="BD204" location="A126247646T" display="A126247646T" xr:uid="{36758D31-AD63-4040-8156-6AE521A4CDBB}"/>
    <hyperlink ref="BD224" location="A126240518W" display="A126240518W" xr:uid="{185A2540-125A-4260-87F6-279F4FF32F6D}"/>
    <hyperlink ref="BE184" location="A126233102K" display="A126233102K" xr:uid="{FCF8DDFF-DDF3-4FBF-BD2F-6C1CD0F54969}"/>
    <hyperlink ref="BE204" location="A126247358X" display="A126247358X" xr:uid="{42847F42-B455-498E-89EE-AC6AB53078FB}"/>
    <hyperlink ref="BE224" location="A126240230K" display="A126240230K" xr:uid="{2B94A2CB-40E1-484B-8BB7-4B635A4C6074}"/>
    <hyperlink ref="BF185" location="A126233538X" display="A126233538X" xr:uid="{B84D9787-A893-467F-8CB9-4924DC4184C4}"/>
    <hyperlink ref="BF205" location="A126247794V" display="A126247794V" xr:uid="{A89BAA2E-486B-4CEB-B2D6-BBD8B230E704}"/>
    <hyperlink ref="BF225" location="A126240666X" display="A126240666X" xr:uid="{AD8422BC-6829-4FFA-92A0-9B2C74473EF2}"/>
    <hyperlink ref="BG185" location="A126233970K" display="A126233970K" xr:uid="{F0B69830-507B-4873-B8CC-2F9864F473DD}"/>
    <hyperlink ref="BG205" location="A126248226R" display="A126248226R" xr:uid="{8479CB1A-6688-4EEC-90E5-521A64620FD3}"/>
    <hyperlink ref="BG225" location="A126241098F" display="A126241098F" xr:uid="{8C475A71-1FF0-48D9-AB1F-814931AB556C}"/>
    <hyperlink ref="BH185" location="A126233610F" display="A126233610F" xr:uid="{AE52F149-45F6-45C2-875D-809C911828C1}"/>
    <hyperlink ref="BH205" location="A126247866V" display="A126247866V" xr:uid="{D6840C43-4894-465B-B021-12EF9C31CF0C}"/>
    <hyperlink ref="BH225" location="A126240738X" display="A126240738X" xr:uid="{C4F16884-36D8-4900-B27D-AC19C5ABD8D8}"/>
    <hyperlink ref="BI185" location="A126234114L" display="A126234114L" xr:uid="{DD52C1DB-C91D-47D7-973D-214765DF5AFF}"/>
    <hyperlink ref="BI205" location="A126248370J" display="A126248370J" xr:uid="{11AA0FEA-9472-4CF7-90E0-6D75615F399A}"/>
    <hyperlink ref="BI225" location="A126241242L" display="A126241242L" xr:uid="{E8233573-E768-403E-BBEC-29D164838241}"/>
    <hyperlink ref="BJ185" location="A126233682T" display="A126233682T" xr:uid="{84A31F6E-E6E4-4E9A-AC27-C7F320E6C196}"/>
    <hyperlink ref="BJ205" location="A126247938V" display="A126247938V" xr:uid="{E8EA11AB-D085-4EE8-B1DD-789C560E673A}"/>
    <hyperlink ref="BJ225" location="A126240810F" display="A126240810F" xr:uid="{562C7D26-FFB6-4A40-A029-6D915F92E6E9}"/>
    <hyperlink ref="BK185" location="A126233826T" display="A126233826T" xr:uid="{D0FD904F-B2A3-494B-914C-8F3AB58EAFF0}"/>
    <hyperlink ref="BK205" location="A126248082R" display="A126248082R" xr:uid="{149AFA9C-CD3D-4A70-836F-9F1A539817EF}"/>
    <hyperlink ref="BK225" location="A126240954T" display="A126240954T" xr:uid="{3CB49D93-147D-4F2E-BA92-B69F27A96C3D}"/>
    <hyperlink ref="BL185" location="A126233466X" display="A126233466X" xr:uid="{38FF3002-55B9-44F3-899F-956F2D3E0E8C}"/>
    <hyperlink ref="BL205" location="A126247722J" display="A126247722J" xr:uid="{9213C3A4-C2E1-463F-B6A0-B3F3A0F3FFEE}"/>
    <hyperlink ref="BL225" location="A126240594X" display="A126240594X" xr:uid="{F1FA1C6B-4D66-4328-B679-01816D2F09AE}"/>
    <hyperlink ref="BM185" location="A126234186X" display="A126234186X" xr:uid="{7722B3E3-618D-4B64-BF6B-C0F62D8DE493}"/>
    <hyperlink ref="BM205" location="A126248442J" display="A126248442J" xr:uid="{193F3545-9152-493C-9002-BF39CBD9AB15}"/>
    <hyperlink ref="BM225" location="A126241314L" display="A126241314L" xr:uid="{DCACD0A1-0FE7-4726-81E7-FDF25405C6F5}"/>
    <hyperlink ref="BN185" location="A126233898C" display="A126233898C" xr:uid="{1F1D93D0-90BF-45E7-B2EB-863E4AD9A22F}"/>
    <hyperlink ref="BN205" location="A126248154R" display="A126248154R" xr:uid="{4A29BC5A-8062-4E56-BA9C-1B9610AAFE5B}"/>
    <hyperlink ref="BN225" location="A126241026V" display="A126241026V" xr:uid="{353A9D77-6800-4902-B2D2-F4A09617B618}"/>
    <hyperlink ref="BF168" location="A126233550R" display="A126233550R" xr:uid="{555465A4-3C13-4E1B-BAB8-18866580C46C}"/>
    <hyperlink ref="BF188" location="A126247806T" display="A126247806T" xr:uid="{F8E01730-98A1-4310-BD4A-E486179F6685}"/>
    <hyperlink ref="BF208" location="A126240678J" display="A126240678J" xr:uid="{8941B8CB-BD06-4C5F-8D41-6C3EC23522F8}"/>
    <hyperlink ref="BG168" location="A126233982V" display="A126233982V" xr:uid="{D78997A4-D1D7-468C-B3A4-8D1B9CA2E2A9}"/>
    <hyperlink ref="BG188" location="A126248238X" display="A126248238X" xr:uid="{74A57435-5096-422D-9FFD-FC29FF5E8269}"/>
    <hyperlink ref="BG208" location="A126241110K" display="A126241110K" xr:uid="{87FC71EA-CCC7-433D-8983-C6A5F1561E17}"/>
    <hyperlink ref="BH168" location="A126233622R" display="A126233622R" xr:uid="{60E7D421-A5F8-4A9A-95D0-430D05EC8EEB}"/>
    <hyperlink ref="BH188" location="A126247878C" display="A126247878C" xr:uid="{78B59945-7DA7-4951-B62C-0C3F9799265C}"/>
    <hyperlink ref="BH208" location="A126240750R" display="A126240750R" xr:uid="{62170C7F-3FD3-46A4-B03B-9F602C4E9AAF}"/>
    <hyperlink ref="BI168" location="A126234126W" display="A126234126W" xr:uid="{41294D57-E0D1-463D-8D18-7E88998828E4}"/>
    <hyperlink ref="BI188" location="A126248382T" display="A126248382T" xr:uid="{8680006B-E978-46E1-96DE-A84AEBAECE71}"/>
    <hyperlink ref="BI208" location="A126241254W" display="A126241254W" xr:uid="{ABBE0E18-A0BA-440B-9B9D-85E8AB64B2E8}"/>
    <hyperlink ref="BJ168" location="A126233694A" display="A126233694A" xr:uid="{CA47D8A1-BF5E-4D11-8B26-2B790CE8AA9A}"/>
    <hyperlink ref="BJ188" location="A126247950K" display="A126247950K" xr:uid="{54077D26-D268-4F30-B039-2BB0FC6A0857}"/>
    <hyperlink ref="BJ208" location="A126240822R" display="A126240822R" xr:uid="{3C1AC641-A112-4C6E-90D0-15F1B85BBE46}"/>
    <hyperlink ref="BK168" location="A126233838A" display="A126233838A" xr:uid="{FDAC5EB5-E9C4-4B15-81B4-8AB7E3875C3B}"/>
    <hyperlink ref="BK188" location="A126248094X" display="A126248094X" xr:uid="{2171A86E-1F2C-44E1-94DB-DFB93C284D9F}"/>
    <hyperlink ref="BK208" location="A126240966A" display="A126240966A" xr:uid="{AE7BFE40-247F-4A31-BF0D-F9658053E346}"/>
    <hyperlink ref="BL168" location="A126233478J" display="A126233478J" xr:uid="{572FB44C-A8CE-4BD8-81C0-633D25923A52}"/>
    <hyperlink ref="BL188" location="A126247734T" display="A126247734T" xr:uid="{29018C8A-D982-482D-95E9-10F537C509FD}"/>
    <hyperlink ref="BL208" location="A126240606W" display="A126240606W" xr:uid="{5CB5DFED-B84F-46CA-BFA7-04794139B59F}"/>
    <hyperlink ref="BM168" location="A126234198J" display="A126234198J" xr:uid="{EE71E361-0656-4339-B09C-B67CC7998C96}"/>
    <hyperlink ref="BM188" location="A126248454T" display="A126248454T" xr:uid="{53F97D1F-C501-4011-8B40-14FF30592358}"/>
    <hyperlink ref="BM208" location="A126241326W" display="A126241326W" xr:uid="{8A265130-E0D9-4ADD-8AF7-FF898B7DF960}"/>
    <hyperlink ref="BN168" location="A126233910J" display="A126233910J" xr:uid="{30A863E0-16D6-49C4-B566-0972CFC76F8F}"/>
    <hyperlink ref="BN188" location="A126248166X" display="A126248166X" xr:uid="{6BEA58D3-0D1B-431E-B486-9F70266FF795}"/>
    <hyperlink ref="BN208" location="A126241038C" display="A126241038C" xr:uid="{59F2E0AF-A83C-4C3A-9EA6-FBDE7CE3A381}"/>
    <hyperlink ref="BF169" location="A126233518R" display="A126233518R" xr:uid="{4526027F-D96A-405B-9995-586894616C05}"/>
    <hyperlink ref="BF189" location="A126247774K" display="A126247774K" xr:uid="{A3768998-EED6-4D36-A64C-2922694B1694}"/>
    <hyperlink ref="BF209" location="A126240646R" display="A126240646R" xr:uid="{AF7EBA56-D083-4995-8CF3-B4067EC59C01}"/>
    <hyperlink ref="BG169" location="A126233950A" display="A126233950A" xr:uid="{4FEE4EE9-E8BA-434B-9A14-59B3374CD126}"/>
    <hyperlink ref="BG189" location="A126248206F" display="A126248206F" xr:uid="{3D8A84D5-1B59-4D19-9EC9-887F3E2000F9}"/>
    <hyperlink ref="BG209" location="A126241078W" display="A126241078W" xr:uid="{B80A2A72-7C01-4D48-80F1-35E6D83BE9F3}"/>
    <hyperlink ref="BH169" location="A126233590J" display="A126233590J" xr:uid="{B0FB66D7-6C9D-4E30-A2D5-13622843BEC1}"/>
    <hyperlink ref="BH189" location="A126247846K" display="A126247846K" xr:uid="{A782DDCF-4665-465A-9411-412F576C9535}"/>
    <hyperlink ref="BH209" location="A126240718R" display="A126240718R" xr:uid="{A42B9F93-C05F-47CF-819D-C82C90584FDB}"/>
    <hyperlink ref="BI169" location="A126234094R" display="A126234094R" xr:uid="{B1E088C1-1117-4149-9B28-736E30B8F9D3}"/>
    <hyperlink ref="BI189" location="A126248350X" display="A126248350X" xr:uid="{DE2439EC-9BC3-4167-A749-4DC31FB55589}"/>
    <hyperlink ref="BI209" location="A126241222C" display="A126241222C" xr:uid="{38FD5DEE-DD7E-475C-8471-6DB05D43936B}"/>
    <hyperlink ref="BJ169" location="A126233662J" display="A126233662J" xr:uid="{EC183DD1-82F8-4B6F-8D3B-B60F83F9C6EC}"/>
    <hyperlink ref="BJ189" location="A126247918K" display="A126247918K" xr:uid="{15EF3C9A-1D90-48E8-B60F-9C4EAFB56EAB}"/>
    <hyperlink ref="BJ209" location="A126240790J" display="A126240790J" xr:uid="{40E42E95-1822-4905-AACD-A3FE22AFE5B1}"/>
    <hyperlink ref="BK169" location="A126233806J" display="A126233806J" xr:uid="{96DAF930-784D-4C29-8D13-536C5A73229F}"/>
    <hyperlink ref="BK189" location="A126248062F" display="A126248062F" xr:uid="{3F0CA72C-F7A9-4BDE-ABDB-F1648C442B5B}"/>
    <hyperlink ref="BK209" location="A126240934J" display="A126240934J" xr:uid="{5949514A-14F4-4DA3-822A-9C71B36107EF}"/>
    <hyperlink ref="BL169" location="A126233446R" display="A126233446R" xr:uid="{8B423F23-F043-441B-B0FD-F5640601E6E9}"/>
    <hyperlink ref="BL189" location="A126247702X" display="A126247702X" xr:uid="{03677D5E-CFAA-4BA1-A2DF-C647AB8B5F68}"/>
    <hyperlink ref="BL209" location="A126240574R" display="A126240574R" xr:uid="{A0EF4A5E-890D-4084-8C49-0CED74545AF9}"/>
    <hyperlink ref="BM169" location="A126234166R" display="A126234166R" xr:uid="{CACF115D-F953-4C0C-81C6-241784D026F0}"/>
    <hyperlink ref="BM189" location="A126248422X" display="A126248422X" xr:uid="{015D5443-3695-4423-8DDA-2399FB791FBA}"/>
    <hyperlink ref="BM209" location="A126241294R" display="A126241294R" xr:uid="{B98C6582-E13C-450C-83D1-C7DFD4A30A15}"/>
    <hyperlink ref="BN169" location="A126233878V" display="A126233878V" xr:uid="{8DDA9694-513D-4668-83A6-8DFE7002D6B1}"/>
    <hyperlink ref="BN189" location="A126248134F" display="A126248134F" xr:uid="{52C4A651-FBF3-48C1-9358-B06F45AE098E}"/>
    <hyperlink ref="BN209" location="A126241006K" display="A126241006K" xr:uid="{B4EE4FBD-AD87-4DB4-95AA-1A48F578BF12}"/>
    <hyperlink ref="BF170" location="A126233554X" display="A126233554X" xr:uid="{6A55E254-3B2A-4923-8B1F-FB865432ADA5}"/>
    <hyperlink ref="BF190" location="A126247810J" display="A126247810J" xr:uid="{F7BEC7B7-FCB8-4814-AC7B-B313EEB30041}"/>
    <hyperlink ref="BF210" location="A126240682X" display="A126240682X" xr:uid="{5E9458A3-E74C-4AA2-BCEE-4885CF25E125}"/>
    <hyperlink ref="BG170" location="A126233986C" display="A126233986C" xr:uid="{C8D8D680-9089-4EB5-9C04-F9104C2D414A}"/>
    <hyperlink ref="BG190" location="A126248242R" display="A126248242R" xr:uid="{18EA1F11-0461-4FB7-94F9-2D1C30F3F905}"/>
    <hyperlink ref="BG210" location="A126241114V" display="A126241114V" xr:uid="{BD02D4DF-CD07-4062-A2A2-A1EEC9E44952}"/>
    <hyperlink ref="BH170" location="A126233626X" display="A126233626X" xr:uid="{7844BB4A-FC00-4F03-BB27-0BB58A1E427C}"/>
    <hyperlink ref="BH190" location="A126247882V" display="A126247882V" xr:uid="{FEE4C171-6EE5-43C4-8592-934F8DCAB0C0}"/>
    <hyperlink ref="BH210" location="A126240754X" display="A126240754X" xr:uid="{FA0CFBBD-19B7-4FD5-9CCD-326911A54227}"/>
    <hyperlink ref="BI170" location="A126234130L" display="A126234130L" xr:uid="{54682820-31F3-447C-B33C-24731748F53C}"/>
    <hyperlink ref="BI190" location="A126248386A" display="A126248386A" xr:uid="{E1BB57F6-FB8D-4632-9A91-54B80089F616}"/>
    <hyperlink ref="BI210" location="A126241258F" display="A126241258F" xr:uid="{90ADF557-00B7-4314-B0E1-A387D4411DD1}"/>
    <hyperlink ref="BJ170" location="A126233698K" display="A126233698K" xr:uid="{6C275616-4C8F-48F6-9E9F-82B7997337D4}"/>
    <hyperlink ref="BJ190" location="A126247954V" display="A126247954V" xr:uid="{C1D46BF5-AF6C-4C7E-90BD-D9DF1B6A4076}"/>
    <hyperlink ref="BJ210" location="A126240826X" display="A126240826X" xr:uid="{B3ABB0E7-FE58-4461-A8C3-F6A21BB5B9A9}"/>
    <hyperlink ref="BK170" location="A126233842T" display="A126233842T" xr:uid="{31D46B5C-5D72-4C05-9795-487592248708}"/>
    <hyperlink ref="BK190" location="A126248098J" display="A126248098J" xr:uid="{09CF67C6-0391-4749-BDD7-D76941096A5A}"/>
    <hyperlink ref="BK210" location="A126240970T" display="A126240970T" xr:uid="{AA25A56C-BF98-4F89-8A20-D0E3DE98E9BB}"/>
    <hyperlink ref="BL170" location="A126233482X" display="A126233482X" xr:uid="{F9CD5B53-5FE7-41F6-9C05-0EAC877016B0}"/>
    <hyperlink ref="BL190" location="A126247738A" display="A126247738A" xr:uid="{23857D88-4033-4105-B81F-B5BFA0240F20}"/>
    <hyperlink ref="BL210" location="A126240610L" display="A126240610L" xr:uid="{F3B41138-2546-4DE5-9921-328D329F25A0}"/>
    <hyperlink ref="BM170" location="A126234202L" display="A126234202L" xr:uid="{5A38D8CA-15BF-4626-9933-DBCC660B7C94}"/>
    <hyperlink ref="BM190" location="A126248458A" display="A126248458A" xr:uid="{A3267F72-77B0-464D-964A-469EFB7C96AC}"/>
    <hyperlink ref="BM210" location="A126241330L" display="A126241330L" xr:uid="{C366BF11-C5D2-47C2-A110-FAE3CF647D88}"/>
    <hyperlink ref="BN170" location="A126233914T" display="A126233914T" xr:uid="{57888704-FB7A-4578-AE23-EE565448A032}"/>
    <hyperlink ref="BN190" location="A126248170R" display="A126248170R" xr:uid="{2B20EE38-6628-46E2-9948-0D34A79D8E1C}"/>
    <hyperlink ref="BN210" location="A126241042V" display="A126241042V" xr:uid="{480CDE3A-20B5-400E-B1A1-721994C471B3}"/>
    <hyperlink ref="BF171" location="A126233558J" display="A126233558J" xr:uid="{FF050768-06F0-4394-A040-01DEBAB44610}"/>
    <hyperlink ref="BF191" location="A126247814T" display="A126247814T" xr:uid="{7147A5B6-964A-4977-9431-DFE6910A766D}"/>
    <hyperlink ref="BF211" location="A126240686J" display="A126240686J" xr:uid="{98EFBC1B-57F1-4F89-B015-30123BB2B21A}"/>
    <hyperlink ref="BG171" location="A126233990V" display="A126233990V" xr:uid="{A36EDACB-35B8-4F05-AB61-A501EBE6EC31}"/>
    <hyperlink ref="BG191" location="A126248246X" display="A126248246X" xr:uid="{4C5F7198-8EDF-4D3B-8AA5-083AD74CE755}"/>
    <hyperlink ref="BG211" location="A126241118C" display="A126241118C" xr:uid="{26071E89-164C-48E2-B006-31BEF41D0D4B}"/>
    <hyperlink ref="BH171" location="A126233630R" display="A126233630R" xr:uid="{4230689E-D937-4F89-AEBE-88CDE30D5342}"/>
    <hyperlink ref="BH191" location="A126247886C" display="A126247886C" xr:uid="{16E1B5A7-1238-486E-8CE7-CC4888747F58}"/>
    <hyperlink ref="BH211" location="A126240758J" display="A126240758J" xr:uid="{01DF57EA-C5B0-472C-8404-3D1E8224ADF3}"/>
    <hyperlink ref="BI171" location="A126234134W" display="A126234134W" xr:uid="{797AE7BC-3948-4F38-B11E-AB1B27B0694C}"/>
    <hyperlink ref="BI191" location="A126248390T" display="A126248390T" xr:uid="{12F624EA-708D-4F2C-A67A-A5028977C549}"/>
    <hyperlink ref="BI211" location="A126241262W" display="A126241262W" xr:uid="{BEA14767-ADE8-43EE-A82D-90C0FF76D372}"/>
    <hyperlink ref="BJ171" location="A126233702R" display="A126233702R" xr:uid="{C85A514D-5CD5-49F2-9EBD-49D1C25F0E88}"/>
    <hyperlink ref="BJ191" location="A126247958C" display="A126247958C" xr:uid="{CE314229-D294-4361-A67B-91DA08512A71}"/>
    <hyperlink ref="BJ211" location="A126240830R" display="A126240830R" xr:uid="{AA30063F-294F-42C1-8D24-DCB85A6A934B}"/>
    <hyperlink ref="BK171" location="A126233846A" display="A126233846A" xr:uid="{1201E3B2-DA3F-46A1-96F6-0D072CEBAF3D}"/>
    <hyperlink ref="BK191" location="A126248102L" display="A126248102L" xr:uid="{046F6BEA-382A-4D02-9169-80635A279BDE}"/>
    <hyperlink ref="BK211" location="A126240974A" display="A126240974A" xr:uid="{D1157A2F-A49D-4EFF-B8B0-B01D85B0560E}"/>
    <hyperlink ref="BL171" location="A126233486J" display="A126233486J" xr:uid="{83AF52BF-F8C1-4558-BE62-8CE116B4A792}"/>
    <hyperlink ref="BL191" location="A126247742T" display="A126247742T" xr:uid="{D0F9E96F-0344-4DA9-9E98-BECA511A6F93}"/>
    <hyperlink ref="BL211" location="A126240614W" display="A126240614W" xr:uid="{59B5CE3C-653E-4BF1-9043-03356A2432C8}"/>
    <hyperlink ref="BM171" location="A126234206W" display="A126234206W" xr:uid="{9966DFE0-8FBE-47AB-AB4D-351E4CF2691C}"/>
    <hyperlink ref="BM191" location="A126248462T" display="A126248462T" xr:uid="{7099857F-92C7-4161-A5E5-334EF0138D61}"/>
    <hyperlink ref="BM211" location="A126241334W" display="A126241334W" xr:uid="{ACA57039-6E89-447D-B201-E884D19A66D4}"/>
    <hyperlink ref="BN171" location="A126233918A" display="A126233918A" xr:uid="{96B30998-789B-4A37-83E6-78D5A2670B0D}"/>
    <hyperlink ref="BN191" location="A126248174X" display="A126248174X" xr:uid="{6CEB988C-1B2D-4ED1-87F8-7FEF2E066E23}"/>
    <hyperlink ref="BN211" location="A126241046C" display="A126241046C" xr:uid="{0E1C2111-26AF-47EB-9B4D-0BE74A2CB45D}"/>
    <hyperlink ref="BF172" location="A126233522F" display="A126233522F" xr:uid="{9D592C65-6AD7-4B08-88D6-0A832F06F8AD}"/>
    <hyperlink ref="BF192" location="A126247778V" display="A126247778V" xr:uid="{FB85A757-463D-4E58-B691-341B19CD999A}"/>
    <hyperlink ref="BF212" location="A126240650F" display="A126240650F" xr:uid="{3982E211-FA3E-43C1-A3EB-8755727EB0F3}"/>
    <hyperlink ref="BG172" location="A126233954K" display="A126233954K" xr:uid="{7C83667B-FFA0-4275-8368-84025102FEC5}"/>
    <hyperlink ref="BG192" location="A126248210W" display="A126248210W" xr:uid="{6A629109-0EE4-4CD6-85CC-2C515E6CE077}"/>
    <hyperlink ref="BG212" location="A126241082L" display="A126241082L" xr:uid="{1175F72F-6AB4-49FD-BE38-E872C1CC67BC}"/>
    <hyperlink ref="BH172" location="A126233594T" display="A126233594T" xr:uid="{E1383A65-FB6E-4054-BFF1-1F3478DA5F3E}"/>
    <hyperlink ref="BH192" location="A126247850A" display="A126247850A" xr:uid="{ED9971EB-8EC1-4206-89B0-2FB37C90D1A8}"/>
    <hyperlink ref="BH212" location="A126240722F" display="A126240722F" xr:uid="{5F676E27-CC2C-454F-B74B-22DEC296E03B}"/>
    <hyperlink ref="BI172" location="A126234098X" display="A126234098X" xr:uid="{FDC07F17-4B29-44B4-A724-E7389E94262E}"/>
    <hyperlink ref="BI192" location="A126248354J" display="A126248354J" xr:uid="{ADCEC206-23A6-4DC3-8CDE-FE09E48476C0}"/>
    <hyperlink ref="BI212" location="A126241226L" display="A126241226L" xr:uid="{EB1292C9-5E65-4CDC-A0A0-EE2955F402E7}"/>
    <hyperlink ref="BJ172" location="A126233666T" display="A126233666T" xr:uid="{9D5DA0AA-FB83-449A-8DFE-DDA87E714AB7}"/>
    <hyperlink ref="BJ192" location="A126247922A" display="A126247922A" xr:uid="{C0F988E7-6D75-43D8-B4C6-507074FDF826}"/>
    <hyperlink ref="BJ212" location="A126240794T" display="A126240794T" xr:uid="{4293F659-7881-4D33-9170-A5B2773981A5}"/>
    <hyperlink ref="BK172" location="A126233810X" display="A126233810X" xr:uid="{B75ACE98-984F-49C6-99D5-215CB20C0F53}"/>
    <hyperlink ref="BK192" location="A126248066R" display="A126248066R" xr:uid="{F0FA7FEF-3790-411F-95E1-9BD335CC641D}"/>
    <hyperlink ref="BK212" location="A126240938T" display="A126240938T" xr:uid="{E9C53529-90AD-4735-84CA-D37ED78BB569}"/>
    <hyperlink ref="BL172" location="A126233450F" display="A126233450F" xr:uid="{CE28C597-B159-4331-A36D-1509AB807BC1}"/>
    <hyperlink ref="BL192" location="A126247706J" display="A126247706J" xr:uid="{A08E092A-0147-45A4-921B-C3A384285F02}"/>
    <hyperlink ref="BL212" location="A126240578X" display="A126240578X" xr:uid="{2BC7668B-21FF-475A-8B49-FF1EE6A65E78}"/>
    <hyperlink ref="BM172" location="A126234170F" display="A126234170F" xr:uid="{DEE4E553-77A5-44FB-922D-F805EFD75469}"/>
    <hyperlink ref="BM192" location="A126248426J" display="A126248426J" xr:uid="{C8657C50-13E4-49DC-B066-EAEB419D48B6}"/>
    <hyperlink ref="BM212" location="A126241298X" display="A126241298X" xr:uid="{E5D53F05-A7C3-4969-923A-40BA45FB1815}"/>
    <hyperlink ref="BN172" location="A126233882K" display="A126233882K" xr:uid="{D7E4599E-39F9-4CE8-9757-02339692C016}"/>
    <hyperlink ref="BN192" location="A126248138R" display="A126248138R" xr:uid="{DB8308A2-C8D6-465C-B164-D584FBBE8329}"/>
    <hyperlink ref="BN212" location="A126241010A" display="A126241010A" xr:uid="{D3A1507B-71FF-44BA-AB05-82AEA316CC13}"/>
    <hyperlink ref="BF173" location="A126233526R" display="A126233526R" xr:uid="{C1CCDBF8-7F3C-4266-8FD2-77576E85EF07}"/>
    <hyperlink ref="BF193" location="A126247782K" display="A126247782K" xr:uid="{9AAD9163-FF1B-45B3-9378-845401E4BA94}"/>
    <hyperlink ref="BF213" location="A126240654R" display="A126240654R" xr:uid="{E8282379-BE4D-410B-BF25-5CB2A1B509FB}"/>
    <hyperlink ref="BG173" location="A126233958V" display="A126233958V" xr:uid="{D79A720D-8AFE-4AF1-A473-E03417AFE1E3}"/>
    <hyperlink ref="BG193" location="A126248214F" display="A126248214F" xr:uid="{904ED6BC-FB3F-4412-91F3-AA7DE574C220}"/>
    <hyperlink ref="BG213" location="A126241086W" display="A126241086W" xr:uid="{7E4BF285-81A4-4634-9DA6-11E98AF25CE8}"/>
    <hyperlink ref="BH173" location="A126233598A" display="A126233598A" xr:uid="{582E0251-83F6-42F9-9260-6DBD5D207400}"/>
    <hyperlink ref="BH193" location="A126247854K" display="A126247854K" xr:uid="{F4121BD4-13B8-4FF3-9F47-1797A1D50A48}"/>
    <hyperlink ref="BH213" location="A126240726R" display="A126240726R" xr:uid="{0CA645AE-9136-459B-97C4-186B1A93B71A}"/>
    <hyperlink ref="BI173" location="A126234102C" display="A126234102C" xr:uid="{97D0FCC2-D853-482C-8F19-1730AC0CA96F}"/>
    <hyperlink ref="BI193" location="A126248358T" display="A126248358T" xr:uid="{251336D5-2444-4B31-A9A9-9989266220D3}"/>
    <hyperlink ref="BI213" location="A126241230C" display="A126241230C" xr:uid="{B80E86FD-F9A1-49A1-8149-4827A9ED6310}"/>
    <hyperlink ref="BJ173" location="A126233670J" display="A126233670J" xr:uid="{D297D045-9B6B-42FE-8E05-E440546D2235}"/>
    <hyperlink ref="BJ193" location="A126247926K" display="A126247926K" xr:uid="{E69D4BAC-C6DF-43BE-8F31-99B07B0D41B7}"/>
    <hyperlink ref="BJ213" location="A126240798A" display="A126240798A" xr:uid="{E4661556-740A-44F7-A0B2-4FA59D5AF56D}"/>
    <hyperlink ref="BK173" location="A126233814J" display="A126233814J" xr:uid="{967E700B-C2FF-4ECD-9687-40ACB7A20A2F}"/>
    <hyperlink ref="BK193" location="A126248070F" display="A126248070F" xr:uid="{FD474617-9C50-43DD-BD48-9EBF57B9D139}"/>
    <hyperlink ref="BK213" location="A126240942J" display="A126240942J" xr:uid="{1B903101-F4D7-4D23-9892-90787A1CF643}"/>
    <hyperlink ref="BL173" location="A126233454R" display="A126233454R" xr:uid="{F07AA2E5-E0E2-494C-95E4-8CC0EDA891BC}"/>
    <hyperlink ref="BL193" location="A126247710X" display="A126247710X" xr:uid="{F5EBC8CC-A58F-4437-ADAD-D64545BD2E92}"/>
    <hyperlink ref="BL213" location="A126240582R" display="A126240582R" xr:uid="{49CC989E-6392-4222-A73E-1778226943C7}"/>
    <hyperlink ref="BM173" location="A126234174R" display="A126234174R" xr:uid="{2F3D1958-7F7D-42A4-A3D1-56C6F6718A94}"/>
    <hyperlink ref="BM193" location="A126248430X" display="A126248430X" xr:uid="{2493FD99-0745-4550-9E83-98326D14AAA3}"/>
    <hyperlink ref="BM213" location="A126241302C" display="A126241302C" xr:uid="{3C754454-96B6-4420-B86B-458493A6E2F3}"/>
    <hyperlink ref="BN173" location="A126233886V" display="A126233886V" xr:uid="{3465B4AA-0875-4F89-882B-A9E817B38A01}"/>
    <hyperlink ref="BN193" location="A126248142F" display="A126248142F" xr:uid="{094E54EE-3CF0-4090-B547-6F354484C135}"/>
    <hyperlink ref="BN213" location="A126241014K" display="A126241014K" xr:uid="{796850D3-55DA-4140-935D-5BFDE8E63C93}"/>
    <hyperlink ref="BF174" location="A126233542R" display="A126233542R" xr:uid="{61330B39-8F40-4CE9-A2AA-DC8A775405AF}"/>
    <hyperlink ref="BF194" location="A126247798C" display="A126247798C" xr:uid="{2102A1B4-F9EA-4C37-B678-14FC060807ED}"/>
    <hyperlink ref="BF214" location="A126240670R" display="A126240670R" xr:uid="{632C891C-70EF-4803-AC1D-E41C6FE5C56A}"/>
    <hyperlink ref="BG174" location="A126233974V" display="A126233974V" xr:uid="{9DB54D12-6A82-493D-AAF6-117DAD092139}"/>
    <hyperlink ref="BG194" location="A126248230F" display="A126248230F" xr:uid="{E6391D4E-CF41-40EA-808C-C4D591288792}"/>
    <hyperlink ref="BG214" location="A126241102K" display="A126241102K" xr:uid="{AFC0E8B4-0A83-4856-93A0-D9CA11274B29}"/>
    <hyperlink ref="BH174" location="A126233614R" display="A126233614R" xr:uid="{A30C8995-C82F-4E87-BC33-18F1D7B66BB6}"/>
    <hyperlink ref="BH194" location="A126247870K" display="A126247870K" xr:uid="{B368D4F5-DF2A-4511-BC30-2016368B3C14}"/>
    <hyperlink ref="BH214" location="A126240742R" display="A126240742R" xr:uid="{4B80EC2B-7387-41DA-9AB0-380F18740B2D}"/>
    <hyperlink ref="BI174" location="A126234118W" display="A126234118W" xr:uid="{9DCD79B4-B466-497D-B62F-5539068F3541}"/>
    <hyperlink ref="BI194" location="A126248374T" display="A126248374T" xr:uid="{A006BB87-168D-4149-A779-F51A476B800B}"/>
    <hyperlink ref="BI214" location="A126241246W" display="A126241246W" xr:uid="{EB927322-D9B5-4181-90FC-BBFBAAFCD15C}"/>
    <hyperlink ref="BJ174" location="A126233686A" display="A126233686A" xr:uid="{6EE2E462-B8A2-4CE3-AF9C-8FCBCE545B8F}"/>
    <hyperlink ref="BJ194" location="A126247942K" display="A126247942K" xr:uid="{6509BB22-1E2A-432D-ACF8-0DCADE3CA0C9}"/>
    <hyperlink ref="BJ214" location="A126240814R" display="A126240814R" xr:uid="{A98C50B6-FEC1-4EFB-9F4F-A07A09F0266C}"/>
    <hyperlink ref="BK174" location="A126233830J" display="A126233830J" xr:uid="{420AE10A-30F6-48EB-91EE-EADDD3AA3AF6}"/>
    <hyperlink ref="BK194" location="A126248086X" display="A126248086X" xr:uid="{398A7840-51B3-40B8-96E6-589A731AD618}"/>
    <hyperlink ref="BK214" location="A126240958A" display="A126240958A" xr:uid="{47B40A26-B04B-42DD-A189-963B0A0AE907}"/>
    <hyperlink ref="BL174" location="A126233470R" display="A126233470R" xr:uid="{C2F362C2-F90C-4A13-ADE7-C536B970DA5B}"/>
    <hyperlink ref="BL194" location="A126247726T" display="A126247726T" xr:uid="{EF1FB6AB-220F-4663-98CA-331982D25571}"/>
    <hyperlink ref="BL214" location="A126240598J" display="A126240598J" xr:uid="{75C7B778-028E-45B9-B173-5413A1C46B7B}"/>
    <hyperlink ref="BM174" location="A126234190R" display="A126234190R" xr:uid="{20496C54-D14B-4EB3-AE3C-0882E490C400}"/>
    <hyperlink ref="BM194" location="A126248446T" display="A126248446T" xr:uid="{029B762C-0582-4149-9B45-985349AD064F}"/>
    <hyperlink ref="BM214" location="A126241318W" display="A126241318W" xr:uid="{7CDB13A8-653B-484A-A5A1-3FD428ABBDF1}"/>
    <hyperlink ref="BN174" location="A126233902J" display="A126233902J" xr:uid="{0DE744AF-6D98-4B20-8359-4DCABBF256FE}"/>
    <hyperlink ref="BN194" location="A126248158X" display="A126248158X" xr:uid="{FE777395-B925-49F6-B352-80E46DDA0051}"/>
    <hyperlink ref="BN214" location="A126241030K" display="A126241030K" xr:uid="{DD291AE5-BF35-4A6B-B3D3-2D69EB733BB8}"/>
    <hyperlink ref="BF175" location="A126233510W" display="A126233510W" xr:uid="{8E66CB94-3EC5-48E1-A57F-3AF1A769B4F6}"/>
    <hyperlink ref="BF195" location="A126247766K" display="A126247766K" xr:uid="{C23C139C-D57F-47A5-A4D4-0A5AA72261F8}"/>
    <hyperlink ref="BF215" location="A126240638R" display="A126240638R" xr:uid="{0EFCC803-05D2-41F2-B3D2-C128163EA7AD}"/>
    <hyperlink ref="BG175" location="A126233942A" display="A126233942A" xr:uid="{7E3F73F7-7525-439B-B47D-AA09F599752E}"/>
    <hyperlink ref="BG195" location="A126248198T" display="A126248198T" xr:uid="{63294B85-6896-49A4-9001-9ABAC87702A6}"/>
    <hyperlink ref="BG215" location="A126241070C" display="A126241070C" xr:uid="{60DCE9C1-CC00-4F4B-BEBE-5DB3C6603D95}"/>
    <hyperlink ref="BH175" location="A126233582J" display="A126233582J" xr:uid="{CB36527F-266E-4856-9AE4-508227790416}"/>
    <hyperlink ref="BH195" location="A126247838K" display="A126247838K" xr:uid="{85FCDEF9-318E-4693-B83C-4DD5155167F0}"/>
    <hyperlink ref="BH215" location="A126240710W" display="A126240710W" xr:uid="{E2A95DE8-240B-468A-8FF3-27B53DDCC9DE}"/>
    <hyperlink ref="BI175" location="A126234086R" display="A126234086R" xr:uid="{34AD64EA-0882-47DD-B350-BF31AAB948F3}"/>
    <hyperlink ref="BI195" location="A126248342X" display="A126248342X" xr:uid="{99621FB6-F051-4238-8B4A-A215CFC5F58E}"/>
    <hyperlink ref="BI215" location="A126241214C" display="A126241214C" xr:uid="{F0D45D72-D1D2-4D68-92ED-632C405881F4}"/>
    <hyperlink ref="BJ175" location="A126233654J" display="A126233654J" xr:uid="{04C82091-4F50-4980-9819-9BABE4464B62}"/>
    <hyperlink ref="BJ195" location="A126247910T" display="A126247910T" xr:uid="{85224147-3141-4631-B3F1-AAA512FAAD93}"/>
    <hyperlink ref="BJ215" location="A126240782J" display="A126240782J" xr:uid="{90DFC645-817A-4FAF-920B-FDC50AE409B5}"/>
    <hyperlink ref="BK175" location="A126233798V" display="A126233798V" xr:uid="{2D82CEBE-EA96-415B-9350-DED4619C6320}"/>
    <hyperlink ref="BK195" location="A126248054F" display="A126248054F" xr:uid="{1B4E8084-E5EE-4D17-B041-5D80B2B2C65F}"/>
    <hyperlink ref="BK215" location="A126240926J" display="A126240926J" xr:uid="{3CF07066-BDB2-440F-9353-298DDF13E081}"/>
    <hyperlink ref="BL175" location="A126233438R" display="A126233438R" xr:uid="{A5BA595D-CDA4-4ECE-9085-B88E3560AC21}"/>
    <hyperlink ref="BL195" location="A126247694K" display="A126247694K" xr:uid="{1E154107-A5E1-4A8E-B93A-137AFA052727}"/>
    <hyperlink ref="BL215" location="A126240566R" display="A126240566R" xr:uid="{BEE0C872-F134-414B-BA5B-874A9CA7B9AD}"/>
    <hyperlink ref="BM175" location="A126234158R" display="A126234158R" xr:uid="{AFDC7267-F09D-4677-A544-5EB9362FCD29}"/>
    <hyperlink ref="BM195" location="A126248414X" display="A126248414X" xr:uid="{0BED994B-A1E3-4FF4-9D94-1A59C0C31516}"/>
    <hyperlink ref="BM215" location="A126241286R" display="A126241286R" xr:uid="{A9D55385-7390-4805-B059-058D906A63D7}"/>
    <hyperlink ref="BN175" location="A126233870A" display="A126233870A" xr:uid="{2FF458CD-46B3-45FF-85BF-08EED0999696}"/>
    <hyperlink ref="BN195" location="A126248126F" display="A126248126F" xr:uid="{72BECEF5-B7EF-41C7-A6D0-1E6C8BD85795}"/>
    <hyperlink ref="BN215" location="A126240998V" display="A126240998V" xr:uid="{B228E39D-5169-4DCB-9607-3E2E58C44A3C}"/>
    <hyperlink ref="BF176" location="A126233562X" display="A126233562X" xr:uid="{E57C6721-47B6-40B7-8CD6-856519BBF5E1}"/>
    <hyperlink ref="BF196" location="A126247818A" display="A126247818A" xr:uid="{2999AC49-9258-46A3-8248-F0EF9F9A67FF}"/>
    <hyperlink ref="BF216" location="A126240690X" display="A126240690X" xr:uid="{6B576BD9-CDB2-464F-98DD-EE7843CA9605}"/>
    <hyperlink ref="BG176" location="A126233994C" display="A126233994C" xr:uid="{5821EB68-4B82-4425-9219-519B534946F8}"/>
    <hyperlink ref="BG196" location="A126248250R" display="A126248250R" xr:uid="{0FFC5C26-6F86-4DFF-ADD1-7347CE83D9C2}"/>
    <hyperlink ref="BG216" location="A126241122V" display="A126241122V" xr:uid="{A8D76F57-4F71-4A1C-B3CD-5A19A8688B4D}"/>
    <hyperlink ref="BH176" location="A126233634X" display="A126233634X" xr:uid="{E560671B-99AF-421A-BF1B-72626262A6E8}"/>
    <hyperlink ref="BH196" location="A126247890V" display="A126247890V" xr:uid="{7DDCAE5E-5921-402F-B769-0BE9DEAC3B17}"/>
    <hyperlink ref="BH216" location="A126240762X" display="A126240762X" xr:uid="{1481C0F0-8B96-4A38-93CA-CFC191A578F8}"/>
    <hyperlink ref="BI176" location="A126234138F" display="A126234138F" xr:uid="{ED52E7A0-AC24-4F6F-85C7-406F9057D90F}"/>
    <hyperlink ref="BI196" location="A126248394A" display="A126248394A" xr:uid="{A7480A46-6065-45D8-90F4-2A03B37B765F}"/>
    <hyperlink ref="BI216" location="A126241266F" display="A126241266F" xr:uid="{748B5FBB-F97D-4377-962A-E9D62DD126C3}"/>
    <hyperlink ref="BJ176" location="A126233706X" display="A126233706X" xr:uid="{3616951A-8E58-4111-B4A3-0298B6CE10B5}"/>
    <hyperlink ref="BJ196" location="A126247962V" display="A126247962V" xr:uid="{89122295-079F-4D2D-977F-D3C72FC1F7D6}"/>
    <hyperlink ref="BJ216" location="A126240834X" display="A126240834X" xr:uid="{1EC1D92C-D5C7-48A5-A514-F2504BD49BD5}"/>
    <hyperlink ref="BK176" location="A126233850T" display="A126233850T" xr:uid="{E9E13879-F981-461B-B0E1-DBDC982161F6}"/>
    <hyperlink ref="BK196" location="A126248106W" display="A126248106W" xr:uid="{F2D46618-BA81-4272-950A-8CF2C2437AE5}"/>
    <hyperlink ref="BK216" location="A126240978K" display="A126240978K" xr:uid="{0697D6C5-5DF9-49A6-9757-5E8A36D76D04}"/>
    <hyperlink ref="BL176" location="A126233490X" display="A126233490X" xr:uid="{7E6D4D4D-AC03-4DEF-8915-2D696E3B046C}"/>
    <hyperlink ref="BL196" location="A126247746A" display="A126247746A" xr:uid="{FB374F03-A1FD-4C78-9670-AE29D796C377}"/>
    <hyperlink ref="BL216" location="A126240618F" display="A126240618F" xr:uid="{6CDB41C8-3C7F-405D-B049-63798A3BCABF}"/>
    <hyperlink ref="BM176" location="A126234210L" display="A126234210L" xr:uid="{B769B716-C492-4800-ADB3-B7154E1A3CE0}"/>
    <hyperlink ref="BM196" location="A126248466A" display="A126248466A" xr:uid="{AC1583C7-C1AB-4F3A-A370-DFD93224AC9F}"/>
    <hyperlink ref="BM216" location="A126241338F" display="A126241338F" xr:uid="{023392D8-4C79-4F1D-BD14-AC6DE02ED25A}"/>
    <hyperlink ref="BN176" location="A126233922T" display="A126233922T" xr:uid="{2BB9ED75-6A1D-4315-BC82-1B85D13814F2}"/>
    <hyperlink ref="BN196" location="A126248178J" display="A126248178J" xr:uid="{962CDA96-C7D6-448D-9D33-503807606640}"/>
    <hyperlink ref="BN216" location="A126241050V" display="A126241050V" xr:uid="{5DD79B9C-6CB0-4690-8E96-11652426F749}"/>
    <hyperlink ref="BF177" location="A126233546X" display="A126233546X" xr:uid="{CF7EAD86-362B-4F09-AEB0-C93BF2A6D6A9}"/>
    <hyperlink ref="BF197" location="A126247802J" display="A126247802J" xr:uid="{40224A38-0221-4195-9E62-1D16DA11A377}"/>
    <hyperlink ref="BF217" location="A126240674X" display="A126240674X" xr:uid="{2644EC30-1B0A-4E53-A5EC-634C16BF41BD}"/>
    <hyperlink ref="BG177" location="A126233978C" display="A126233978C" xr:uid="{B6F1DE8D-ACCF-45F7-A195-EEE62FCE3773}"/>
    <hyperlink ref="BG197" location="A126248234R" display="A126248234R" xr:uid="{35F604BA-553B-44B1-8DDB-16E77C016488}"/>
    <hyperlink ref="BG217" location="A126241106V" display="A126241106V" xr:uid="{6ED9D454-C9DC-4F93-B6D5-F9B681790A01}"/>
    <hyperlink ref="BH177" location="A126233618X" display="A126233618X" xr:uid="{66515236-E20A-4AA5-B83F-316ED8B966FF}"/>
    <hyperlink ref="BH197" location="A126247874V" display="A126247874V" xr:uid="{366D8392-59E1-40EE-9B2C-CBA020DED736}"/>
    <hyperlink ref="BH217" location="A126240746X" display="A126240746X" xr:uid="{48FC6FDC-54B7-46B5-A447-965B6BBFAA4E}"/>
    <hyperlink ref="BI177" location="A126234122L" display="A126234122L" xr:uid="{BC75FC5F-D7F3-42B2-B743-EA6A4479C9C7}"/>
    <hyperlink ref="BI197" location="A126248378A" display="A126248378A" xr:uid="{76D09EF0-6E96-4A54-BF04-A6EF02D7F1A5}"/>
    <hyperlink ref="BI217" location="A126241250L" display="A126241250L" xr:uid="{B0D9422C-972D-487E-B69F-8AD3DDE13814}"/>
    <hyperlink ref="BJ177" location="A126233690T" display="A126233690T" xr:uid="{F780DA55-75DF-4CEF-BCE9-0E23AA7AEB5C}"/>
    <hyperlink ref="BJ197" location="A126247946V" display="A126247946V" xr:uid="{A6FAB8BE-3425-414E-B7D4-3CBFB4B1CF31}"/>
    <hyperlink ref="BJ217" location="A126240818X" display="A126240818X" xr:uid="{E16D86B6-C30C-4519-96D0-BFF0550D98D8}"/>
    <hyperlink ref="BK177" location="A126233834T" display="A126233834T" xr:uid="{CAE44B28-299B-493E-B7F2-85BDFA0070A8}"/>
    <hyperlink ref="BK197" location="A126248090R" display="A126248090R" xr:uid="{A9F8F008-36DF-4287-94CE-C3F2DDBD2ADE}"/>
    <hyperlink ref="BK217" location="A126240962T" display="A126240962T" xr:uid="{14DF0A0E-C7F0-4447-A261-9F893B2AC351}"/>
    <hyperlink ref="BL177" location="A126233474X" display="A126233474X" xr:uid="{41D1F93C-EB8C-4B4D-B804-0B162D7A1751}"/>
    <hyperlink ref="BL197" location="A126247730J" display="A126247730J" xr:uid="{4F275D11-9AA2-43FD-8172-2FA224C6C89B}"/>
    <hyperlink ref="BL217" location="A126240602L" display="A126240602L" xr:uid="{4B7D8FC0-D497-4995-8F7E-6F8A383BABCC}"/>
    <hyperlink ref="BM177" location="A126234194X" display="A126234194X" xr:uid="{66016B94-6BC1-4E03-92CC-9F21DEF3E250}"/>
    <hyperlink ref="BM197" location="A126248450J" display="A126248450J" xr:uid="{E126FFC0-37F8-4E3D-9820-05CE3384ACAB}"/>
    <hyperlink ref="BM217" location="A126241322L" display="A126241322L" xr:uid="{CD1EBF5A-B08D-4C0C-B252-705524A8958F}"/>
    <hyperlink ref="BN177" location="A126233906T" display="A126233906T" xr:uid="{66CD0AC6-7872-48C9-A48F-70F741EC23F3}"/>
    <hyperlink ref="BN197" location="A126248162R" display="A126248162R" xr:uid="{F5EF0E9B-12A7-484A-A828-58D9ED3A00C6}"/>
    <hyperlink ref="BN217" location="A126241034V" display="A126241034V" xr:uid="{3780F75B-08A7-413F-A0E3-D5B35CC3FFEC}"/>
    <hyperlink ref="BF178" location="A126233566J" display="A126233566J" xr:uid="{CD504E47-5EA3-4969-8E72-C75A59A8E914}"/>
    <hyperlink ref="BF198" location="A126247822T" display="A126247822T" xr:uid="{28964522-910F-4F68-A106-5953FFCBF585}"/>
    <hyperlink ref="BF218" location="A126240694J" display="A126240694J" xr:uid="{F4FE0C36-A95F-49DF-A741-4DC1834A4099}"/>
    <hyperlink ref="BG178" location="A126233998L" display="A126233998L" xr:uid="{8F154BFA-484F-4D22-B147-5EAB926871A0}"/>
    <hyperlink ref="BG198" location="A126248254X" display="A126248254X" xr:uid="{13CFDF69-DADC-4895-BAD6-369B7D2DF52A}"/>
    <hyperlink ref="BG218" location="A126241126C" display="A126241126C" xr:uid="{89073882-8343-4036-98D3-432D940072C1}"/>
    <hyperlink ref="BH178" location="A126233638J" display="A126233638J" xr:uid="{A1FED3C8-A86A-4BFA-82CC-D81612BE2452}"/>
    <hyperlink ref="BH198" location="A126247894C" display="A126247894C" xr:uid="{5DF123D3-50D5-49A3-A154-17F3E22AB1A6}"/>
    <hyperlink ref="BH218" location="A126240766J" display="A126240766J" xr:uid="{0C7ABE32-88B3-45BE-9437-ECE613CA0CF2}"/>
    <hyperlink ref="BI178" location="A126234142W" display="A126234142W" xr:uid="{66C20026-F6DC-4A6A-AB79-C930821C8EEF}"/>
    <hyperlink ref="BI198" location="A126248398K" display="A126248398K" xr:uid="{CBA3DC58-0252-4BFF-B47C-5BA59EE7A7A6}"/>
    <hyperlink ref="BI218" location="A126241270W" display="A126241270W" xr:uid="{3F21E9C2-A3A1-40D6-83BD-C68990374C83}"/>
    <hyperlink ref="BJ178" location="A126233710R" display="A126233710R" xr:uid="{892D49A5-6261-42BB-BB10-485023EFE27F}"/>
    <hyperlink ref="BJ198" location="A126247966C" display="A126247966C" xr:uid="{EA1B870C-663B-4E99-94FE-6F96DDF769FF}"/>
    <hyperlink ref="BJ218" location="A126240838J" display="A126240838J" xr:uid="{AD9BD6E1-D215-4833-8A08-5300367265D8}"/>
    <hyperlink ref="BK178" location="A126233854A" display="A126233854A" xr:uid="{71F573D8-0F1B-4306-842D-3B614DFE8BD0}"/>
    <hyperlink ref="BK198" location="A126248110L" display="A126248110L" xr:uid="{3F3004EF-8D33-4BA8-80E6-5F2AD06D3864}"/>
    <hyperlink ref="BK218" location="A126240982A" display="A126240982A" xr:uid="{6FA3CD0F-EE59-40F5-B893-6D2C96B7319F}"/>
    <hyperlink ref="BL178" location="A126233494J" display="A126233494J" xr:uid="{F2CBC3EF-4730-4A3A-8E3B-53BB7C8C64F2}"/>
    <hyperlink ref="BL198" location="A126247750T" display="A126247750T" xr:uid="{B0582753-8A00-4B72-B077-05CA03570BFB}"/>
    <hyperlink ref="BL218" location="A126240622W" display="A126240622W" xr:uid="{1586EF6E-BBED-48F2-BE26-39AB87CBA27F}"/>
    <hyperlink ref="BM178" location="A126234214W" display="A126234214W" xr:uid="{9F58B23A-BF0C-45E3-B7B0-9FFAE13F986E}"/>
    <hyperlink ref="BM198" location="A126248470T" display="A126248470T" xr:uid="{689B8D11-AF41-430C-8A2F-EE409C3CEAE4}"/>
    <hyperlink ref="BM218" location="A126241342W" display="A126241342W" xr:uid="{8D6704B3-F505-4288-B976-EA3F4B9ACD53}"/>
    <hyperlink ref="BN178" location="A126233926A" display="A126233926A" xr:uid="{9733C93D-8EF1-49F9-A01B-19246B1BB81D}"/>
    <hyperlink ref="BN198" location="A126248182X" display="A126248182X" xr:uid="{8B78FC12-DA6B-402F-A60F-3867893E09B4}"/>
    <hyperlink ref="BN218" location="A126241054C" display="A126241054C" xr:uid="{671E898E-EC8C-4472-8A23-F8FB0F659BC5}"/>
    <hyperlink ref="BF179" location="A126233514F" display="A126233514F" xr:uid="{4B6EE670-7F04-40CF-8244-260BB4954C81}"/>
    <hyperlink ref="BF199" location="A126247770A" display="A126247770A" xr:uid="{426F18C2-587B-4191-AE62-3093ACB22BE7}"/>
    <hyperlink ref="BF219" location="A126240642F" display="A126240642F" xr:uid="{131B2814-05C7-4FE0-B2E9-D330148396AC}"/>
    <hyperlink ref="BG179" location="A126233946K" display="A126233946K" xr:uid="{936F94D0-E0BA-42E9-89D9-86EEBA180EC5}"/>
    <hyperlink ref="BG199" location="A126248202W" display="A126248202W" xr:uid="{F4981711-8DD9-420A-ADB4-0C1A7D17C566}"/>
    <hyperlink ref="BG219" location="A126241074L" display="A126241074L" xr:uid="{2FBD35C9-93C4-4097-9E9E-4D8C224CD74B}"/>
    <hyperlink ref="BH179" location="A126233586T" display="A126233586T" xr:uid="{0B13ACC3-EF5D-454D-8E3D-046633F47D28}"/>
    <hyperlink ref="BH199" location="A126247842A" display="A126247842A" xr:uid="{0E615152-1923-408E-94FE-F9D8F93CADFE}"/>
    <hyperlink ref="BH219" location="A126240714F" display="A126240714F" xr:uid="{452C8108-E208-4B08-9AAB-B86036C7ED66}"/>
    <hyperlink ref="BI179" location="A126234090F" display="A126234090F" xr:uid="{A342244D-6D79-45D8-8CE5-D58B4200E0AD}"/>
    <hyperlink ref="BI199" location="A126248346J" display="A126248346J" xr:uid="{BB6177DC-C1E4-4484-B405-89C01DB10A9A}"/>
    <hyperlink ref="BI219" location="A126241218L" display="A126241218L" xr:uid="{5EBCD19D-F053-43D6-A7A0-171498630A8C}"/>
    <hyperlink ref="BJ179" location="A126233658T" display="A126233658T" xr:uid="{0E42D499-6D77-4206-BF19-13EF9280FA81}"/>
    <hyperlink ref="BJ199" location="A126247914A" display="A126247914A" xr:uid="{682BEE44-2D78-49FF-8D38-D65E897CBE9F}"/>
    <hyperlink ref="BJ219" location="A126240786T" display="A126240786T" xr:uid="{A5FC9378-A8DE-4482-B14C-DCD003D439A9}"/>
    <hyperlink ref="BK179" location="A126233802X" display="A126233802X" xr:uid="{F9C64BBE-D72F-4981-B5ED-BE60754BE1BF}"/>
    <hyperlink ref="BK199" location="A126248058R" display="A126248058R" xr:uid="{4C4271EA-236E-4792-8944-F6AFA30DAC55}"/>
    <hyperlink ref="BK219" location="A126240930X" display="A126240930X" xr:uid="{65070A71-B3DE-4996-A31C-36CB39B53308}"/>
    <hyperlink ref="BL179" location="A126233442F" display="A126233442F" xr:uid="{78806C05-0014-401D-9797-7728F81A4DBC}"/>
    <hyperlink ref="BL199" location="A126247698V" display="A126247698V" xr:uid="{379D8883-E1D5-4333-8A93-1359689F186D}"/>
    <hyperlink ref="BL219" location="A126240570F" display="A126240570F" xr:uid="{41D0CA2E-F666-4D69-9363-6895F6B419A9}"/>
    <hyperlink ref="BM179" location="A126234162F" display="A126234162F" xr:uid="{AC515B52-5532-4344-8BB4-B2C2F0C61003}"/>
    <hyperlink ref="BM199" location="A126248418J" display="A126248418J" xr:uid="{3502DE34-7141-4B64-96BB-F5312437053B}"/>
    <hyperlink ref="BM219" location="A126241290F" display="A126241290F" xr:uid="{43A0C0D1-4298-4D0D-8F67-2FE7A7B923DB}"/>
    <hyperlink ref="BN179" location="A126233874K" display="A126233874K" xr:uid="{3DD51F3C-8645-42F4-A757-87DF77DD6FF1}"/>
    <hyperlink ref="BN199" location="A126248130W" display="A126248130W" xr:uid="{02FA8854-D248-45EF-B2B9-1F3B85D9FF28}"/>
    <hyperlink ref="BN219" location="A126241002A" display="A126241002A" xr:uid="{EAA79AB1-34E0-4BAF-AED8-9CBB2029FD25}"/>
    <hyperlink ref="BF180" location="A126233498T" display="A126233498T" xr:uid="{36491101-2162-49ED-9FB8-D1C8238DD63B}"/>
    <hyperlink ref="BF200" location="A126247754A" display="A126247754A" xr:uid="{5D69149B-7F7B-42FA-A5B0-F8380DF7B998}"/>
    <hyperlink ref="BF220" location="A126240626F" display="A126240626F" xr:uid="{C330282C-78D4-4F35-896A-4FC8A4B3550E}"/>
    <hyperlink ref="BG180" location="A126233930T" display="A126233930T" xr:uid="{0BD0D120-4C15-4889-8951-EC187DEC5715}"/>
    <hyperlink ref="BG200" location="A126248186J" display="A126248186J" xr:uid="{6E76E74A-BCD0-492B-9E0D-6AAEF9D65E7D}"/>
    <hyperlink ref="BG220" location="A126241058L" display="A126241058L" xr:uid="{BAB6E417-B02F-4890-91F8-9ABFAF2C7CD4}"/>
    <hyperlink ref="BH180" location="A126233570X" display="A126233570X" xr:uid="{08AC04EB-AFDE-493C-A84D-E673C0C1F703}"/>
    <hyperlink ref="BH200" location="A126247826A" display="A126247826A" xr:uid="{6B38B445-3F56-4C0B-B50F-47C558B707BF}"/>
    <hyperlink ref="BH220" location="A126240698T" display="A126240698T" xr:uid="{3D3490FB-1E83-411B-96F1-278CB458683E}"/>
    <hyperlink ref="BI180" location="A126234074F" display="A126234074F" xr:uid="{F69CE93B-69BB-418F-942D-50970C3ACDAF}"/>
    <hyperlink ref="BI200" location="A126248330R" display="A126248330R" xr:uid="{B2BF830A-2487-4950-8713-C96D026ED685}"/>
    <hyperlink ref="BI220" location="A126241202V" display="A126241202V" xr:uid="{13580A2E-73DF-47BB-884C-DD458CFA2937}"/>
    <hyperlink ref="BJ180" location="A126233642X" display="A126233642X" xr:uid="{A3486928-938E-4B2A-B094-C1E50EED0045}"/>
    <hyperlink ref="BJ200" location="A126247898L" display="A126247898L" xr:uid="{28587228-466E-44F0-8BA9-D4E92C8F0342}"/>
    <hyperlink ref="BJ220" location="A126240770X" display="A126240770X" xr:uid="{03E8896E-6D85-4D29-85BA-FE92518AD63B}"/>
    <hyperlink ref="BK180" location="A126233786K" display="A126233786K" xr:uid="{C3F42BF8-9762-4080-9D43-1EC009AA3BC5}"/>
    <hyperlink ref="BK200" location="A126248042W" display="A126248042W" xr:uid="{3730BD32-6BD1-4806-8CFC-39A936DCCB77}"/>
    <hyperlink ref="BK220" location="A126240914X" display="A126240914X" xr:uid="{0CA78D79-4D51-4823-B5C3-5496FF6045CB}"/>
    <hyperlink ref="BL180" location="A126233426F" display="A126233426F" xr:uid="{300B658C-B554-4B39-AF91-C38F04B56203}"/>
    <hyperlink ref="BL200" location="A126247682A" display="A126247682A" xr:uid="{170FC433-9137-454C-BE18-AD89CD011337}"/>
    <hyperlink ref="BL220" location="A126240554F" display="A126240554F" xr:uid="{DDCD0AE5-2C36-4A88-8FBA-19940A70CB55}"/>
    <hyperlink ref="BM180" location="A126234146F" display="A126234146F" xr:uid="{D72B6485-0973-47BE-8893-5EB64870AE9D}"/>
    <hyperlink ref="BM200" location="A126248402R" display="A126248402R" xr:uid="{2EE07F75-A57A-459D-B4CF-0AA1EF34765B}"/>
    <hyperlink ref="BM220" location="A126241274F" display="A126241274F" xr:uid="{D958CD70-5F5F-4D6F-84F8-39B6EF2F1F8C}"/>
    <hyperlink ref="BN180" location="A126233858K" display="A126233858K" xr:uid="{AFF4CF15-5B03-4FBC-9782-0B65C73F05DE}"/>
    <hyperlink ref="BN200" location="A126248114W" display="A126248114W" xr:uid="{5F306B3C-467B-4AB3-978A-E660286792E8}"/>
    <hyperlink ref="BN220" location="A126240986K" display="A126240986K" xr:uid="{F6B72A80-3259-4211-B168-34CEE9BF4FDE}"/>
    <hyperlink ref="BF181" location="A126233502W" display="A126233502W" xr:uid="{1738B66E-3CAF-43CD-B408-3FF0988E167B}"/>
    <hyperlink ref="BF201" location="A126247758K" display="A126247758K" xr:uid="{79BFE696-74FD-43E3-8B6E-199FF1947089}"/>
    <hyperlink ref="BF221" location="A126240630W" display="A126240630W" xr:uid="{7FCBDBBE-D97E-4A2E-A7F7-07CAD7B594D6}"/>
    <hyperlink ref="BG181" location="A126233934A" display="A126233934A" xr:uid="{E37B61CD-8D9D-4350-AF9F-E4E6591DD430}"/>
    <hyperlink ref="BG201" location="A126248190X" display="A126248190X" xr:uid="{2249AAC3-F5E7-461D-87CB-A408CCA5F350}"/>
    <hyperlink ref="BG221" location="A126241062C" display="A126241062C" xr:uid="{CBFB6B87-A3AE-48EA-B83B-62441C04E1BE}"/>
    <hyperlink ref="BH181" location="A126233574J" display="A126233574J" xr:uid="{ED52C7AE-F7AF-476C-8CF2-2C00297C209E}"/>
    <hyperlink ref="BH201" location="A126247830T" display="A126247830T" xr:uid="{061CC8FC-BCD1-4D01-A2CD-56AA674D6075}"/>
    <hyperlink ref="BH221" location="A126240702W" display="A126240702W" xr:uid="{5315DDFA-FD34-48F9-A1BC-FB88813E9CEC}"/>
    <hyperlink ref="BI181" location="A126234078R" display="A126234078R" xr:uid="{D716513C-C758-4611-81E4-436E2EC8E459}"/>
    <hyperlink ref="BI201" location="A126248334X" display="A126248334X" xr:uid="{565E92ED-73EF-4145-8C85-1A56AEFF4F28}"/>
    <hyperlink ref="BI221" location="A126241206C" display="A126241206C" xr:uid="{FC3F752B-E118-448A-BD63-68F9802563FA}"/>
    <hyperlink ref="BJ181" location="A126233646J" display="A126233646J" xr:uid="{8E022D3C-B38F-4018-8E1D-A38D1A9C9434}"/>
    <hyperlink ref="BJ201" location="A126247902T" display="A126247902T" xr:uid="{08E69EBB-1A49-43A9-AE60-CF926126A359}"/>
    <hyperlink ref="BJ221" location="A126240774J" display="A126240774J" xr:uid="{2359E0CD-32AA-416A-9858-10DCE85F7EDE}"/>
    <hyperlink ref="BK181" location="A126233790A" display="A126233790A" xr:uid="{AB958679-1847-4353-A5B6-26CB381FB1CB}"/>
    <hyperlink ref="BK201" location="A126248046F" display="A126248046F" xr:uid="{2748E9CE-99FB-46B1-AE74-D0B608D06E01}"/>
    <hyperlink ref="BK221" location="A126240918J" display="A126240918J" xr:uid="{D91D1B2D-5BD7-4ED9-B8C4-3B363480EB39}"/>
    <hyperlink ref="BL181" location="A126233430W" display="A126233430W" xr:uid="{F35A6FED-5EC8-4EFB-A539-9A6ECBC9DD0E}"/>
    <hyperlink ref="BL201" location="A126247686K" display="A126247686K" xr:uid="{E0ED686B-9B72-4D52-8654-3344091EADAC}"/>
    <hyperlink ref="BL221" location="A126240558R" display="A126240558R" xr:uid="{ACAC2DE4-372A-4E1F-B550-F3D9C92AF9C1}"/>
    <hyperlink ref="BM181" location="A126234150W" display="A126234150W" xr:uid="{BA9B0A66-66CF-4CE1-8D89-27223FBC43A1}"/>
    <hyperlink ref="BM201" location="A126248406X" display="A126248406X" xr:uid="{14395FED-3D24-4685-85D3-B68AE7188A44}"/>
    <hyperlink ref="BM221" location="A126241278R" display="A126241278R" xr:uid="{8D184967-0637-40D3-B195-E49B7396A7CD}"/>
    <hyperlink ref="BN181" location="A126233862A" display="A126233862A" xr:uid="{C7439079-7F5A-4548-91E3-381247D0DB5E}"/>
    <hyperlink ref="BN201" location="A126248118F" display="A126248118F" xr:uid="{7C925BFD-42EC-4763-89C7-620ED702B2A3}"/>
    <hyperlink ref="BN221" location="A126240990A" display="A126240990A" xr:uid="{725CC7F8-4453-4EE6-8777-409C7472150A}"/>
    <hyperlink ref="BF182" location="A126233530F" display="A126233530F" xr:uid="{B950C871-7140-4412-A574-28E57A91DCFF}"/>
    <hyperlink ref="BF202" location="A126247786V" display="A126247786V" xr:uid="{380616DA-9D5B-4802-8F27-2EB550A24081}"/>
    <hyperlink ref="BF222" location="A126240658X" display="A126240658X" xr:uid="{928C551A-700B-4DAD-A504-5EBC676C4D7E}"/>
    <hyperlink ref="BG182" location="A126233962K" display="A126233962K" xr:uid="{453BF78B-4380-47E4-A912-A4E0FF8049FC}"/>
    <hyperlink ref="BG202" location="A126248218R" display="A126248218R" xr:uid="{AA2CF158-D6B4-4DD1-9CB9-C7C1DBB0D7F0}"/>
    <hyperlink ref="BG222" location="A126241090L" display="A126241090L" xr:uid="{0E19DA43-673F-4936-9A2D-82642BC67D13}"/>
    <hyperlink ref="BH182" location="A126233602F" display="A126233602F" xr:uid="{9504CFD4-FF31-408D-BA13-9999897BF65F}"/>
    <hyperlink ref="BH202" location="A126247858V" display="A126247858V" xr:uid="{18798FC4-B1EB-4B97-8D61-DC7F117E47C1}"/>
    <hyperlink ref="BH222" location="A126240730F" display="A126240730F" xr:uid="{C1A0B60A-F783-496D-9927-30B483695A5F}"/>
    <hyperlink ref="BI182" location="A126234106L" display="A126234106L" xr:uid="{3C7E0E01-582E-4B4C-9B09-6AD41E2111D0}"/>
    <hyperlink ref="BI202" location="A126248362J" display="A126248362J" xr:uid="{2909FC7F-6D27-4AAC-9FC0-2626CD79C2CE}"/>
    <hyperlink ref="BI222" location="A126241234L" display="A126241234L" xr:uid="{482D04BB-4F50-4082-A9A4-842CB42D0544}"/>
    <hyperlink ref="BJ182" location="A126233674T" display="A126233674T" xr:uid="{5298AA59-E220-4763-A1F6-626F376D67B7}"/>
    <hyperlink ref="BJ202" location="A126247930A" display="A126247930A" xr:uid="{2D264CBC-D313-44FC-BAA9-7DBCCFF68F45}"/>
    <hyperlink ref="BJ222" location="A126240802F" display="A126240802F" xr:uid="{E3AE64E9-6DD9-4AD7-9A79-CA1B8B9A0982}"/>
    <hyperlink ref="BK182" location="A126233818T" display="A126233818T" xr:uid="{AF5B5BDC-DD02-412A-BB9B-1D8A449B66D1}"/>
    <hyperlink ref="BK202" location="A126248074R" display="A126248074R" xr:uid="{E5D0F6A2-5556-4EF8-9834-40099135ECC1}"/>
    <hyperlink ref="BK222" location="A126240946T" display="A126240946T" xr:uid="{3C5E1E3A-44E4-427B-8CB4-F1BCF371726F}"/>
    <hyperlink ref="BL182" location="A126233458X" display="A126233458X" xr:uid="{6B82CCD9-F7D9-4783-9C3D-B5BCAF7CA7BF}"/>
    <hyperlink ref="BL202" location="A126247714J" display="A126247714J" xr:uid="{CA1B9E34-78CE-4490-BF9A-A04FFE7883AC}"/>
    <hyperlink ref="BL222" location="A126240586X" display="A126240586X" xr:uid="{7147763E-5704-47C9-B05C-9DC2C17FF04A}"/>
    <hyperlink ref="BM182" location="A126234178X" display="A126234178X" xr:uid="{2CA13584-4B54-455D-9CDC-A809D787DE46}"/>
    <hyperlink ref="BM202" location="A126248434J" display="A126248434J" xr:uid="{510B3F58-A3D0-422E-9242-9266284C2CE6}"/>
    <hyperlink ref="BM222" location="A126241306L" display="A126241306L" xr:uid="{5F9D8B93-3DAF-4B99-AA6C-8243AD45B0AC}"/>
    <hyperlink ref="BN182" location="A126233890K" display="A126233890K" xr:uid="{4AC5A355-67F5-4824-8299-D714F9BAF851}"/>
    <hyperlink ref="BN202" location="A126248146R" display="A126248146R" xr:uid="{9C174219-5998-4B17-B18A-3E8B96322244}"/>
    <hyperlink ref="BN222" location="A126241018V" display="A126241018V" xr:uid="{60A676CA-E55D-4D23-95BF-5235AF88779B}"/>
    <hyperlink ref="BF183" location="A126233506F" display="A126233506F" xr:uid="{CB884BEF-D34C-4CF2-A72A-657B4D225581}"/>
    <hyperlink ref="BF203" location="A126247762A" display="A126247762A" xr:uid="{270EAE75-3138-483C-AA34-6E7B0C32EEE5}"/>
    <hyperlink ref="BF223" location="A126240634F" display="A126240634F" xr:uid="{0FB216BE-9AB9-45BF-A422-2DF8D531C075}"/>
    <hyperlink ref="BG183" location="A126233938K" display="A126233938K" xr:uid="{31A12DC7-AC97-4A80-AC28-3DAA38D50771}"/>
    <hyperlink ref="BG203" location="A126248194J" display="A126248194J" xr:uid="{FB3936D3-39E1-4AD0-B59B-C501673D4DB2}"/>
    <hyperlink ref="BG223" location="A126241066L" display="A126241066L" xr:uid="{4E2DFA42-04A6-41E0-A185-AC79BEFEACCE}"/>
    <hyperlink ref="BH183" location="A126233578T" display="A126233578T" xr:uid="{DBB14EC1-A002-4BBD-A8D4-F3EEAAD011A2}"/>
    <hyperlink ref="BH203" location="A126247834A" display="A126247834A" xr:uid="{FD923B49-B6B5-4C5A-8BCE-D99DAC9598CC}"/>
    <hyperlink ref="BH223" location="A126240706F" display="A126240706F" xr:uid="{D47C13BD-6144-4683-88F6-7BF908BE99F5}"/>
    <hyperlink ref="BI183" location="A126234082F" display="A126234082F" xr:uid="{1C76D863-FF1B-4CB1-9850-11DEF223E504}"/>
    <hyperlink ref="BI203" location="A126248338J" display="A126248338J" xr:uid="{82BBD7E7-D088-4A39-A579-A4A3351ED50C}"/>
    <hyperlink ref="BI223" location="A126241210V" display="A126241210V" xr:uid="{069C05D1-2A82-4283-957E-7044034AD827}"/>
    <hyperlink ref="BJ183" location="A126233650X" display="A126233650X" xr:uid="{FD3EEF3C-8E0E-4AF2-A74E-62E5207228D9}"/>
    <hyperlink ref="BJ203" location="A126247906A" display="A126247906A" xr:uid="{77EBE755-72DB-4BFB-947B-48F6A89BEE89}"/>
    <hyperlink ref="BJ223" location="A126240778T" display="A126240778T" xr:uid="{10897412-83A2-4A1C-A275-92145949DAAB}"/>
    <hyperlink ref="BK183" location="A126233794K" display="A126233794K" xr:uid="{75F19BFA-8512-4413-8DCE-1FAA838560D0}"/>
    <hyperlink ref="BK203" location="A126248050W" display="A126248050W" xr:uid="{B5A89309-C4AC-44BA-B973-93FDECAC2B8F}"/>
    <hyperlink ref="BK223" location="A126240922X" display="A126240922X" xr:uid="{026DE520-2853-4D3E-88F9-AF8A64AFF524}"/>
    <hyperlink ref="BL183" location="A126233434F" display="A126233434F" xr:uid="{D654C037-A70C-4C56-9078-9F1B85B2D424}"/>
    <hyperlink ref="BL203" location="A126247690A" display="A126247690A" xr:uid="{FC10D424-8BF1-4B55-9518-244848313924}"/>
    <hyperlink ref="BL223" location="A126240562F" display="A126240562F" xr:uid="{78D552A2-9F3B-4B5E-AD32-51A67E5D4AC3}"/>
    <hyperlink ref="BM183" location="A126234154F" display="A126234154F" xr:uid="{C4DA108D-C9AD-44B3-9532-F4C5954882B4}"/>
    <hyperlink ref="BM203" location="A126248410R" display="A126248410R" xr:uid="{693CEA92-6A2C-4B29-9754-E3F950AFA4B1}"/>
    <hyperlink ref="BM223" location="A126241282F" display="A126241282F" xr:uid="{EDD68ADA-D362-4874-90F6-0F405D01DF59}"/>
    <hyperlink ref="BN183" location="A126233866K" display="A126233866K" xr:uid="{EC487B88-28D4-41AF-A51F-DB918F5C05C9}"/>
    <hyperlink ref="BN203" location="A126248122W" display="A126248122W" xr:uid="{EEB9CC5D-6E31-4EE2-8AEB-4ECBBE8AEA5A}"/>
    <hyperlink ref="BN223" location="A126240994K" display="A126240994K" xr:uid="{2A07024E-9FDF-4D8A-97B5-87370E9E3045}"/>
    <hyperlink ref="BF184" location="A126233534R" display="A126233534R" xr:uid="{72576BEF-49FB-4A2F-8563-902593C42F24}"/>
    <hyperlink ref="BF204" location="A126247790K" display="A126247790K" xr:uid="{A23175F3-7C0A-46D3-B0B2-C3A0241DD508}"/>
    <hyperlink ref="BF224" location="A126240662R" display="A126240662R" xr:uid="{D2D89BDE-EF36-4C9E-95BC-807F556C575B}"/>
    <hyperlink ref="BG184" location="A126233966V" display="A126233966V" xr:uid="{665058A1-0402-4A44-A8C4-CDAB4D5CF137}"/>
    <hyperlink ref="BG204" location="A126248222F" display="A126248222F" xr:uid="{7FF72709-6D80-4591-B2A0-DF42499753A5}"/>
    <hyperlink ref="BG224" location="A126241094W" display="A126241094W" xr:uid="{DA39878A-B0F4-4911-AAF8-FED1E8D9167D}"/>
    <hyperlink ref="BH184" location="A126233606R" display="A126233606R" xr:uid="{90CA9090-DAFE-4D2A-BEA6-D3056E725085}"/>
    <hyperlink ref="BH204" location="A126247862K" display="A126247862K" xr:uid="{77547101-934B-4422-992B-0444EA188140}"/>
    <hyperlink ref="BH224" location="A126240734R" display="A126240734R" xr:uid="{DE31379C-74DA-4D42-B62D-1D2B7F409DF1}"/>
    <hyperlink ref="BI184" location="A126234110C" display="A126234110C" xr:uid="{43C4215B-3D98-461C-8F9A-B65F18211B39}"/>
    <hyperlink ref="BI204" location="A126248366T" display="A126248366T" xr:uid="{8207850E-20B7-435C-8818-715E320E63B8}"/>
    <hyperlink ref="BI224" location="A126241238W" display="A126241238W" xr:uid="{077CF656-6DAE-433F-B875-C22570E01844}"/>
    <hyperlink ref="BJ184" location="A126233678A" display="A126233678A" xr:uid="{ADEAE24D-6ABD-44E6-B266-7F646B038749}"/>
    <hyperlink ref="BJ204" location="A126247934K" display="A126247934K" xr:uid="{8BE2B233-49F9-4A5F-A1E6-5F11A0FE181E}"/>
    <hyperlink ref="BJ224" location="A126240806R" display="A126240806R" xr:uid="{AD74274C-7B57-488E-A954-884CF15552F3}"/>
    <hyperlink ref="BK184" location="A126233822J" display="A126233822J" xr:uid="{5B9F0344-7110-48FD-A8F9-F4609FF6518D}"/>
    <hyperlink ref="BK204" location="A126248078X" display="A126248078X" xr:uid="{C8C5C0E8-4502-4AB0-A373-413A4A50EF27}"/>
    <hyperlink ref="BK224" location="A126240950J" display="A126240950J" xr:uid="{7993C6B1-08D4-4ED0-A84C-6D99A319400F}"/>
    <hyperlink ref="BL184" location="A126233462R" display="A126233462R" xr:uid="{C0677E1B-F93F-48AE-8B9D-8A45E3026473}"/>
    <hyperlink ref="BL204" location="A126247718T" display="A126247718T" xr:uid="{CAE55DB0-260C-4A71-BE81-74922FB4CE7D}"/>
    <hyperlink ref="BL224" location="A126240590R" display="A126240590R" xr:uid="{6D2DC012-B680-4147-BB3A-DDCBE9465197}"/>
    <hyperlink ref="BM184" location="A126234182R" display="A126234182R" xr:uid="{C3619549-9DDE-4EED-A296-4A641810386D}"/>
    <hyperlink ref="BM204" location="A126248438T" display="A126248438T" xr:uid="{48EF0CE9-FE21-479F-A043-65C02FDFD1EE}"/>
    <hyperlink ref="BM224" location="A126241310C" display="A126241310C" xr:uid="{73E6000A-5578-4ADE-81BD-576525DD56F9}"/>
    <hyperlink ref="BN184" location="A126233894V" display="A126233894V" xr:uid="{4FB980BA-2B4B-4304-A066-D5D1A2ADA706}"/>
    <hyperlink ref="BN204" location="A126248150F" display="A126248150F" xr:uid="{8ADCD5D0-1BE9-4A33-AFA4-C9AF2238C10F}"/>
    <hyperlink ref="BN224" location="A126241022K" display="A126241022K" xr:uid="{9A8C65F9-4ECD-4886-A3C9-60399DC5D081}"/>
    <hyperlink ref="BO185" location="A126234330F" display="A126234330F" xr:uid="{8138BFC8-2E7A-4DAE-88BC-D081C44A5908}"/>
    <hyperlink ref="BO205" location="A126248586V" display="A126248586V" xr:uid="{72E39871-47CD-4C22-9C8A-5DA9C1300D2F}"/>
    <hyperlink ref="BO225" location="A126241458X" display="A126241458X" xr:uid="{422F0E17-B228-457C-B4D4-1549B753DB79}"/>
    <hyperlink ref="BP185" location="A126234762K" display="A126234762K" xr:uid="{DC597B35-3E52-42E5-A63C-CFFF532C3FB2}"/>
    <hyperlink ref="BP205" location="A126249018R" display="A126249018R" xr:uid="{CD59CF0A-961C-444D-BEB4-375A8403E4C0}"/>
    <hyperlink ref="BP225" location="A126241890K" display="A126241890K" xr:uid="{086AEA6D-3D0B-4483-BC58-B5B7DA2481A8}"/>
    <hyperlink ref="BQ185" location="A126234402F" display="A126234402F" xr:uid="{C7AF63D1-AD08-4D65-B400-A6EC36F157A3}"/>
    <hyperlink ref="BQ205" location="A126248658V" display="A126248658V" xr:uid="{92E1F036-483A-4082-9EC6-C6892E0AC2E9}"/>
    <hyperlink ref="BQ225" location="A126241530F" display="A126241530F" xr:uid="{0B85CC7E-FF46-4BB0-8C41-E3815D941EA6}"/>
    <hyperlink ref="BR185" location="A126234906K" display="A126234906K" xr:uid="{51C25267-2D13-47B7-91D0-20BFF80518FE}"/>
    <hyperlink ref="BR205" location="A126249162J" display="A126249162J" xr:uid="{6A4BC3DC-63BB-40B0-819E-B87E6CC71A7E}"/>
    <hyperlink ref="BR225" location="A126242034L" display="A126242034L" xr:uid="{5DB50997-FF00-49B0-BCF7-EF30CD709976}"/>
    <hyperlink ref="BS185" location="A126234474T" display="A126234474T" xr:uid="{485E42ED-4B19-4D1E-B883-CFA657E49347}"/>
    <hyperlink ref="BS205" location="A126248730A" display="A126248730A" xr:uid="{5A01AB2D-6367-469E-8FFE-E9D736A4E6CE}"/>
    <hyperlink ref="BS225" location="A126241602F" display="A126241602F" xr:uid="{2F433670-E24A-4025-AF28-A62E8616810D}"/>
    <hyperlink ref="BT185" location="A126234618T" display="A126234618T" xr:uid="{F3F15821-5C40-4EB1-8319-ACA1142902C3}"/>
    <hyperlink ref="BT205" location="A126248874L" display="A126248874L" xr:uid="{2F9C0BB3-E15D-41E3-826D-0FCEF71A52CE}"/>
    <hyperlink ref="BT225" location="A126241746T" display="A126241746T" xr:uid="{697FFCE5-3DD7-433D-BD11-5FBC5C784F53}"/>
    <hyperlink ref="BU185" location="A126234258X" display="A126234258X" xr:uid="{64C66DFD-5097-470A-80F5-DD67F962C40C}"/>
    <hyperlink ref="BU205" location="A126248514J" display="A126248514J" xr:uid="{BA762F45-41CE-4FC5-BF73-368DB55C0AC4}"/>
    <hyperlink ref="BU225" location="A126241386X" display="A126241386X" xr:uid="{6388C5F1-BD82-4C53-B49D-A1E5D5E3FE00}"/>
    <hyperlink ref="BV185" location="A126234978W" display="A126234978W" xr:uid="{957D3164-228F-46A2-896B-37A3306A6CAD}"/>
    <hyperlink ref="BV205" location="A126249234J" display="A126249234J" xr:uid="{F7AEFDF4-84B6-44E5-94C5-1B8C5FABF210}"/>
    <hyperlink ref="BV225" location="A126242106L" display="A126242106L" xr:uid="{48D18AA5-0F81-4260-9FAB-DDBCEAA10161}"/>
    <hyperlink ref="BW185" location="A126234690K" display="A126234690K" xr:uid="{B2BF1CB5-0DB2-43D6-A337-5A15FF09F320}"/>
    <hyperlink ref="BW205" location="A126248946L" display="A126248946L" xr:uid="{F961AB27-F81C-4336-AC67-C7EC8BFC7FB8}"/>
    <hyperlink ref="BW225" location="A126241818T" display="A126241818T" xr:uid="{2BB1ADBB-17DB-4402-A812-F43302FFB342}"/>
    <hyperlink ref="BO168" location="A126234342R" display="A126234342R" xr:uid="{95293C04-C7BA-4F19-B6A8-8B6C7FE76476}"/>
    <hyperlink ref="BO188" location="A126248598C" display="A126248598C" xr:uid="{A3ABA991-ABC0-4939-A206-A696B0907AF1}"/>
    <hyperlink ref="BO208" location="A126241470R" display="A126241470R" xr:uid="{6C7A8DD0-750F-4168-9F1B-6C63AFA08D0A}"/>
    <hyperlink ref="BP168" location="A126234774V" display="A126234774V" xr:uid="{D39BEAD9-85C3-468B-BE33-7AE64F8058D8}"/>
    <hyperlink ref="BP188" location="A126249030F" display="A126249030F" xr:uid="{64BF0D6E-68EC-452D-98C2-C0868F4BFB0D}"/>
    <hyperlink ref="BP208" location="A126241902J" display="A126241902J" xr:uid="{896625DF-7160-452F-94EB-F6BE27ECF7C0}"/>
    <hyperlink ref="BQ168" location="A126234414R" display="A126234414R" xr:uid="{CC337B10-FBF3-405C-8F68-2647EBC85625}"/>
    <hyperlink ref="BQ188" location="A126248670K" display="A126248670K" xr:uid="{40A39CD1-A383-4C48-B389-C9AB9FFFFEE6}"/>
    <hyperlink ref="BQ208" location="A126241542R" display="A126241542R" xr:uid="{ABF4AF74-F28E-481A-A166-1C0D1C6566B4}"/>
    <hyperlink ref="BR168" location="A126234918V" display="A126234918V" xr:uid="{081235FC-BCBD-414F-9A04-B7940236CF71}"/>
    <hyperlink ref="BR188" location="A126249174T" display="A126249174T" xr:uid="{92F73BFA-7481-420D-BCF2-E4828757AA8D}"/>
    <hyperlink ref="BR208" location="A126242046W" display="A126242046W" xr:uid="{08B61DBB-D41E-4D9F-A978-CA5516468309}"/>
    <hyperlink ref="BS168" location="A126234486A" display="A126234486A" xr:uid="{247BB20F-B01B-4C6D-9948-6FD2A7105372}"/>
    <hyperlink ref="BS188" location="A126248742K" display="A126248742K" xr:uid="{52502DF6-7AED-4832-A4A1-5768B750FA13}"/>
    <hyperlink ref="BS208" location="A126241614R" display="A126241614R" xr:uid="{63C9597F-99BC-45F4-A603-635FC93286FE}"/>
    <hyperlink ref="BT168" location="A126234630J" display="A126234630J" xr:uid="{E4B70F2B-D556-4210-BD4A-599A7794C0D1}"/>
    <hyperlink ref="BT188" location="A126248886W" display="A126248886W" xr:uid="{9524E675-2FA1-4F32-BD40-8FB5CFECBB87}"/>
    <hyperlink ref="BT208" location="A126241758A" display="A126241758A" xr:uid="{3DEC78CA-8695-4D98-A6DF-850D0CC713DF}"/>
    <hyperlink ref="BU168" location="A126234270R" display="A126234270R" xr:uid="{5E8222A9-CEDF-457E-83D6-B9689AF53CC6}"/>
    <hyperlink ref="BU188" location="A126248526T" display="A126248526T" xr:uid="{711379BA-22AA-4246-9138-231505CAD562}"/>
    <hyperlink ref="BU208" location="A126241398J" display="A126241398J" xr:uid="{A802B50B-950B-453B-9687-18FC57C9DF26}"/>
    <hyperlink ref="BV168" location="A126234990L" display="A126234990L" xr:uid="{42D6156C-EEBC-48C3-A335-A47EED8D4C37}"/>
    <hyperlink ref="BV188" location="A126249246T" display="A126249246T" xr:uid="{C655265B-9D2C-48E8-8C88-C031D977B71A}"/>
    <hyperlink ref="BV208" location="A126242118W" display="A126242118W" xr:uid="{80B70694-F067-44A9-8F95-B49FB17A4229}"/>
    <hyperlink ref="BW168" location="A126234702J" display="A126234702J" xr:uid="{3269B31A-7179-4897-BEB9-0B4E84B6C77B}"/>
    <hyperlink ref="BW188" location="A126248958W" display="A126248958W" xr:uid="{1ACF2C1B-924A-477C-9EC9-DBB92482C46D}"/>
    <hyperlink ref="BW208" location="A126241830J" display="A126241830J" xr:uid="{BED31399-B55E-4779-AA1E-E838B4883BD0}"/>
    <hyperlink ref="BO169" location="A126234310W" display="A126234310W" xr:uid="{2DA6957B-5B02-4525-B8C0-118A5AC99081}"/>
    <hyperlink ref="BO189" location="A126248566K" display="A126248566K" xr:uid="{595BD526-F0F7-421C-932D-23B54CAEF80F}"/>
    <hyperlink ref="BO209" location="A126241438R" display="A126241438R" xr:uid="{85BF5210-BD0A-460B-AD4F-2DFF27A6686B}"/>
    <hyperlink ref="BP169" location="A126234742A" display="A126234742A" xr:uid="{781DEAEE-7250-4B10-B0B6-21E6C13766E1}"/>
    <hyperlink ref="BP189" location="A126248998R" display="A126248998R" xr:uid="{EFDA3535-5A7A-439F-83C7-EBD338027EFD}"/>
    <hyperlink ref="BP209" location="A126241870A" display="A126241870A" xr:uid="{BA71783F-791A-4A2C-ABF7-EBAC9A3A7D5A}"/>
    <hyperlink ref="BQ169" location="A126234382J" display="A126234382J" xr:uid="{52CB17BD-8A27-4A49-A468-2AF02048485E}"/>
    <hyperlink ref="BQ189" location="A126248638K" display="A126248638K" xr:uid="{291583F8-23F8-4B53-9360-2218697BE916}"/>
    <hyperlink ref="BQ209" location="A126241510W" display="A126241510W" xr:uid="{4F426334-3D06-4F47-A2E7-1A620B39B751}"/>
    <hyperlink ref="BR169" location="A126234886L" display="A126234886L" xr:uid="{53E3E698-59C6-40A0-B4CB-D8C4D0DD66DF}"/>
    <hyperlink ref="BR189" location="A126249142X" display="A126249142X" xr:uid="{8607279D-3762-45D0-8628-B35112EC7026}"/>
    <hyperlink ref="BR209" location="A126242014C" display="A126242014C" xr:uid="{662E547E-81A2-4AF1-85F6-A78A2B49A898}"/>
    <hyperlink ref="BS169" location="A126234454J" display="A126234454J" xr:uid="{D41B0295-EB03-4670-9484-B25B964E9A14}"/>
    <hyperlink ref="BS189" location="A126248710T" display="A126248710T" xr:uid="{E1FE86F9-A58E-45A0-987A-2C96FE35DE11}"/>
    <hyperlink ref="BS209" location="A126241582J" display="A126241582J" xr:uid="{08A396FC-F440-4899-BEE3-84C7476234D2}"/>
    <hyperlink ref="BT169" location="A126234598V" display="A126234598V" xr:uid="{9F251768-E15A-42D5-9DF2-6462C9454123}"/>
    <hyperlink ref="BT189" location="A126248854C" display="A126248854C" xr:uid="{D7C047CA-343F-44CA-A3FB-094E125D45EF}"/>
    <hyperlink ref="BT209" location="A126241726J" display="A126241726J" xr:uid="{0AC3A07C-919D-48EF-B7E3-8C28EB22E6BB}"/>
    <hyperlink ref="BU169" location="A126234238R" display="A126234238R" xr:uid="{BEED5BD9-A8E8-4C36-AC77-C2EAB6CBAF84}"/>
    <hyperlink ref="BU189" location="A126248494K" display="A126248494K" xr:uid="{27018728-9934-4EB2-ACF3-EB4959AEA87E}"/>
    <hyperlink ref="BU209" location="A126241366R" display="A126241366R" xr:uid="{52BFEF62-919D-48CF-84F2-3C32B2986FEE}"/>
    <hyperlink ref="BV169" location="A126234958L" display="A126234958L" xr:uid="{CE63C9AC-631E-4040-8AF0-219C792A32BF}"/>
    <hyperlink ref="BV189" location="A126249214X" display="A126249214X" xr:uid="{DF30E18C-2B2A-4A0C-862A-7E1F962862F6}"/>
    <hyperlink ref="BV209" location="A126242086R" display="A126242086R" xr:uid="{91DB8B1E-8AB8-49EF-8189-DE66843B8DD8}"/>
    <hyperlink ref="BW169" location="A126234670A" display="A126234670A" xr:uid="{59256D55-5CC9-4C49-B36A-97EA8DDD9CF9}"/>
    <hyperlink ref="BW189" location="A126248926C" display="A126248926C" xr:uid="{40131F8B-A8C1-41F4-9386-76065D362ECF}"/>
    <hyperlink ref="BW209" location="A126241798V" display="A126241798V" xr:uid="{DF8CA582-9140-41B3-9AF3-BB47FB5F7E27}"/>
    <hyperlink ref="BO170" location="A126234346X" display="A126234346X" xr:uid="{191980CA-8704-45D2-AAAC-ED8605C300DE}"/>
    <hyperlink ref="BO190" location="A126248602J" display="A126248602J" xr:uid="{72C337BE-5E77-4F71-B5DE-70D5E7E7DB16}"/>
    <hyperlink ref="BO210" location="A126241474X" display="A126241474X" xr:uid="{CDA94B9F-150B-4776-9A22-1FBA50111E62}"/>
    <hyperlink ref="BP170" location="A126234778C" display="A126234778C" xr:uid="{660688A6-B2EA-41CD-ADBC-3D3DFF1C5790}"/>
    <hyperlink ref="BP190" location="A126249034R" display="A126249034R" xr:uid="{A9F99822-AF95-4DC4-905C-C10C71FA3114}"/>
    <hyperlink ref="BP210" location="A126241906T" display="A126241906T" xr:uid="{140043DC-F19C-4413-BC00-4AA784F1C7D9}"/>
    <hyperlink ref="BQ170" location="A126234418X" display="A126234418X" xr:uid="{0D4CBCC3-37F0-4C60-8252-22E994ED8982}"/>
    <hyperlink ref="BQ190" location="A126248674V" display="A126248674V" xr:uid="{86D32838-4A2D-4E8C-882A-DD6A7CC58572}"/>
    <hyperlink ref="BQ210" location="A126241546X" display="A126241546X" xr:uid="{CC4A0D65-476F-404C-BE39-B0357C62CB42}"/>
    <hyperlink ref="BR170" location="A126234922K" display="A126234922K" xr:uid="{7471D1C9-ED15-40CB-A436-153CC78FB218}"/>
    <hyperlink ref="BR190" location="A126249178A" display="A126249178A" xr:uid="{98DFC9D1-E1FE-4704-91A9-C0E33C5D3F8A}"/>
    <hyperlink ref="BR210" location="A126242050L" display="A126242050L" xr:uid="{CA21C19B-87B6-434D-9B10-56E1CC57D06E}"/>
    <hyperlink ref="BS170" location="A126234490T" display="A126234490T" xr:uid="{67A9459F-FD0E-414E-8B9B-069F4188AA30}"/>
    <hyperlink ref="BS190" location="A126248746V" display="A126248746V" xr:uid="{A618570C-D8D4-4619-8888-C2095F06CAC4}"/>
    <hyperlink ref="BS210" location="A126241618X" display="A126241618X" xr:uid="{9DCD096C-CD00-4575-9167-F4328DE00526}"/>
    <hyperlink ref="BT170" location="A126234634T" display="A126234634T" xr:uid="{DAACF49E-65CF-404D-B0AB-7B8AFA94F92F}"/>
    <hyperlink ref="BT190" location="A126248890L" display="A126248890L" xr:uid="{DF2CD201-2004-4F11-8D8C-FB580177A8AE}"/>
    <hyperlink ref="BT210" location="A126241762T" display="A126241762T" xr:uid="{18833A7A-5C4E-41EA-8F35-EE544EEB863F}"/>
    <hyperlink ref="BU170" location="A126234274X" display="A126234274X" xr:uid="{E8D3677C-641B-4E40-B135-7F1A833F5E55}"/>
    <hyperlink ref="BU190" location="A126248530J" display="A126248530J" xr:uid="{9986584C-D753-4581-BA6F-E1ED2EB03617}"/>
    <hyperlink ref="BU210" location="A126241402L" display="A126241402L" xr:uid="{A46D24DE-8DDA-4E3D-92C2-08AA5792E81B}"/>
    <hyperlink ref="BV170" location="A126234994W" display="A126234994W" xr:uid="{DF0B61E2-4695-4BE5-B854-35DF96859687}"/>
    <hyperlink ref="BV190" location="A126249250J" display="A126249250J" xr:uid="{101257B4-1BD1-499B-8F3A-754E613242CD}"/>
    <hyperlink ref="BV210" location="A126242122L" display="A126242122L" xr:uid="{218E6950-485D-4DBF-91BA-E1456EF2FDAF}"/>
    <hyperlink ref="BW170" location="A126234706T" display="A126234706T" xr:uid="{B478F1A7-96C1-43D9-9E51-28CE6B8AC7E7}"/>
    <hyperlink ref="BW190" location="A126248962L" display="A126248962L" xr:uid="{B9A5B488-DB71-4AF2-87F3-6DF53B7BF28F}"/>
    <hyperlink ref="BW210" location="A126241834T" display="A126241834T" xr:uid="{3EB7F9C3-E315-48F0-B17D-09012383B938}"/>
    <hyperlink ref="BO171" location="A126234350R" display="A126234350R" xr:uid="{8D62A28D-4E95-4192-8482-9682D895D774}"/>
    <hyperlink ref="BO191" location="A126248606T" display="A126248606T" xr:uid="{C8A11044-E56D-4D13-9293-A53DE234C081}"/>
    <hyperlink ref="BO211" location="A126241478J" display="A126241478J" xr:uid="{39C98935-4525-4EC4-A894-6AF5DD620508}"/>
    <hyperlink ref="BP171" location="A126234782V" display="A126234782V" xr:uid="{3591CCE6-EB8D-450D-9108-C14E1DBE2552}"/>
    <hyperlink ref="BP191" location="A126249038X" display="A126249038X" xr:uid="{75F01FEC-A14C-4B2D-9BCA-9584E5120F0A}"/>
    <hyperlink ref="BP211" location="A126241910J" display="A126241910J" xr:uid="{D0F5E791-FDAE-46E2-BE38-FCB0CEFA70B7}"/>
    <hyperlink ref="BQ171" location="A126234422R" display="A126234422R" xr:uid="{AD163F37-1251-4649-A134-43FC1FA0CBE3}"/>
    <hyperlink ref="BQ191" location="A126248678C" display="A126248678C" xr:uid="{415FEEB8-963A-4016-B2DD-3C842F9ACC82}"/>
    <hyperlink ref="BQ211" location="A126241550R" display="A126241550R" xr:uid="{2BA5E89F-CC70-4D9C-AB8A-3BC531C40A70}"/>
    <hyperlink ref="BR171" location="A126234926V" display="A126234926V" xr:uid="{EC469313-245D-4562-824C-D7685ABB4F41}"/>
    <hyperlink ref="BR191" location="A126249182T" display="A126249182T" xr:uid="{83D877F8-1843-4B1C-942C-D57914316FF3}"/>
    <hyperlink ref="BR211" location="A126242054W" display="A126242054W" xr:uid="{B0681CF3-8753-4006-85B4-3CA44D3785AE}"/>
    <hyperlink ref="BS171" location="A126234494A" display="A126234494A" xr:uid="{35656848-B601-4C08-AA92-77D77620D01C}"/>
    <hyperlink ref="BS191" location="A126248750K" display="A126248750K" xr:uid="{E20B2BA4-22D5-4B9B-BEC2-561C8DEA4134}"/>
    <hyperlink ref="BS211" location="A126241622R" display="A126241622R" xr:uid="{84734B40-6E10-4890-8CD5-52446BEAAEA5}"/>
    <hyperlink ref="BT171" location="A126234638A" display="A126234638A" xr:uid="{8055EC22-70B9-4895-B189-7C2771F129EB}"/>
    <hyperlink ref="BT191" location="A126248894W" display="A126248894W" xr:uid="{7C511965-4F79-4C6C-8D5E-4034BF8E10DB}"/>
    <hyperlink ref="BT211" location="A126241766A" display="A126241766A" xr:uid="{32FA91C7-86FB-45A1-A0F2-8B6CA02A095E}"/>
    <hyperlink ref="BU171" location="A126234278J" display="A126234278J" xr:uid="{7901EF76-FBA8-49B7-8D2D-B36057E0B9CE}"/>
    <hyperlink ref="BU191" location="A126248534T" display="A126248534T" xr:uid="{5F3D52E5-EF58-4A34-A731-AAFE4CC6B844}"/>
    <hyperlink ref="BU211" location="A126241406W" display="A126241406W" xr:uid="{824FA0DB-F2A4-473D-9828-AF50D9ACD117}"/>
    <hyperlink ref="BV171" location="A126234998F" display="A126234998F" xr:uid="{EACF648C-5B52-4D87-941E-9B526C289E93}"/>
    <hyperlink ref="BV191" location="A126249254T" display="A126249254T" xr:uid="{54A03FC5-3276-4E2A-9867-904C80E2EB17}"/>
    <hyperlink ref="BV211" location="A126242126W" display="A126242126W" xr:uid="{507ABC1C-FBDD-45D0-A73F-D574CE58E858}"/>
    <hyperlink ref="BW171" location="A126234710J" display="A126234710J" xr:uid="{15830119-DEF7-4AA9-8E0A-B17F09A7E58E}"/>
    <hyperlink ref="BW191" location="A126248966W" display="A126248966W" xr:uid="{947418CF-6C9F-4373-9A88-95EA1751579E}"/>
    <hyperlink ref="BW211" location="A126241838A" display="A126241838A" xr:uid="{65273A12-4BE7-4FFC-AE35-81EFF96E6B86}"/>
    <hyperlink ref="BO172" location="A126234314F" display="A126234314F" xr:uid="{6F573B83-E016-4E39-B957-273776F54AFE}"/>
    <hyperlink ref="BO192" location="A126248570A" display="A126248570A" xr:uid="{0A26B292-B044-456A-99F1-BB454FFDCBD9}"/>
    <hyperlink ref="BO212" location="A126241442F" display="A126241442F" xr:uid="{6C829997-49E0-42E8-849C-C42BB614E788}"/>
    <hyperlink ref="BP172" location="A126234746K" display="A126234746K" xr:uid="{734E5A7C-4706-4819-B0E0-985BDBB39804}"/>
    <hyperlink ref="BP192" location="A126249002W" display="A126249002W" xr:uid="{C1DB61C1-E53F-4BE9-91CC-68F7762405BD}"/>
    <hyperlink ref="BP212" location="A126241874K" display="A126241874K" xr:uid="{65ED5690-1B48-43CA-BBA3-99C4E017FF30}"/>
    <hyperlink ref="BQ172" location="A126234386T" display="A126234386T" xr:uid="{503C0EBA-7118-497E-83AA-726BD3F1620A}"/>
    <hyperlink ref="BQ192" location="A126248642A" display="A126248642A" xr:uid="{ECC937CE-BA50-4F52-8E49-4CE4C0816FC1}"/>
    <hyperlink ref="BQ212" location="A126241514F" display="A126241514F" xr:uid="{A60DA4A7-399B-4218-BF46-46FC8736ECF8}"/>
    <hyperlink ref="BR172" location="A126234890C" display="A126234890C" xr:uid="{2884FB8C-D707-4FC1-BAE8-A7C2393B49DD}"/>
    <hyperlink ref="BR192" location="A126249146J" display="A126249146J" xr:uid="{DA0A7774-8B93-4757-B796-649DCE91E45A}"/>
    <hyperlink ref="BR212" location="A126242018L" display="A126242018L" xr:uid="{D171546E-41E5-4181-BD4D-70CF75CC5200}"/>
    <hyperlink ref="BS172" location="A126234458T" display="A126234458T" xr:uid="{005C0215-6144-4043-91B7-C907EF3D7123}"/>
    <hyperlink ref="BS192" location="A126248714A" display="A126248714A" xr:uid="{7080DC79-AF3E-44A3-9AA2-F859B68864CC}"/>
    <hyperlink ref="BS212" location="A126241586T" display="A126241586T" xr:uid="{A8625733-5912-4574-A271-780D825B85BC}"/>
    <hyperlink ref="BT172" location="A126234602X" display="A126234602X" xr:uid="{EE685104-7C12-4FF1-A8AB-27B3437F8A05}"/>
    <hyperlink ref="BT192" location="A126248858L" display="A126248858L" xr:uid="{A520937F-C590-4120-9513-CE8F2B8DF386}"/>
    <hyperlink ref="BT212" location="A126241730X" display="A126241730X" xr:uid="{0991C027-87DD-4E2A-B966-B2665DA06424}"/>
    <hyperlink ref="BU172" location="A126234242F" display="A126234242F" xr:uid="{5F8B5796-9554-4E93-AD73-8F6594ADDAD0}"/>
    <hyperlink ref="BU192" location="A126248498V" display="A126248498V" xr:uid="{B0E9AFFB-B643-440F-A1F4-5A7E9A78F00E}"/>
    <hyperlink ref="BU212" location="A126241370F" display="A126241370F" xr:uid="{BBD72A74-52A0-4AB2-9D00-9503A890A356}"/>
    <hyperlink ref="BV172" location="A126234962C" display="A126234962C" xr:uid="{A2B0CBD8-AFBF-4CF9-8415-694FAE39B779}"/>
    <hyperlink ref="BV192" location="A126249218J" display="A126249218J" xr:uid="{18987B46-A52B-4A11-BEF6-4216192BFA9A}"/>
    <hyperlink ref="BV212" location="A126242090F" display="A126242090F" xr:uid="{0F735758-3B81-4490-A1A9-A150F80EA24B}"/>
    <hyperlink ref="BW172" location="A126234674K" display="A126234674K" xr:uid="{B24C1E3E-6975-4AD2-98E7-27EDA978619D}"/>
    <hyperlink ref="BW192" location="A126248930V" display="A126248930V" xr:uid="{59483CCC-AFF1-4F86-A7D3-162C40E2264E}"/>
    <hyperlink ref="BW212" location="A126241802X" display="A126241802X" xr:uid="{3018F6F8-9A1F-499E-B66E-B40652DE20F0}"/>
    <hyperlink ref="BO173" location="A126234318R" display="A126234318R" xr:uid="{2347CAC8-7252-490B-8C9E-E1C557571CFF}"/>
    <hyperlink ref="BO193" location="A126248574K" display="A126248574K" xr:uid="{1ED698CF-CFCC-4A30-B912-F39DF4ACC0F3}"/>
    <hyperlink ref="BO213" location="A126241446R" display="A126241446R" xr:uid="{05E7D3B9-6CB1-4777-9D9D-1B3EFB538C93}"/>
    <hyperlink ref="BP173" location="A126234750A" display="A126234750A" xr:uid="{3EDE03C2-340B-48D1-9A41-A470E0E54A97}"/>
    <hyperlink ref="BP193" location="A126249006F" display="A126249006F" xr:uid="{3DBB2E0A-F3BB-41D0-9BDF-AB4850FC7DA1}"/>
    <hyperlink ref="BP213" location="A126241878V" display="A126241878V" xr:uid="{01916738-9C7E-479A-AB47-2DEED0DBA58E}"/>
    <hyperlink ref="BQ173" location="A126234390J" display="A126234390J" xr:uid="{69A8DB06-596C-4CD3-921D-05D6D2B37326}"/>
    <hyperlink ref="BQ193" location="A126248646K" display="A126248646K" xr:uid="{6CE29EDC-1A7F-43D6-B08C-D2029139C022}"/>
    <hyperlink ref="BQ213" location="A126241518R" display="A126241518R" xr:uid="{9CA8773F-0A0C-49E4-A53B-1E795939C9A5}"/>
    <hyperlink ref="BR173" location="A126234894L" display="A126234894L" xr:uid="{6D54BAAC-C302-492C-A331-CC4F0A68ECFD}"/>
    <hyperlink ref="BR193" location="A126249150X" display="A126249150X" xr:uid="{60A80451-604D-46AC-AD8D-A5E6E5693544}"/>
    <hyperlink ref="BR213" location="A126242022C" display="A126242022C" xr:uid="{465C4F2F-CA88-43F0-A387-6496041EF974}"/>
    <hyperlink ref="BS173" location="A126234462J" display="A126234462J" xr:uid="{BC1368CE-8214-43C5-8539-75DBAA2E3F33}"/>
    <hyperlink ref="BS193" location="A126248718K" display="A126248718K" xr:uid="{98D3F075-07C5-498D-B096-0FF40E554C6A}"/>
    <hyperlink ref="BS213" location="A126241590J" display="A126241590J" xr:uid="{20EC0926-201D-4C22-BDF2-713823F22315}"/>
    <hyperlink ref="BT173" location="A126234606J" display="A126234606J" xr:uid="{A23DBCE5-FD2B-4C89-9CF4-72BEF9D6D309}"/>
    <hyperlink ref="BT193" location="A126248862C" display="A126248862C" xr:uid="{1F99E5D5-BE5F-4D5A-A42A-9A0F94F4BC1F}"/>
    <hyperlink ref="BT213" location="A126241734J" display="A126241734J" xr:uid="{3A7F92B8-A09B-45A4-8237-C207BD048A3B}"/>
    <hyperlink ref="BU173" location="A126234246R" display="A126234246R" xr:uid="{D9E934AB-03F7-4D00-B2F7-8F26A8887C3E}"/>
    <hyperlink ref="BU193" location="A126248502X" display="A126248502X" xr:uid="{F739BA3E-7749-4BB0-A9EF-C32398179519}"/>
    <hyperlink ref="BU213" location="A126241374R" display="A126241374R" xr:uid="{1ED17947-DEE4-4B99-AC17-DA33595AE5C8}"/>
    <hyperlink ref="BV173" location="A126234966L" display="A126234966L" xr:uid="{4F9F7605-8593-4694-8D67-40138CFA8E6A}"/>
    <hyperlink ref="BV193" location="A126249222X" display="A126249222X" xr:uid="{0252388D-9C6B-42C6-BA4E-FF59EF484969}"/>
    <hyperlink ref="BV213" location="A126242094R" display="A126242094R" xr:uid="{CFAD1203-02D2-4E26-8ACA-8E1ED9332362}"/>
    <hyperlink ref="BW173" location="A126234678V" display="A126234678V" xr:uid="{B6A461E1-055F-4B69-B2F9-98B8EAB43893}"/>
    <hyperlink ref="BW193" location="A126248934C" display="A126248934C" xr:uid="{5D010438-E110-4905-9774-2A35431FF304}"/>
    <hyperlink ref="BW213" location="A126241806J" display="A126241806J" xr:uid="{0C015091-E439-4922-922B-99199F645FBB}"/>
    <hyperlink ref="BO174" location="A126234334R" display="A126234334R" xr:uid="{E2099E90-7C6D-4342-ADB4-62A7814F1F96}"/>
    <hyperlink ref="BO194" location="A126248590K" display="A126248590K" xr:uid="{21727B21-BB90-4DA8-AE07-15D6DD6AB516}"/>
    <hyperlink ref="BO214" location="A126241462R" display="A126241462R" xr:uid="{0B06675A-BA45-438C-82A6-0CBBFAC902DC}"/>
    <hyperlink ref="BP174" location="A126234766V" display="A126234766V" xr:uid="{FD5BF4E0-CC3C-4B63-A950-E168555D78AF}"/>
    <hyperlink ref="BP194" location="A126249022F" display="A126249022F" xr:uid="{7E207705-ADAC-4716-B460-3492284F2EE0}"/>
    <hyperlink ref="BP214" location="A126241894V" display="A126241894V" xr:uid="{EEEE4784-489D-43B6-9FDA-0F5C30ABE224}"/>
    <hyperlink ref="BQ174" location="A126234406R" display="A126234406R" xr:uid="{1CE59A24-FE90-49BD-AB8F-DFA5945B6F58}"/>
    <hyperlink ref="BQ194" location="A126248662K" display="A126248662K" xr:uid="{D991F124-A49E-41CE-8529-C9AC640E977B}"/>
    <hyperlink ref="BQ214" location="A126241534R" display="A126241534R" xr:uid="{975E3355-4446-4845-8FF8-67D929B313DE}"/>
    <hyperlink ref="BR174" location="A126234910A" display="A126234910A" xr:uid="{A640FE0E-716D-4E43-BD57-75BABBBA8A04}"/>
    <hyperlink ref="BR194" location="A126249166T" display="A126249166T" xr:uid="{9C8D7FDA-6B1E-49F1-92BA-202076A3A3CA}"/>
    <hyperlink ref="BR214" location="A126242038W" display="A126242038W" xr:uid="{AF926CFD-61A9-43AD-BFC9-363D95E72AA9}"/>
    <hyperlink ref="BS174" location="A126234478A" display="A126234478A" xr:uid="{9700C1CD-CF83-40CE-B0C5-811A0D65DFFB}"/>
    <hyperlink ref="BS194" location="A126248734K" display="A126248734K" xr:uid="{E826F71F-9D86-4742-8864-3FE8594C1DEC}"/>
    <hyperlink ref="BS214" location="A126241606R" display="A126241606R" xr:uid="{E8828DB6-7C50-4FC4-963C-DB5F0CCCC01D}"/>
    <hyperlink ref="BT174" location="A126234622J" display="A126234622J" xr:uid="{4C2BC166-F8FD-44EC-A1A4-FB09EEE8D4C0}"/>
    <hyperlink ref="BT194" location="A126248878W" display="A126248878W" xr:uid="{2A162DF2-9D9B-4821-AB7A-6154287ADE08}"/>
    <hyperlink ref="BT214" location="A126241750J" display="A126241750J" xr:uid="{1F915CB5-2C62-4842-8F50-7517F297B6CF}"/>
    <hyperlink ref="BU174" location="A126234262R" display="A126234262R" xr:uid="{FAE69FD1-EB81-41CB-8793-62D55E54F07D}"/>
    <hyperlink ref="BU194" location="A126248518T" display="A126248518T" xr:uid="{15BA4088-ED0F-48CF-9F26-70F3892DDFB3}"/>
    <hyperlink ref="BU214" location="A126241390R" display="A126241390R" xr:uid="{87E40176-A00E-4E3C-BFAC-55D7AAD92A0A}"/>
    <hyperlink ref="BV174" location="A126234982L" display="A126234982L" xr:uid="{3FEBCDA9-3DCD-431E-B872-4F9C92E8E3AF}"/>
    <hyperlink ref="BV194" location="A126249238T" display="A126249238T" xr:uid="{453DFFFD-3FF8-479F-9532-263758139838}"/>
    <hyperlink ref="BV214" location="A126242110C" display="A126242110C" xr:uid="{B296296F-C008-4EC4-BF46-CC2950A7616B}"/>
    <hyperlink ref="BW174" location="A126234694V" display="A126234694V" xr:uid="{6F41A6C2-4356-41B3-9393-903698C38973}"/>
    <hyperlink ref="BW194" location="A126248950C" display="A126248950C" xr:uid="{26FE554D-4EB8-443E-8321-2C78FC9D2F3A}"/>
    <hyperlink ref="BW214" location="A126241822J" display="A126241822J" xr:uid="{8B60492C-698B-47B2-901E-2446DB794250}"/>
    <hyperlink ref="BO175" location="A126234302W" display="A126234302W" xr:uid="{1952DF0E-9A30-485D-A6B6-717800DFBC6D}"/>
    <hyperlink ref="BO195" location="A126248558K" display="A126248558K" xr:uid="{8F28D509-1703-4B44-94C3-7EEBA28AB073}"/>
    <hyperlink ref="BO215" location="A126241430W" display="A126241430W" xr:uid="{07FBE48D-BD27-4844-BB9C-0C63882507C1}"/>
    <hyperlink ref="BP175" location="A126234734A" display="A126234734A" xr:uid="{DE0E7741-AAB1-412B-8BB4-257B063B393B}"/>
    <hyperlink ref="BP195" location="A126248990W" display="A126248990W" xr:uid="{9A0EE076-1F95-4BC8-9A23-32474D6E992A}"/>
    <hyperlink ref="BP215" location="A126241862A" display="A126241862A" xr:uid="{016E91A9-30E0-487D-B8D0-6EB6A353A48A}"/>
    <hyperlink ref="BQ175" location="A126234374J" display="A126234374J" xr:uid="{C03710D7-DEC9-42C8-A332-27D58E67DC22}"/>
    <hyperlink ref="BQ195" location="A126248630T" display="A126248630T" xr:uid="{928599FB-E0AA-4CBB-BF04-E3E361AB456A}"/>
    <hyperlink ref="BQ215" location="A126241502W" display="A126241502W" xr:uid="{DB249E16-CDC3-478A-86ED-08A2F0BD3E3D}"/>
    <hyperlink ref="BR175" location="A126234878L" display="A126234878L" xr:uid="{3AAB5542-2281-41D7-8AC8-BDE8DBDE001C}"/>
    <hyperlink ref="BR195" location="A126249134X" display="A126249134X" xr:uid="{218D7A6D-5B9E-4EC1-8B6D-7A88DEAFA64E}"/>
    <hyperlink ref="BR215" location="A126242006C" display="A126242006C" xr:uid="{B2DA8130-35A6-4E98-BDCF-362EC88DC39B}"/>
    <hyperlink ref="BS175" location="A126234446J" display="A126234446J" xr:uid="{86917C63-5D7C-4638-9950-DA15B8C00C3A}"/>
    <hyperlink ref="BS195" location="A126248702T" display="A126248702T" xr:uid="{D0688E19-4BAB-493E-9377-BF91CFC81C33}"/>
    <hyperlink ref="BS215" location="A126241574J" display="A126241574J" xr:uid="{527F3253-EEDF-46B9-9D20-9FE7F5E15CB1}"/>
    <hyperlink ref="BT175" location="A126234590A" display="A126234590A" xr:uid="{C7016971-8CB7-4548-877C-5644F26764F7}"/>
    <hyperlink ref="BT195" location="A126248846C" display="A126248846C" xr:uid="{C8FC4A3C-DC73-48EB-9845-D6DFE11BE3DA}"/>
    <hyperlink ref="BT215" location="A126241718J" display="A126241718J" xr:uid="{38F0C0F1-ED1A-45A9-986E-1AD8BCDD8037}"/>
    <hyperlink ref="BU175" location="A126234230W" display="A126234230W" xr:uid="{8FD2DAAC-49F0-41AC-9857-4D6177202A70}"/>
    <hyperlink ref="BU195" location="A126248486K" display="A126248486K" xr:uid="{B91C1119-9950-4B23-BFBF-59E0105FE9CD}"/>
    <hyperlink ref="BU215" location="A126241358R" display="A126241358R" xr:uid="{57278B9C-8DE5-45AF-ACA3-4F40D7703686}"/>
    <hyperlink ref="BV175" location="A126234950V" display="A126234950V" xr:uid="{14B06B47-55AB-4A35-941C-EBC5634E8ED4}"/>
    <hyperlink ref="BV195" location="A126249206X" display="A126249206X" xr:uid="{5B3D2CAB-9BC9-4579-90DC-01B017D71F4B}"/>
    <hyperlink ref="BV215" location="A126242078R" display="A126242078R" xr:uid="{74C62113-14B9-4B4E-8721-0A4A279AF6AC}"/>
    <hyperlink ref="BW175" location="A126234662A" display="A126234662A" xr:uid="{53790645-28C3-48D2-89AF-83A6DFC8D235}"/>
    <hyperlink ref="BW195" location="A126248918C" display="A126248918C" xr:uid="{144CAF75-2A98-40EC-9593-B2155B155634}"/>
    <hyperlink ref="BW215" location="A126241790A" display="A126241790A" xr:uid="{C036E894-DE5A-40CF-9E1D-25F8EE507788}"/>
    <hyperlink ref="BO176" location="A126234354X" display="A126234354X" xr:uid="{86020B62-599D-4D90-A2B2-2F8FA7F7BC56}"/>
    <hyperlink ref="BO196" location="A126248610J" display="A126248610J" xr:uid="{EC024EA7-18B5-4B16-879D-82289386397D}"/>
    <hyperlink ref="BO216" location="A126241482X" display="A126241482X" xr:uid="{2756EDE7-E4BB-496F-A46D-4B2FD01460FC}"/>
    <hyperlink ref="BP176" location="A126234786C" display="A126234786C" xr:uid="{819D9ACD-4DF5-4F2F-848F-1685D8101D3C}"/>
    <hyperlink ref="BP196" location="A126249042R" display="A126249042R" xr:uid="{4D1295D2-B6ED-4C8D-8D37-59DD209F6D04}"/>
    <hyperlink ref="BP216" location="A126241914T" display="A126241914T" xr:uid="{284E4612-6A60-4560-8C86-1BF4B5183329}"/>
    <hyperlink ref="BQ176" location="A126234426X" display="A126234426X" xr:uid="{D902F30D-A841-47D5-B57D-A75E5BD25224}"/>
    <hyperlink ref="BQ196" location="A126248682V" display="A126248682V" xr:uid="{187BA1A4-CB4F-41CA-B999-385BB1607370}"/>
    <hyperlink ref="BQ216" location="A126241554X" display="A126241554X" xr:uid="{C922CDF1-1BC3-4645-8FAC-709CB14AB109}"/>
    <hyperlink ref="BR176" location="A126234930K" display="A126234930K" xr:uid="{7F8EB62D-BF9C-47B0-A9A1-6D5B1411A421}"/>
    <hyperlink ref="BR196" location="A126249186A" display="A126249186A" xr:uid="{3BE5F7FB-115C-4702-83F5-F28DB80C1F8F}"/>
    <hyperlink ref="BR216" location="A126242058F" display="A126242058F" xr:uid="{5A8715B5-1E80-4F5C-8E44-10B70A8A7E06}"/>
    <hyperlink ref="BS176" location="A126234498K" display="A126234498K" xr:uid="{35DA1C96-38ED-4B39-B315-4899E8166799}"/>
    <hyperlink ref="BS196" location="A126248754V" display="A126248754V" xr:uid="{E0CEE203-FE67-46CD-84E7-06DCDEB263B8}"/>
    <hyperlink ref="BS216" location="A126241626X" display="A126241626X" xr:uid="{680E3268-16A1-4941-B541-EFA083404B5F}"/>
    <hyperlink ref="BT176" location="A126234642T" display="A126234642T" xr:uid="{D4731DE8-22FF-450B-A660-C5D044B0B5E3}"/>
    <hyperlink ref="BT196" location="A126248898F" display="A126248898F" xr:uid="{C0C7BEE2-6EC2-4568-B22C-C470D7DC7DB4}"/>
    <hyperlink ref="BT216" location="A126241770T" display="A126241770T" xr:uid="{CA6E6ABF-E3C3-49A1-BF34-2A77AF746A74}"/>
    <hyperlink ref="BU176" location="A126234282X" display="A126234282X" xr:uid="{6B5D9F69-177C-4999-9E2E-7345E23D4879}"/>
    <hyperlink ref="BU196" location="A126248538A" display="A126248538A" xr:uid="{C893D605-816F-4753-AC98-BC27C52DA495}"/>
    <hyperlink ref="BU216" location="A126241410L" display="A126241410L" xr:uid="{BAFEB372-D61D-49E3-A168-42B2A248AB9B}"/>
    <hyperlink ref="BV176" location="A126235002L" display="A126235002L" xr:uid="{23C12CAD-BD08-4001-A216-6A72B27D69B4}"/>
    <hyperlink ref="BV196" location="A126249258A" display="A126249258A" xr:uid="{B9BE4DB3-DB8D-4786-8AF4-72B0DD775DCA}"/>
    <hyperlink ref="BV216" location="A126242130L" display="A126242130L" xr:uid="{7B85DA6E-B044-4680-8B1B-38A72192D3F6}"/>
    <hyperlink ref="BW176" location="A126234714T" display="A126234714T" xr:uid="{03A43016-45AA-4C90-B154-ADFCBFDFA210}"/>
    <hyperlink ref="BW196" location="A126248970L" display="A126248970L" xr:uid="{53427F7A-9B20-4C10-9E93-3946A7A74A83}"/>
    <hyperlink ref="BW216" location="A126241842T" display="A126241842T" xr:uid="{DE4528EF-C80B-4DED-BC10-37206DAC2D28}"/>
    <hyperlink ref="BO177" location="A126234338X" display="A126234338X" xr:uid="{8FF2D7E6-6255-49AD-A9AA-035B627F68E3}"/>
    <hyperlink ref="BO197" location="A126248594V" display="A126248594V" xr:uid="{5C467500-1F83-41D7-9920-284BF209A5C1}"/>
    <hyperlink ref="BO217" location="A126241466X" display="A126241466X" xr:uid="{59F0AF20-F768-4144-B01B-3D2AED5982EF}"/>
    <hyperlink ref="BP177" location="A126234770K" display="A126234770K" xr:uid="{97DF6394-4431-48D9-847C-F7FD6DBB4C63}"/>
    <hyperlink ref="BP197" location="A126249026R" display="A126249026R" xr:uid="{27BFCB01-04C9-4D21-80D5-E53401F528FB}"/>
    <hyperlink ref="BP217" location="A126241898C" display="A126241898C" xr:uid="{5AAE77BD-0E98-41D6-A759-A36531BD8377}"/>
    <hyperlink ref="BQ177" location="A126234410F" display="A126234410F" xr:uid="{FC69E2DC-DA98-4702-A138-28B22437485A}"/>
    <hyperlink ref="BQ197" location="A126248666V" display="A126248666V" xr:uid="{453BFB7B-1A55-4BB0-97B1-3BE5D09648F3}"/>
    <hyperlink ref="BQ217" location="A126241538X" display="A126241538X" xr:uid="{A48F1E87-50D7-4509-BC71-8249AFD55DE1}"/>
    <hyperlink ref="BR177" location="A126234914K" display="A126234914K" xr:uid="{2079A22D-CF48-4FBC-BCF1-F94104319388}"/>
    <hyperlink ref="BR197" location="A126249170J" display="A126249170J" xr:uid="{F0350D33-E06C-4B87-9AD4-F838514C5B5B}"/>
    <hyperlink ref="BR217" location="A126242042L" display="A126242042L" xr:uid="{EA9E35CF-6833-4506-AEAD-A1C31DDA6978}"/>
    <hyperlink ref="BS177" location="A126234482T" display="A126234482T" xr:uid="{EDCD9F54-41AE-4FD5-B081-5E27A8B47074}"/>
    <hyperlink ref="BS197" location="A126248738V" display="A126248738V" xr:uid="{0C56EE6F-D70A-4558-859B-D4DC1ED593D3}"/>
    <hyperlink ref="BS217" location="A126241610F" display="A126241610F" xr:uid="{96CD2C64-CE64-40B0-BAA4-D6067E8BBBD2}"/>
    <hyperlink ref="BT177" location="A126234626T" display="A126234626T" xr:uid="{936FED13-2CAA-4BB9-A376-D08A4B4D5BBF}"/>
    <hyperlink ref="BT197" location="A126248882L" display="A126248882L" xr:uid="{46CACF45-966A-4738-A409-E1B11B97949C}"/>
    <hyperlink ref="BT217" location="A126241754T" display="A126241754T" xr:uid="{A50097F5-AAD1-4422-B028-2DB2B931350D}"/>
    <hyperlink ref="BU177" location="A126234266X" display="A126234266X" xr:uid="{0D8EA6D2-90A1-4074-9B0E-33FACD47FBFB}"/>
    <hyperlink ref="BU197" location="A126248522J" display="A126248522J" xr:uid="{240675FE-2209-4D60-A111-470EA4DD6B5C}"/>
    <hyperlink ref="BU217" location="A126241394X" display="A126241394X" xr:uid="{05786F0F-04DC-47C1-BED5-82A1D4C75452}"/>
    <hyperlink ref="BV177" location="A126234986W" display="A126234986W" xr:uid="{E511CBB8-6150-4607-94DA-DF845879E6A5}"/>
    <hyperlink ref="BV197" location="A126249242J" display="A126249242J" xr:uid="{9BDA1B08-592C-48DC-B10B-56BAF0C171F1}"/>
    <hyperlink ref="BV217" location="A126242114L" display="A126242114L" xr:uid="{8FC1A79B-F2DE-4548-BE23-C47512F9DB0B}"/>
    <hyperlink ref="BW177" location="A126234698C" display="A126234698C" xr:uid="{80FE75D4-D7CD-4FA8-8DD1-3098A62D76F8}"/>
    <hyperlink ref="BW197" location="A126248954L" display="A126248954L" xr:uid="{6D6A8747-8A96-49D4-9040-1B985CC94AF0}"/>
    <hyperlink ref="BW217" location="A126241826T" display="A126241826T" xr:uid="{B93AE788-9775-45B3-B0C6-B97681A8E93C}"/>
    <hyperlink ref="BO178" location="A126234358J" display="A126234358J" xr:uid="{263D824A-21AB-423C-B44A-A6B3F1C45B93}"/>
    <hyperlink ref="BO198" location="A126248614T" display="A126248614T" xr:uid="{6D6EC420-B481-499B-9C95-0E91354EC840}"/>
    <hyperlink ref="BO218" location="A126241486J" display="A126241486J" xr:uid="{95547397-81A0-4B47-9DA8-7A4CF131F401}"/>
    <hyperlink ref="BP178" location="A126234790V" display="A126234790V" xr:uid="{70C22E8E-CD6D-4288-8DD2-33DBEDC2709F}"/>
    <hyperlink ref="BP198" location="A126249046X" display="A126249046X" xr:uid="{8AD67B46-59F8-4425-8A7C-532389A8DB5D}"/>
    <hyperlink ref="BP218" location="A126241918A" display="A126241918A" xr:uid="{6C3E1BFE-78F4-4E57-9780-C00306081776}"/>
    <hyperlink ref="BQ178" location="A126234430R" display="A126234430R" xr:uid="{7C7A547D-E5AF-4384-AD02-9001648C8138}"/>
    <hyperlink ref="BQ198" location="A126248686C" display="A126248686C" xr:uid="{24749A97-2529-4DCD-BBD4-F99B97F481F4}"/>
    <hyperlink ref="BQ218" location="A126241558J" display="A126241558J" xr:uid="{EE7E6993-56A1-4F1E-9ED3-37DB99BD1BA5}"/>
    <hyperlink ref="BR178" location="A126234934V" display="A126234934V" xr:uid="{FF9CCC4B-1BD3-46AB-AE4B-721153C30FA5}"/>
    <hyperlink ref="BR198" location="A126249190T" display="A126249190T" xr:uid="{3F2BF272-E232-40D8-BC60-4367D0B2465E}"/>
    <hyperlink ref="BR218" location="A126242062W" display="A126242062W" xr:uid="{AB158297-8CF4-4E6B-B2AC-6C396D517CC0}"/>
    <hyperlink ref="BS178" location="A126234502R" display="A126234502R" xr:uid="{4780327D-C960-48B8-B9F2-2F3B18DAB100}"/>
    <hyperlink ref="BS198" location="A126248758C" display="A126248758C" xr:uid="{AC96623B-09D2-425F-AC22-29052123682F}"/>
    <hyperlink ref="BS218" location="A126241630R" display="A126241630R" xr:uid="{8B39C264-FA09-4AE6-9634-1D900B0E8AC6}"/>
    <hyperlink ref="BT178" location="A126234646A" display="A126234646A" xr:uid="{9BF99DCC-9EED-43C2-8AA7-78241039A7A2}"/>
    <hyperlink ref="BT198" location="A126248902K" display="A126248902K" xr:uid="{29D5F957-6F65-473E-9655-14121802514E}"/>
    <hyperlink ref="BT218" location="A126241774A" display="A126241774A" xr:uid="{34BA4583-99F0-496E-A8B4-330169D4085E}"/>
    <hyperlink ref="BU178" location="A126234286J" display="A126234286J" xr:uid="{71C451AB-58C9-4CD3-849C-6663B8E6120F}"/>
    <hyperlink ref="BU198" location="A126248542T" display="A126248542T" xr:uid="{7AC3386B-0624-47CA-88EF-6E0DC10DF647}"/>
    <hyperlink ref="BU218" location="A126241414W" display="A126241414W" xr:uid="{21939831-6507-4F0E-A140-6A4C94B68551}"/>
    <hyperlink ref="BV178" location="A126235006W" display="A126235006W" xr:uid="{59DF8C61-EB45-492E-9F1F-A6AEB1078AD9}"/>
    <hyperlink ref="BV198" location="A126249262T" display="A126249262T" xr:uid="{D8434476-2AFD-471F-A285-EE2C3574AAEE}"/>
    <hyperlink ref="BV218" location="A126242134W" display="A126242134W" xr:uid="{8BAEE017-CF12-475B-AB24-F3D336C04C3E}"/>
    <hyperlink ref="BW178" location="A126234718A" display="A126234718A" xr:uid="{D301F849-7D12-46F4-BE14-F6FEB085DF3D}"/>
    <hyperlink ref="BW198" location="A126248974W" display="A126248974W" xr:uid="{51F9E5FA-274A-4AB8-934F-81D53CA17093}"/>
    <hyperlink ref="BW218" location="A126241846A" display="A126241846A" xr:uid="{A4006715-8B3F-4320-8B4C-6100D5FA3906}"/>
    <hyperlink ref="BO179" location="A126234306F" display="A126234306F" xr:uid="{BC2866B3-9E47-43B8-8442-DA5320792148}"/>
    <hyperlink ref="BO199" location="A126248562A" display="A126248562A" xr:uid="{EBA3464B-B1BB-4223-A7B9-C98FDC6FAA04}"/>
    <hyperlink ref="BO219" location="A126241434F" display="A126241434F" xr:uid="{9FCFE3E7-332D-4C62-BA68-B340FC62C24D}"/>
    <hyperlink ref="BP179" location="A126234738K" display="A126234738K" xr:uid="{7068C189-807E-493C-9AB7-EA02A08A0015}"/>
    <hyperlink ref="BP199" location="A126248994F" display="A126248994F" xr:uid="{6D4EACB2-1CA2-413C-B765-31BD7C875E64}"/>
    <hyperlink ref="BP219" location="A126241866K" display="A126241866K" xr:uid="{0BF986BE-E73E-4079-969C-DB712F8049CB}"/>
    <hyperlink ref="BQ179" location="A126234378T" display="A126234378T" xr:uid="{801D21E3-47DF-4BD7-941E-8B02509D6241}"/>
    <hyperlink ref="BQ199" location="A126248634A" display="A126248634A" xr:uid="{6AAA2911-CB6B-442B-B6E2-3A826C85BD2A}"/>
    <hyperlink ref="BQ219" location="A126241506F" display="A126241506F" xr:uid="{0C4722CF-4D2D-4B23-B045-F89A0914E039}"/>
    <hyperlink ref="BR179" location="A126234882C" display="A126234882C" xr:uid="{A7FA9844-5C5E-4818-A6FD-5F573BF1BF4E}"/>
    <hyperlink ref="BR199" location="A126249138J" display="A126249138J" xr:uid="{6FF10AD7-4A30-4DD7-85E3-6F1E98D12729}"/>
    <hyperlink ref="BR219" location="A126242010V" display="A126242010V" xr:uid="{8DFBB995-A974-4BC1-B397-AEC806BA450A}"/>
    <hyperlink ref="BS179" location="A126234450X" display="A126234450X" xr:uid="{397708D4-854D-494A-B6AE-D9550B118599}"/>
    <hyperlink ref="BS199" location="A126248706A" display="A126248706A" xr:uid="{455BE274-D09A-4727-9A01-232A0DCFA5BC}"/>
    <hyperlink ref="BS219" location="A126241578T" display="A126241578T" xr:uid="{5F7775E4-0A65-4CB4-A637-617024EBCCE9}"/>
    <hyperlink ref="BT179" location="A126234594K" display="A126234594K" xr:uid="{2A7B5F05-CA99-41FD-A7D8-FE791BD85BBA}"/>
    <hyperlink ref="BT199" location="A126248850V" display="A126248850V" xr:uid="{06DFD157-F58B-4629-A1CD-25E516896EB8}"/>
    <hyperlink ref="BT219" location="A126241722X" display="A126241722X" xr:uid="{233C3D30-A5AB-46A8-82F3-D4C99436566D}"/>
    <hyperlink ref="BU179" location="A126234234F" display="A126234234F" xr:uid="{8850FDF2-5C3C-476F-9686-D52BB311EA42}"/>
    <hyperlink ref="BU199" location="A126248490A" display="A126248490A" xr:uid="{581A17BB-FFBD-4A8F-8901-4F4C7FE54F5A}"/>
    <hyperlink ref="BU219" location="A126241362F" display="A126241362F" xr:uid="{7F54C1E2-1BC6-405E-8F3E-35828982F21E}"/>
    <hyperlink ref="BV179" location="A126234954C" display="A126234954C" xr:uid="{6A0B3B20-8DDF-40C4-840E-193C49FB0307}"/>
    <hyperlink ref="BV199" location="A126249210R" display="A126249210R" xr:uid="{F6743CD4-80D0-4AD9-AFBA-A93AFBEFDD7C}"/>
    <hyperlink ref="BV219" location="A126242082F" display="A126242082F" xr:uid="{C02E0B9D-D50E-44A0-9D05-07BC14F67B8B}"/>
    <hyperlink ref="BW179" location="A126234666K" display="A126234666K" xr:uid="{D13FC45F-DB7F-4BF2-B4D7-B12485DC56CF}"/>
    <hyperlink ref="BW199" location="A126248922V" display="A126248922V" xr:uid="{FED87EA6-377D-4A5A-8268-6777B777E317}"/>
    <hyperlink ref="BW219" location="A126241794K" display="A126241794K" xr:uid="{27BCC169-8606-469D-8869-DFED69690869}"/>
    <hyperlink ref="BO180" location="A126234290X" display="A126234290X" xr:uid="{0F4235F9-558B-4328-AE9F-E79CAD0B540F}"/>
    <hyperlink ref="BO200" location="A126248546A" display="A126248546A" xr:uid="{2669ED6E-6E57-4401-BA5F-9606E51FDC42}"/>
    <hyperlink ref="BO220" location="A126241418F" display="A126241418F" xr:uid="{0069D861-36CD-4AA1-8258-CFFF0703AA6F}"/>
    <hyperlink ref="BP180" location="A126234722T" display="A126234722T" xr:uid="{8EC87159-8261-4B96-A917-35A1EEFA82C0}"/>
    <hyperlink ref="BP200" location="A126248978F" display="A126248978F" xr:uid="{6FC94BCB-155C-4896-8C5D-12C581465E16}"/>
    <hyperlink ref="BP220" location="A126241850T" display="A126241850T" xr:uid="{3835FFF8-ABB0-4E84-896B-D641F65A9AB9}"/>
    <hyperlink ref="BQ180" location="A126234362X" display="A126234362X" xr:uid="{5620C328-45C3-4778-9436-EA17458B1DC9}"/>
    <hyperlink ref="BQ200" location="A126248618A" display="A126248618A" xr:uid="{542830A1-9A3E-4287-B8AC-A09AAB84CAEC}"/>
    <hyperlink ref="BQ220" location="A126241490X" display="A126241490X" xr:uid="{566EA253-8D5D-4401-8EE9-3FE04649CDDF}"/>
    <hyperlink ref="BR180" location="A126234866C" display="A126234866C" xr:uid="{D5687D75-6B7C-4346-9A7D-237D60B1144B}"/>
    <hyperlink ref="BR200" location="A126249122R" display="A126249122R" xr:uid="{9D77CBF7-E38B-4523-8CE5-A3B525D157F2}"/>
    <hyperlink ref="BR220" location="A126241994C" display="A126241994C" xr:uid="{BB38E573-7310-4BDD-ABCD-4EC4042383FD}"/>
    <hyperlink ref="BS180" location="A126234434X" display="A126234434X" xr:uid="{8D59A1D9-B584-40D9-8E6B-D2C84D521B2B}"/>
    <hyperlink ref="BS200" location="A126248690V" display="A126248690V" xr:uid="{51BE8DCB-0497-49DD-87B7-97E7A988BE98}"/>
    <hyperlink ref="BS220" location="A126241562X" display="A126241562X" xr:uid="{9FB491DB-1D80-4E54-B945-1F4177EF8E16}"/>
    <hyperlink ref="BT180" location="A126234578K" display="A126234578K" xr:uid="{344F6C77-4637-476F-B9F0-7B8E3AF14C33}"/>
    <hyperlink ref="BT200" location="A126248834V" display="A126248834V" xr:uid="{62907021-8A91-4BDC-BC53-6862ACE8B3FB}"/>
    <hyperlink ref="BT220" location="A126241706X" display="A126241706X" xr:uid="{3BA20DB8-2AD4-4247-A2F5-DCC7DDBB266C}"/>
    <hyperlink ref="BU180" location="A126234218F" display="A126234218F" xr:uid="{A7D75066-FA6A-4C2A-AC5B-AD41D8C50AB7}"/>
    <hyperlink ref="BU200" location="A126248474A" display="A126248474A" xr:uid="{4433016B-4DDF-4F32-A452-0F7F7DF9DA21}"/>
    <hyperlink ref="BU220" location="A126241346F" display="A126241346F" xr:uid="{61BB7F2A-0883-46DD-A3E5-39B5F8AC8508}"/>
    <hyperlink ref="BV180" location="A126234938C" display="A126234938C" xr:uid="{9CE0E92D-DCDE-43C5-A5A1-26E78AA7EC0E}"/>
    <hyperlink ref="BV200" location="A126249194A" display="A126249194A" xr:uid="{9E781C0B-19E3-4D68-9813-FB49016D4D67}"/>
    <hyperlink ref="BV220" location="A126242066F" display="A126242066F" xr:uid="{4E68BD11-DE11-4B29-84D2-910895F62A4B}"/>
    <hyperlink ref="BW180" location="A126234650T" display="A126234650T" xr:uid="{77EE8E46-11E7-4643-9DD4-9D75D6F31547}"/>
    <hyperlink ref="BW200" location="A126248906V" display="A126248906V" xr:uid="{FFAB477A-464B-4800-9701-DC72AFA66FA6}"/>
    <hyperlink ref="BW220" location="A126241778K" display="A126241778K" xr:uid="{B1F3ED26-AB7E-407A-8780-A6075AA609BE}"/>
    <hyperlink ref="BO181" location="A126234294J" display="A126234294J" xr:uid="{27D91AB0-008F-49AE-BF9B-C5D2A6F9C14A}"/>
    <hyperlink ref="BO201" location="A126248550T" display="A126248550T" xr:uid="{B3271AE4-2E04-4959-93C8-406D91A03775}"/>
    <hyperlink ref="BO221" location="A126241422W" display="A126241422W" xr:uid="{B18B7398-B006-43FE-9A36-7D982830F77A}"/>
    <hyperlink ref="BP181" location="A126234726A" display="A126234726A" xr:uid="{038E9028-28C6-41C3-A234-92D3C6F18D1D}"/>
    <hyperlink ref="BP201" location="A126248982W" display="A126248982W" xr:uid="{5D17D31F-41D3-4BC5-9230-0C557586BC9C}"/>
    <hyperlink ref="BP221" location="A126241854A" display="A126241854A" xr:uid="{A6046AB8-8200-4A0C-9EAA-906A3617CFF5}"/>
    <hyperlink ref="BQ181" location="A126234366J" display="A126234366J" xr:uid="{D6FE4E0A-4AB4-4880-A480-CE97FDF03A44}"/>
    <hyperlink ref="BQ201" location="A126248622T" display="A126248622T" xr:uid="{966866A3-FBED-4F27-A828-0C0E7E03168B}"/>
    <hyperlink ref="BQ221" location="A126241494J" display="A126241494J" xr:uid="{5FB7D789-CA38-437C-AEEF-4FA689B21C24}"/>
    <hyperlink ref="BR181" location="A126234870V" display="A126234870V" xr:uid="{4383A4EF-0490-4D22-A3FD-7ACAC45D8CF4}"/>
    <hyperlink ref="BR201" location="A126249126X" display="A126249126X" xr:uid="{D697BFCE-DA72-4556-BDF2-FB58CB5B6B7A}"/>
    <hyperlink ref="BR221" location="A126241998L" display="A126241998L" xr:uid="{F2695946-DCAF-489B-86B4-FEE1C8A7CF46}"/>
    <hyperlink ref="BS181" location="A126234438J" display="A126234438J" xr:uid="{699BFAB8-6907-4478-83FA-30DD8DE0C77B}"/>
    <hyperlink ref="BS201" location="A126248694C" display="A126248694C" xr:uid="{F56076FC-D065-4E96-8FB5-5EE26FC4ABF4}"/>
    <hyperlink ref="BS221" location="A126241566J" display="A126241566J" xr:uid="{0C0141D1-44BF-4756-8D02-A4426CDB969F}"/>
    <hyperlink ref="BT181" location="A126234582A" display="A126234582A" xr:uid="{806D23CA-DDA5-4FF9-8A09-32841B55D1A8}"/>
    <hyperlink ref="BT201" location="A126248838C" display="A126248838C" xr:uid="{79EBBB33-466A-4436-9C79-02DC5BCD553F}"/>
    <hyperlink ref="BT221" location="A126241710R" display="A126241710R" xr:uid="{B10EDA35-75CA-49A6-8E83-2F524629BD17}"/>
    <hyperlink ref="BU181" location="A126234222W" display="A126234222W" xr:uid="{36F8FDDE-B54A-46C3-B436-718A0395EE63}"/>
    <hyperlink ref="BU201" location="A126248478K" display="A126248478K" xr:uid="{6F1DE1DA-EC3B-4375-80C9-4F5966AA426E}"/>
    <hyperlink ref="BU221" location="A126241350W" display="A126241350W" xr:uid="{FB4E0944-614F-4D38-9A8C-336EAA07E93A}"/>
    <hyperlink ref="BV181" location="A126234942V" display="A126234942V" xr:uid="{1FA7B2E3-FD81-4D32-86B9-9B5B99095064}"/>
    <hyperlink ref="BV201" location="A126249198K" display="A126249198K" xr:uid="{AEFBD250-9B2F-47B4-B415-40BFA32DBF8C}"/>
    <hyperlink ref="BV221" location="A126242070W" display="A126242070W" xr:uid="{83042083-0413-4FD2-B6DF-484322F1BC32}"/>
    <hyperlink ref="BW181" location="A126234654A" display="A126234654A" xr:uid="{6D15340B-3B40-433F-A2AA-D25D4D479BE4}"/>
    <hyperlink ref="BW201" location="A126248910K" display="A126248910K" xr:uid="{BCD50D04-18AF-4ED8-96F9-3DA344780752}"/>
    <hyperlink ref="BW221" location="A126241782A" display="A126241782A" xr:uid="{7D191200-4B4C-4D18-A8EF-40DFF2C48857}"/>
    <hyperlink ref="BO182" location="A126234322F" display="A126234322F" xr:uid="{EFA442E6-062C-4089-86B7-DD08FE0A4A86}"/>
    <hyperlink ref="BO202" location="A126248578V" display="A126248578V" xr:uid="{1539362F-67D9-44BC-8D6C-5E45A93609FE}"/>
    <hyperlink ref="BO222" location="A126241450F" display="A126241450F" xr:uid="{6F7769B5-442F-4B5A-861B-A227898885AE}"/>
    <hyperlink ref="BP182" location="A126234754K" display="A126234754K" xr:uid="{934E4349-29B6-449C-B0D6-96077A46FB36}"/>
    <hyperlink ref="BP202" location="A126249010W" display="A126249010W" xr:uid="{C88EC4BA-C640-4230-AD1D-C243EA69A725}"/>
    <hyperlink ref="BP222" location="A126241882K" display="A126241882K" xr:uid="{1FF27BD2-50D7-4ABE-947E-07279835234A}"/>
    <hyperlink ref="BQ182" location="A126234394T" display="A126234394T" xr:uid="{E3E49FE2-F1A7-45CE-ABE0-5F75EF3928DA}"/>
    <hyperlink ref="BQ202" location="A126248650A" display="A126248650A" xr:uid="{EFFA4AE9-916D-41E5-B933-E2D2D334725C}"/>
    <hyperlink ref="BQ222" location="A126241522F" display="A126241522F" xr:uid="{21E07391-9B42-4875-83CA-4AC598ACA055}"/>
    <hyperlink ref="BR182" location="A126234898W" display="A126234898W" xr:uid="{36147049-41EE-404F-A9A6-1D0FA7598C5D}"/>
    <hyperlink ref="BR202" location="A126249154J" display="A126249154J" xr:uid="{321244D2-C883-4CBB-95DF-CEFBFE19D6BF}"/>
    <hyperlink ref="BR222" location="A126242026L" display="A126242026L" xr:uid="{5D910D66-3340-4E7D-87AC-7C01E166B8BD}"/>
    <hyperlink ref="BS182" location="A126234466T" display="A126234466T" xr:uid="{9F15CAB0-D1A6-46DF-B8CE-B49813A1B891}"/>
    <hyperlink ref="BS202" location="A126248722A" display="A126248722A" xr:uid="{B9E92346-7FB9-48A4-BC01-9709FCDE1C10}"/>
    <hyperlink ref="BS222" location="A126241594T" display="A126241594T" xr:uid="{A8F2EABA-0E17-4A76-B3CD-DE561115642C}"/>
    <hyperlink ref="BT182" location="A126234610X" display="A126234610X" xr:uid="{040211ED-AB55-4321-BA92-CAD947AD121F}"/>
    <hyperlink ref="BT202" location="A126248866L" display="A126248866L" xr:uid="{F29875CA-F7D5-4D41-9DB0-9269309F146C}"/>
    <hyperlink ref="BT222" location="A126241738T" display="A126241738T" xr:uid="{D3DA7D4B-5386-4C16-8A6F-F19B83D6C53F}"/>
    <hyperlink ref="BU182" location="A126234250F" display="A126234250F" xr:uid="{F2B23EF7-4E07-47CA-8567-1746C149F066}"/>
    <hyperlink ref="BU202" location="A126248506J" display="A126248506J" xr:uid="{9FB3C404-0473-45E5-BBD1-BDE9A9F4A7C0}"/>
    <hyperlink ref="BU222" location="A126241378X" display="A126241378X" xr:uid="{D374B932-0AA7-4381-A863-5C3D6A4ACFF7}"/>
    <hyperlink ref="BV182" location="A126234970C" display="A126234970C" xr:uid="{AF9C1E16-9151-4470-B672-9475E8BC6023}"/>
    <hyperlink ref="BV202" location="A126249226J" display="A126249226J" xr:uid="{B529CD0F-36B2-4CB4-A891-64BAFA597932}"/>
    <hyperlink ref="BV222" location="A126242098X" display="A126242098X" xr:uid="{E0C8114C-21E6-44D0-ACAD-6BBE4A154CC4}"/>
    <hyperlink ref="BW182" location="A126234682K" display="A126234682K" xr:uid="{B302B85F-8C23-4A74-AA24-E128B839C947}"/>
    <hyperlink ref="BW202" location="A126248938L" display="A126248938L" xr:uid="{F5429440-2CA5-49E3-B781-762DE4AC584B}"/>
    <hyperlink ref="BW222" location="A126241810X" display="A126241810X" xr:uid="{DAFB974C-B526-43C0-8716-5B2DF7C93408}"/>
    <hyperlink ref="BO183" location="A126234298T" display="A126234298T" xr:uid="{2B5D564B-3F3A-4BA7-A7DE-7039019B7116}"/>
    <hyperlink ref="BO203" location="A126248554A" display="A126248554A" xr:uid="{B383D8B6-11B4-4A29-99D4-AC082795F5B3}"/>
    <hyperlink ref="BO223" location="A126241426F" display="A126241426F" xr:uid="{665E59D5-39A3-49F8-9997-29145CAB3FCA}"/>
    <hyperlink ref="BP183" location="A126234730T" display="A126234730T" xr:uid="{F9A28E1F-4CA5-4E06-9739-7744C9AA3BC1}"/>
    <hyperlink ref="BP203" location="A126248986F" display="A126248986F" xr:uid="{B2A8AB0C-5BEF-4FB5-828A-2701F4780D89}"/>
    <hyperlink ref="BP223" location="A126241858K" display="A126241858K" xr:uid="{814D9B1C-8C09-42B5-A97C-F7159A4FF204}"/>
    <hyperlink ref="BQ183" location="A126234370X" display="A126234370X" xr:uid="{9B4D6B0C-1BA7-443D-A05E-949B61D8C821}"/>
    <hyperlink ref="BQ203" location="A126248626A" display="A126248626A" xr:uid="{543CB0AB-2937-4C6A-B6FE-C11708026497}"/>
    <hyperlink ref="BQ223" location="A126241498T" display="A126241498T" xr:uid="{90D1EF03-21E9-4C3D-A864-A598EEFC8F2F}"/>
    <hyperlink ref="BR183" location="A126234874C" display="A126234874C" xr:uid="{F5766800-2242-4035-A5EA-EEAD5DEAF777}"/>
    <hyperlink ref="BR203" location="A126249130R" display="A126249130R" xr:uid="{7FFC9738-DC1B-456F-AF85-FC4FC994D035}"/>
    <hyperlink ref="BR223" location="A126242002V" display="A126242002V" xr:uid="{9A651FE9-1DDD-48A1-B853-CBF73F54A0B7}"/>
    <hyperlink ref="BS183" location="A126234442X" display="A126234442X" xr:uid="{1369ECC8-72BC-453F-B52B-EF7CF92B3A2F}"/>
    <hyperlink ref="BS203" location="A126248698L" display="A126248698L" xr:uid="{98A563B8-91D6-4DF7-8A7A-F53156084D7F}"/>
    <hyperlink ref="BS223" location="A126241570X" display="A126241570X" xr:uid="{9295BD55-647A-4F27-A614-A13B517FB65E}"/>
    <hyperlink ref="BT183" location="A126234586K" display="A126234586K" xr:uid="{2FF6F4C1-694B-43FF-85AA-1757F27ADF17}"/>
    <hyperlink ref="BT203" location="A126248842V" display="A126248842V" xr:uid="{DA9FACCC-5C31-4A03-93D2-61B73E528DA2}"/>
    <hyperlink ref="BT223" location="A126241714X" display="A126241714X" xr:uid="{96449A1F-0CC1-48A6-8670-8274E79A5118}"/>
    <hyperlink ref="BU183" location="A126234226F" display="A126234226F" xr:uid="{07F13033-198E-426D-B2CB-4BCEC8C7E021}"/>
    <hyperlink ref="BU203" location="A126248482A" display="A126248482A" xr:uid="{365292F9-4611-42AC-97D9-7E4BD6F179E1}"/>
    <hyperlink ref="BU223" location="A126241354F" display="A126241354F" xr:uid="{A089B55B-33C0-4DDE-8FDC-9A091C08878E}"/>
    <hyperlink ref="BV183" location="A126234946C" display="A126234946C" xr:uid="{98A9DA01-7820-48DA-AC53-0B14BABCF3E1}"/>
    <hyperlink ref="BV203" location="A126249202R" display="A126249202R" xr:uid="{17299DCA-F9DD-446A-92B6-37519B6B4358}"/>
    <hyperlink ref="BV223" location="A126242074F" display="A126242074F" xr:uid="{1B04AF88-BF61-4F18-A92A-4DE3801E5473}"/>
    <hyperlink ref="BW183" location="A126234658K" display="A126234658K" xr:uid="{B8952654-3617-4DDF-86B1-65380FDFE774}"/>
    <hyperlink ref="BW203" location="A126248914V" display="A126248914V" xr:uid="{075B8CA3-A564-4C25-B59B-355E0373E952}"/>
    <hyperlink ref="BW223" location="A126241786K" display="A126241786K" xr:uid="{50D9806D-E956-41B4-A7A0-664706ABF01D}"/>
    <hyperlink ref="BO184" location="A126234326R" display="A126234326R" xr:uid="{06D00BEE-C69D-4561-9B21-2AC1F521897A}"/>
    <hyperlink ref="BO204" location="A126248582K" display="A126248582K" xr:uid="{9991B5F9-3529-47AD-B76F-34DDD2643AAB}"/>
    <hyperlink ref="BO224" location="A126241454R" display="A126241454R" xr:uid="{1870A027-DAB6-4C31-ABE0-44346ECDEA7C}"/>
    <hyperlink ref="BP184" location="A126234758V" display="A126234758V" xr:uid="{9B55D6E8-0AE4-4916-8613-008BE9E16411}"/>
    <hyperlink ref="BP204" location="A126249014F" display="A126249014F" xr:uid="{10ECCD85-41E2-48D4-AB15-50CD89749A0E}"/>
    <hyperlink ref="BP224" location="A126241886V" display="A126241886V" xr:uid="{BC754B11-D4D5-4293-835C-95EA7B65FB88}"/>
    <hyperlink ref="BQ184" location="A126234398A" display="A126234398A" xr:uid="{3867A481-47B8-4664-ADFF-B5E9F2896046}"/>
    <hyperlink ref="BQ204" location="A126248654K" display="A126248654K" xr:uid="{6DC81EC1-8D34-4BC6-83B3-A62BD53632B6}"/>
    <hyperlink ref="BQ224" location="A126241526R" display="A126241526R" xr:uid="{0C14ACB4-78D1-458A-A40D-7D34030E37C5}"/>
    <hyperlink ref="BR184" location="A126234902A" display="A126234902A" xr:uid="{9DAA837C-1044-4F84-8A1E-15E11DDB2F3C}"/>
    <hyperlink ref="BR204" location="A126249158T" display="A126249158T" xr:uid="{607F95C5-C978-429D-9C96-53408CEF7CA6}"/>
    <hyperlink ref="BR224" location="A126242030C" display="A126242030C" xr:uid="{03D7EE03-D15D-4538-A314-ECE7E9A818EA}"/>
    <hyperlink ref="BS184" location="A126234470J" display="A126234470J" xr:uid="{EE5DEDFD-E4F9-4F92-BE69-2224C0DD65D9}"/>
    <hyperlink ref="BS204" location="A126248726K" display="A126248726K" xr:uid="{EF826E51-7B21-4445-8A73-1E13D4C942F1}"/>
    <hyperlink ref="BS224" location="A126241598A" display="A126241598A" xr:uid="{0B122672-C9D8-418E-9A3F-A22BEECFCD00}"/>
    <hyperlink ref="BT184" location="A126234614J" display="A126234614J" xr:uid="{E2A62786-B1A1-443A-BA9B-4E6F3ACBA572}"/>
    <hyperlink ref="BT204" location="A126248870C" display="A126248870C" xr:uid="{00B1C0DD-E898-4B5F-BA15-AF560AA51050}"/>
    <hyperlink ref="BT224" location="A126241742J" display="A126241742J" xr:uid="{23CFDCD2-5760-4FE0-A3C5-7808996634E8}"/>
    <hyperlink ref="BU184" location="A126234254R" display="A126234254R" xr:uid="{9ABA9CE7-C627-49F4-99B3-C244FB4A31E5}"/>
    <hyperlink ref="BU204" location="A126248510X" display="A126248510X" xr:uid="{46A70325-865C-4FE4-87FD-33309B983A7A}"/>
    <hyperlink ref="BU224" location="A126241382R" display="A126241382R" xr:uid="{B8F47DBA-56F9-4ECA-9CA3-A952BC706574}"/>
    <hyperlink ref="BV184" location="A126234974L" display="A126234974L" xr:uid="{A217E5F8-B58D-4A0D-AA16-4825EF98A2CE}"/>
    <hyperlink ref="BV204" location="A126249230X" display="A126249230X" xr:uid="{48CF6624-6639-4630-991E-6BAA9FDF0ADF}"/>
    <hyperlink ref="BV224" location="A126242102C" display="A126242102C" xr:uid="{B9E2C3DD-8D3C-4E86-9758-5C6F627D07ED}"/>
    <hyperlink ref="BW184" location="A126234686V" display="A126234686V" xr:uid="{5A24DA38-3C54-4CB3-8A8E-EEFB64CD88A5}"/>
    <hyperlink ref="BW204" location="A126248942C" display="A126248942C" xr:uid="{CEA7F35E-55C5-4645-928B-F3F1CDFA4C8F}"/>
    <hyperlink ref="BW224" location="A126241814J" display="A126241814J" xr:uid="{2048DA0A-DD39-41F5-9D6E-99D6ADA07733}"/>
    <hyperlink ref="BX185" location="A126231162A" display="A126231162A" xr:uid="{E86A84D4-DDC6-434C-8E24-FD4A3C84E20E}"/>
    <hyperlink ref="BX205" location="A126245418C" display="A126245418C" xr:uid="{E1F0A45F-4DE6-438E-9A0A-868113302EAA}"/>
    <hyperlink ref="BX225" location="A126238290W" display="A126238290W" xr:uid="{651B61AE-AC65-4B38-ADF2-F6465BB97F9D}"/>
    <hyperlink ref="BY185" location="A126231594F" display="A126231594F" xr:uid="{72817950-0EE3-4FF3-B407-57447E284961}"/>
    <hyperlink ref="BY205" location="A126245850R" display="A126245850R" xr:uid="{236AD773-8A4D-476E-B7B4-F0782D703816}"/>
    <hyperlink ref="BY225" location="A126238722R" display="A126238722R" xr:uid="{E53F5202-FAC2-4837-91FE-5CB14BBC8EA1}"/>
    <hyperlink ref="BZ185" location="A126231234A" display="A126231234A" xr:uid="{256CDCA8-6DE6-4E54-BF74-46DBBC937FDE}"/>
    <hyperlink ref="BZ205" location="A126245490W" display="A126245490W" xr:uid="{4177F771-E3D2-48F5-A026-F3C0F3A7FC71}"/>
    <hyperlink ref="BZ225" location="A126238362W" display="A126238362W" xr:uid="{4D58426E-4D00-4DF5-8957-695BE86F1019}"/>
    <hyperlink ref="CA185" location="A126231738F" display="A126231738F" xr:uid="{020335CD-8D85-4A4F-8A32-9A71E07EC8CD}"/>
    <hyperlink ref="CA205" location="A126245994A" display="A126245994A" xr:uid="{5E2DD624-BC91-4695-8EC7-A9280650A794}"/>
    <hyperlink ref="CA225" location="A126238866A" display="A126238866A" xr:uid="{E9B5475C-BCE9-430A-8624-5E18C7D3C5E9}"/>
    <hyperlink ref="CB185" location="A126231306A" display="A126231306A" xr:uid="{8B165A25-8446-4B3F-AC33-7C4FFE533891}"/>
    <hyperlink ref="CB205" location="A126245562W" display="A126245562W" xr:uid="{B4B4F473-7BD6-42A0-AFA8-AD916ABE7FEA}"/>
    <hyperlink ref="CB225" location="A126238434W" display="A126238434W" xr:uid="{60A97329-AE7F-47D5-A679-A6838BD80952}"/>
    <hyperlink ref="CC185" location="A126231450V" display="A126231450V" xr:uid="{C25D412A-63CB-4572-8F9A-9DE7CB430D32}"/>
    <hyperlink ref="CC205" location="A126245706W" display="A126245706W" xr:uid="{43386FA9-22B4-4EC1-B4CA-7E9AB004C878}"/>
    <hyperlink ref="CC225" location="A126238578J" display="A126238578J" xr:uid="{18275111-2B68-41B8-80BC-D8726FDDECE9}"/>
    <hyperlink ref="CD185" location="A126231090A" display="A126231090A" xr:uid="{FCA0B65D-2BDA-43BC-9F7F-9D9C76759071}"/>
    <hyperlink ref="CD205" location="A126245346C" display="A126245346C" xr:uid="{72F3F89C-BAA6-4CBE-BC82-00C472416813}"/>
    <hyperlink ref="CD225" location="A126238218C" display="A126238218C" xr:uid="{114F2E8E-E510-4E75-A760-43468A18EDA7}"/>
    <hyperlink ref="CE185" location="A126231810L" display="A126231810L" xr:uid="{AF089330-2B61-49D1-8F54-CEA4D3721437}"/>
    <hyperlink ref="CE205" location="A126246066C" display="A126246066C" xr:uid="{AEDB300A-EC03-4034-ABF2-849179F32B77}"/>
    <hyperlink ref="CE225" location="A126238938A" display="A126238938A" xr:uid="{A249AB3D-8390-4156-8C0E-7635E55ABEE7}"/>
    <hyperlink ref="CF185" location="A126231522V" display="A126231522V" xr:uid="{33AF5FD3-582C-41AB-9B16-8E54BEC4C215}"/>
    <hyperlink ref="CF205" location="A126245778J" display="A126245778J" xr:uid="{4163A212-1911-4E5D-903C-7AE1F3B7C643}"/>
    <hyperlink ref="CF225" location="A126238650R" display="A126238650R" xr:uid="{E9237F9D-32C2-4D3D-ABA6-9FA28C42CC7F}"/>
    <hyperlink ref="BX168" location="A126231174K" display="A126231174K" xr:uid="{0CCD1306-A83A-484C-A586-7B46D60D1DED}"/>
    <hyperlink ref="BX188" location="A126245430V" display="A126245430V" xr:uid="{0212BE5B-7572-4A2B-ABFF-6DB36D27E128}"/>
    <hyperlink ref="BX208" location="A126238302V" display="A126238302V" xr:uid="{C2180991-90F8-44CC-BE8E-8B1F65CE3A0B}"/>
    <hyperlink ref="BY168" location="A126231606C" display="A126231606C" xr:uid="{71EF934E-80BE-4AFB-9179-27329FB8CE45}"/>
    <hyperlink ref="BY188" location="A126245862X" display="A126245862X" xr:uid="{6D727E45-CB96-4959-AF14-C6ABADF4D058}"/>
    <hyperlink ref="BY208" location="A126238734X" display="A126238734X" xr:uid="{5D29F86F-0CC5-4718-92E9-EE91A4D99DA0}"/>
    <hyperlink ref="BZ168" location="A126231246K" display="A126231246K" xr:uid="{D802AE0C-EAFB-452F-9C04-3FD370051B9A}"/>
    <hyperlink ref="BZ188" location="A126245502V" display="A126245502V" xr:uid="{2E264CBD-CE8D-4E08-9697-B007CD136A44}"/>
    <hyperlink ref="BZ208" location="A126238374F" display="A126238374F" xr:uid="{6A8A5682-8F1A-41A6-BC15-39409C27548F}"/>
    <hyperlink ref="CA168" location="A126231750W" display="A126231750W" xr:uid="{C861EE2E-0F7C-4CC9-9A57-60FFCA40B42F}"/>
    <hyperlink ref="CA188" location="A126246006A" display="A126246006A" xr:uid="{B634E6B5-290A-40FD-9DAF-C1C23CBBFAC9}"/>
    <hyperlink ref="CA208" location="A126238878K" display="A126238878K" xr:uid="{5F3EB5B1-90C0-4FDF-867A-3FACB5EBED78}"/>
    <hyperlink ref="CB168" location="A126231318K" display="A126231318K" xr:uid="{818B3A55-4824-4B25-A1CC-516F3B3DEE0E}"/>
    <hyperlink ref="CB188" location="A126245574F" display="A126245574F" xr:uid="{C937C7AB-612D-4654-8FC2-2D369266D2FF}"/>
    <hyperlink ref="CB208" location="A126238446F" display="A126238446F" xr:uid="{E64EDA00-9467-4A6A-B62C-40C9E7E14A14}"/>
    <hyperlink ref="CC168" location="A126231462C" display="A126231462C" xr:uid="{BE0E819B-5077-4989-B2E7-FFC74C30E7A2}"/>
    <hyperlink ref="CC188" location="A126245718F" display="A126245718F" xr:uid="{D313811E-92D3-4E61-92D0-F2A639BB7FF7}"/>
    <hyperlink ref="CC208" location="A126238590X" display="A126238590X" xr:uid="{BFB44561-9556-4ECB-8BAD-A6FE55D52A2B}"/>
    <hyperlink ref="CD168" location="A126231102X" display="A126231102X" xr:uid="{EFD70A2A-C9A6-4516-81A9-A1A9818CA3F3}"/>
    <hyperlink ref="CD188" location="A126245358L" display="A126245358L" xr:uid="{4DC11215-E8C4-4BCD-AF62-0EA68B8CB2C0}"/>
    <hyperlink ref="CD208" location="A126238230V" display="A126238230V" xr:uid="{B95B58A5-3AF7-4191-A8DC-EE6F41675016}"/>
    <hyperlink ref="CE168" location="A126231822W" display="A126231822W" xr:uid="{5ECAA741-45CD-4D1C-9CD6-743CADFF0EF5}"/>
    <hyperlink ref="CE188" location="A126246078L" display="A126246078L" xr:uid="{293603E7-62E6-417D-8CB0-7CF80F695C00}"/>
    <hyperlink ref="CE208" location="A126238950T" display="A126238950T" xr:uid="{83A19AA0-C04E-4EC3-81A4-ADA6268A04DE}"/>
    <hyperlink ref="CF168" location="A126231534C" display="A126231534C" xr:uid="{6E2BDDA7-A772-42A9-A9E7-0C4E24733452}"/>
    <hyperlink ref="CF188" location="A126245790X" display="A126245790X" xr:uid="{83584F53-6BCA-491D-9A0E-04E90FC5ABF4}"/>
    <hyperlink ref="CF208" location="A126238662X" display="A126238662X" xr:uid="{C7A3E8B8-DD66-4F6E-B58F-BA9422196C65}"/>
    <hyperlink ref="BX169" location="A126231142T" display="A126231142T" xr:uid="{ACC81507-98A7-4EBE-9740-B9E506C3C6CC}"/>
    <hyperlink ref="BX189" location="A126245398F" display="A126245398F" xr:uid="{C5C22754-1B2A-43A6-8967-088189BB9BC3}"/>
    <hyperlink ref="BX209" location="A126238270L" display="A126238270L" xr:uid="{DE0AE29B-3C60-4C95-9614-FD52DE3F96E3}"/>
    <hyperlink ref="BY169" location="A126231574W" display="A126231574W" xr:uid="{33EEB7E4-5184-42CE-A124-02D91422CDD9}"/>
    <hyperlink ref="BY189" location="A126245830F" display="A126245830F" xr:uid="{3D0C236C-A060-4ED4-ACFF-652A1D601F2C}"/>
    <hyperlink ref="BY209" location="A126238702F" display="A126238702F" xr:uid="{B48416EE-6934-453E-9AFA-61EC687CD78B}"/>
    <hyperlink ref="BZ169" location="A126231214T" display="A126231214T" xr:uid="{4679780C-28AE-4CBB-982B-39687A9C2B60}"/>
    <hyperlink ref="BZ189" location="A126245470L" display="A126245470L" xr:uid="{489B1B4D-E035-4B18-BEB6-849DBB8F7F6D}"/>
    <hyperlink ref="BZ209" location="A126238342L" display="A126238342L" xr:uid="{9DA0D7EA-A63F-4D1D-A9D8-34FEC5EFA09A}"/>
    <hyperlink ref="CA169" location="A126231718W" display="A126231718W" xr:uid="{228671A3-CB29-4F04-AC18-0592D7680A1B}"/>
    <hyperlink ref="CA189" location="A126245974T" display="A126245974T" xr:uid="{9D417E4B-217C-4946-B5D3-13B4848DA1E2}"/>
    <hyperlink ref="CA209" location="A126238846T" display="A126238846T" xr:uid="{D04ABC25-0D79-4ECE-8C08-8A671B9F1087}"/>
    <hyperlink ref="CB169" location="A126231286C" display="A126231286C" xr:uid="{76163943-9BA7-45EF-B81E-02F158E4D08B}"/>
    <hyperlink ref="CB189" location="A126245542L" display="A126245542L" xr:uid="{81D08A0C-72AB-4976-953B-0C0B21639CD1}"/>
    <hyperlink ref="CB209" location="A126238414L" display="A126238414L" xr:uid="{A82DE0A3-5B9B-4063-8194-846A580A497F}"/>
    <hyperlink ref="CC169" location="A126231430K" display="A126231430K" xr:uid="{680A1AFC-3E39-45A1-83FD-8600C7E092B1}"/>
    <hyperlink ref="CC189" location="A126245686X" display="A126245686X" xr:uid="{0B458F90-97D0-4355-89A4-98539114AAE1}"/>
    <hyperlink ref="CC209" location="A126238558X" display="A126238558X" xr:uid="{75E03ED6-8915-4465-AF9E-D229896018C5}"/>
    <hyperlink ref="CD169" location="A126231070T" display="A126231070T" xr:uid="{9879FE2A-657D-4078-B953-70A6E07931C3}"/>
    <hyperlink ref="CD189" location="A126245326V" display="A126245326V" xr:uid="{B53EDB65-FA80-478E-A25D-53C65840E1EA}"/>
    <hyperlink ref="CD209" location="A126238198F" display="A126238198F" xr:uid="{FC3A1F12-3B44-4622-8BD5-B9D97CD14E98}"/>
    <hyperlink ref="CE169" location="A126231790R" display="A126231790R" xr:uid="{32A0883D-BB5D-4B58-A579-88B27FBFBD35}"/>
    <hyperlink ref="CE189" location="A126246046V" display="A126246046V" xr:uid="{95721D23-3870-4ED8-93C8-63EDBA4B70C5}"/>
    <hyperlink ref="CE209" location="A126238918T" display="A126238918T" xr:uid="{EECF869D-791B-4840-93F6-F2ACAB8A94F4}"/>
    <hyperlink ref="CF169" location="A126231502K" display="A126231502K" xr:uid="{E0BA63CE-98AC-4539-AB85-D1E790E3EB8E}"/>
    <hyperlink ref="CF189" location="A126245758X" display="A126245758X" xr:uid="{DAD745A2-C788-4EAF-B1CF-6703F3CE08E3}"/>
    <hyperlink ref="CF209" location="A126238630F" display="A126238630F" xr:uid="{685081A3-DD82-4D84-A84C-BA39EB0DACB9}"/>
    <hyperlink ref="BX170" location="A126231178V" display="A126231178V" xr:uid="{D5C8090D-2C69-4C46-81F3-0B4A3F1AFA7C}"/>
    <hyperlink ref="BX190" location="A126245434C" display="A126245434C" xr:uid="{53F1F7D6-50B2-42A8-8D3A-6E2CE213B9ED}"/>
    <hyperlink ref="BX210" location="A126238306C" display="A126238306C" xr:uid="{E5905FBB-4AC2-4411-8259-1EEAE6A7446E}"/>
    <hyperlink ref="BY170" location="A126231610V" display="A126231610V" xr:uid="{D7AC6E68-B6BD-4436-BC0C-C79387D1B3A6}"/>
    <hyperlink ref="BY190" location="A126245866J" display="A126245866J" xr:uid="{5AA789BA-A26C-4B03-B937-3F46CF31DD97}"/>
    <hyperlink ref="BY210" location="A126238738J" display="A126238738J" xr:uid="{7B337872-45DE-4FE2-BCAE-297AD7FE1366}"/>
    <hyperlink ref="BZ170" location="A126231250A" display="A126231250A" xr:uid="{86BB1E5D-2FAB-45FB-BCBE-3FD401A0FA8D}"/>
    <hyperlink ref="BZ190" location="A126245506C" display="A126245506C" xr:uid="{3B9B4E32-C2F4-4E8D-9873-C6C109B89301}"/>
    <hyperlink ref="BZ210" location="A126238378R" display="A126238378R" xr:uid="{5A6E0644-6986-4056-A157-D646033D8891}"/>
    <hyperlink ref="CA170" location="A126231754F" display="A126231754F" xr:uid="{4F251FDD-E57D-4936-9C41-D3F6E550EEE4}"/>
    <hyperlink ref="CA190" location="A126246010T" display="A126246010T" xr:uid="{BB138C81-2AF9-4092-A140-7ECFEBE628C8}"/>
    <hyperlink ref="CA210" location="A126238882A" display="A126238882A" xr:uid="{F9587499-0219-4237-8910-AF08683B7D77}"/>
    <hyperlink ref="CB170" location="A126231322A" display="A126231322A" xr:uid="{49CF3FE6-E80F-4AFA-88EE-121C6CFB9101}"/>
    <hyperlink ref="CB190" location="A126245578R" display="A126245578R" xr:uid="{1E26E86C-90F8-45E0-8CB4-2E55629F53BB}"/>
    <hyperlink ref="CB210" location="A126238450W" display="A126238450W" xr:uid="{C0C0B228-6935-4F5F-9AC1-B52B4A0857BC}"/>
    <hyperlink ref="CC170" location="A126231466L" display="A126231466L" xr:uid="{06874A6E-E5C5-404B-8491-B0145583096C}"/>
    <hyperlink ref="CC190" location="A126245722W" display="A126245722W" xr:uid="{6479C815-A067-433C-9DE8-501B3D2C686E}"/>
    <hyperlink ref="CC210" location="A126238594J" display="A126238594J" xr:uid="{B9112B17-34E9-4345-9061-2A4BA03F47D7}"/>
    <hyperlink ref="CD170" location="A126231106J" display="A126231106J" xr:uid="{7E6BB3BB-C98D-4B33-96E6-B547A11F3220}"/>
    <hyperlink ref="CD190" location="A126245362C" display="A126245362C" xr:uid="{F6944559-E8A6-47B1-98DD-C3BE545C6FE7}"/>
    <hyperlink ref="CD210" location="A126238234C" display="A126238234C" xr:uid="{2E6D4153-F186-40F1-BFB2-71293F91D979}"/>
    <hyperlink ref="CE170" location="A126231826F" display="A126231826F" xr:uid="{917C3245-6C9C-4293-BE6F-99FE4F2FB982}"/>
    <hyperlink ref="CE190" location="A126246082C" display="A126246082C" xr:uid="{D297C21A-0524-4585-888A-C14CC3806965}"/>
    <hyperlink ref="CE210" location="A126238954A" display="A126238954A" xr:uid="{5989421E-0F20-4F96-88EB-D97ABF49966B}"/>
    <hyperlink ref="CF170" location="A126231538L" display="A126231538L" xr:uid="{4DEFB707-1F32-4740-92EF-8EF8905D24F1}"/>
    <hyperlink ref="CF190" location="A126245794J" display="A126245794J" xr:uid="{5A1CD022-7FED-46F8-8AD8-9EE5419A7A04}"/>
    <hyperlink ref="CF210" location="A126238666J" display="A126238666J" xr:uid="{EDCE3866-19F4-464A-9C8B-9C755607F031}"/>
    <hyperlink ref="BX171" location="A126231182K" display="A126231182K" xr:uid="{3ACC695E-4CC4-4EAB-9BBF-59CCC7940D1A}"/>
    <hyperlink ref="BX191" location="A126245438L" display="A126245438L" xr:uid="{1D599479-5D04-4AF9-BC69-D2F34FBE0F7C}"/>
    <hyperlink ref="BX211" location="A126238310V" display="A126238310V" xr:uid="{9BDA4CCB-9106-435D-A192-DD084B9635D6}"/>
    <hyperlink ref="BY171" location="A126231614C" display="A126231614C" xr:uid="{B2C82F46-6892-4E81-A401-1593175C7723}"/>
    <hyperlink ref="BY191" location="A126245870X" display="A126245870X" xr:uid="{4AB02213-CDAE-432B-97C4-F59B2D2EFE19}"/>
    <hyperlink ref="BY211" location="A126238742X" display="A126238742X" xr:uid="{E08ECFB8-C6F3-45AE-ABF6-C5B228FA0B72}"/>
    <hyperlink ref="BZ171" location="A126231254K" display="A126231254K" xr:uid="{9320C5AE-E259-420E-819B-2403BB71194E}"/>
    <hyperlink ref="BZ191" location="A126245510V" display="A126245510V" xr:uid="{9EE4261E-D968-4A0B-8F87-381F99FA07B1}"/>
    <hyperlink ref="BZ211" location="A126238382F" display="A126238382F" xr:uid="{6D5FCEB3-0B30-4EC4-B3A4-D7DE96593485}"/>
    <hyperlink ref="CA171" location="A126231758R" display="A126231758R" xr:uid="{D2B30A07-3F88-4595-946A-67DFF9A500DE}"/>
    <hyperlink ref="CA191" location="A126246014A" display="A126246014A" xr:uid="{8243F7B2-A7DC-49D3-A17E-543DB3A87B7E}"/>
    <hyperlink ref="CA211" location="A126238886K" display="A126238886K" xr:uid="{13B2B28B-AB32-41F8-91D7-8099C16E4D7A}"/>
    <hyperlink ref="CB171" location="A126231326K" display="A126231326K" xr:uid="{83814E99-C1D2-4E94-8782-FC49403D1FC9}"/>
    <hyperlink ref="CB191" location="A126245582F" display="A126245582F" xr:uid="{A9A91E0A-B30A-45D7-9F86-6258C1D861A3}"/>
    <hyperlink ref="CB211" location="A126238454F" display="A126238454F" xr:uid="{FF6280DA-C35E-467D-A5FC-44913D690D67}"/>
    <hyperlink ref="CC171" location="A126231470C" display="A126231470C" xr:uid="{D1453BDD-93AF-4C41-98F9-4BC02A4FFFD1}"/>
    <hyperlink ref="CC191" location="A126245726F" display="A126245726F" xr:uid="{ECB5E690-3529-407B-8000-E94A798BFBBF}"/>
    <hyperlink ref="CC211" location="A126238598T" display="A126238598T" xr:uid="{F1DEBBB8-798B-4790-8301-1BE76BBB609E}"/>
    <hyperlink ref="CD171" location="A126231110X" display="A126231110X" xr:uid="{3A444C4F-97C9-44DB-A820-31763F8F9965}"/>
    <hyperlink ref="CD191" location="A126245366L" display="A126245366L" xr:uid="{9D526B4F-AB6E-4002-A4C8-27B1060814A9}"/>
    <hyperlink ref="CD211" location="A126238238L" display="A126238238L" xr:uid="{FDFB52C5-525B-40A3-ABCD-00969948EA4E}"/>
    <hyperlink ref="CE171" location="A126231830W" display="A126231830W" xr:uid="{B7B8C23B-3C81-4840-8804-C7E5A6960F90}"/>
    <hyperlink ref="CE191" location="A126246086L" display="A126246086L" xr:uid="{F4ECF256-261A-4C5A-87D2-2B3F0677B88F}"/>
    <hyperlink ref="CE211" location="A126238958K" display="A126238958K" xr:uid="{E6143B01-B8D8-4A72-B638-02F0D8B0FC88}"/>
    <hyperlink ref="CF171" location="A126231542C" display="A126231542C" xr:uid="{4D07B7CC-B1F2-4C67-B3A5-6BB0F85D470E}"/>
    <hyperlink ref="CF191" location="A126245798T" display="A126245798T" xr:uid="{6888ACD5-CE5F-46A5-91F8-52873A79D280}"/>
    <hyperlink ref="CF211" location="A126238670X" display="A126238670X" xr:uid="{FFA8D929-BEB3-4AD5-864D-60307290BC7A}"/>
    <hyperlink ref="BX172" location="A126231146A" display="A126231146A" xr:uid="{FF9CD3D9-51AF-442A-84A1-3516EF72084A}"/>
    <hyperlink ref="BX192" location="A126245402K" display="A126245402K" xr:uid="{A430AF7E-00C7-4953-9777-F58A54199583}"/>
    <hyperlink ref="BX212" location="A126238274W" display="A126238274W" xr:uid="{96DD7D89-CF2D-409D-8606-29445CD80E5C}"/>
    <hyperlink ref="BY172" location="A126231578F" display="A126231578F" xr:uid="{D4E4278D-EDAA-4C0B-B6B2-E7622C654582}"/>
    <hyperlink ref="BY192" location="A126245834R" display="A126245834R" xr:uid="{1E26180B-DC3D-4ECA-A6DA-2689829ED6C9}"/>
    <hyperlink ref="BY212" location="A126238706R" display="A126238706R" xr:uid="{B59A3CE3-2D92-4F14-A140-2DCD891ACC2B}"/>
    <hyperlink ref="BZ172" location="A126231218A" display="A126231218A" xr:uid="{0A29DDC7-EB88-4E35-BA75-D0D3D459C8D4}"/>
    <hyperlink ref="BZ192" location="A126245474W" display="A126245474W" xr:uid="{A4DE5B91-B61C-4CE8-BC52-253EF9E4AE18}"/>
    <hyperlink ref="BZ212" location="A126238346W" display="A126238346W" xr:uid="{C66D2A6F-5D1E-4862-9641-11156E89ABD8}"/>
    <hyperlink ref="CA172" location="A126231722L" display="A126231722L" xr:uid="{FDDE6F00-F167-41DC-A7F3-E6CF1D2B55CF}"/>
    <hyperlink ref="CA192" location="A126245978A" display="A126245978A" xr:uid="{1F376AA6-68C4-47DE-800D-56E153A7EE41}"/>
    <hyperlink ref="CA212" location="A126238850J" display="A126238850J" xr:uid="{938B3473-4B7D-4467-8E40-50613D309204}"/>
    <hyperlink ref="CB172" location="A126231290V" display="A126231290V" xr:uid="{0D71640B-69DA-4E99-B559-DFBAF26F9DC1}"/>
    <hyperlink ref="CB192" location="A126245546W" display="A126245546W" xr:uid="{2B884342-E0E5-40AD-87A6-BA13A410DF17}"/>
    <hyperlink ref="CB212" location="A126238418W" display="A126238418W" xr:uid="{AC04F326-9BC3-427A-88C5-28B7959521FE}"/>
    <hyperlink ref="CC172" location="A126231434V" display="A126231434V" xr:uid="{FAAA23A3-17C0-4213-9AAF-48A125C09981}"/>
    <hyperlink ref="CC192" location="A126245690R" display="A126245690R" xr:uid="{C4453FBB-FF81-44F0-8A38-3830FCA523DB}"/>
    <hyperlink ref="CC212" location="A126238562R" display="A126238562R" xr:uid="{543957F1-0046-4E90-B7F6-313A19C622E2}"/>
    <hyperlink ref="CD172" location="A126231074A" display="A126231074A" xr:uid="{ABDD52DD-FB3A-45AF-A698-04E3AE56E011}"/>
    <hyperlink ref="CD192" location="A126245330K" display="A126245330K" xr:uid="{9619E203-7E47-40E9-B050-7B4E849F91FE}"/>
    <hyperlink ref="CD212" location="A126238202K" display="A126238202K" xr:uid="{8D3EFE58-5A9F-44B4-A1A2-BC37D5033B3C}"/>
    <hyperlink ref="CE172" location="A126231794X" display="A126231794X" xr:uid="{36521EF7-C94F-4D8E-96BD-D0D2B1371DC7}"/>
    <hyperlink ref="CE192" location="A126246050K" display="A126246050K" xr:uid="{046D2010-25A6-4DB3-B212-885C91DEE1DA}"/>
    <hyperlink ref="CE212" location="A126238922J" display="A126238922J" xr:uid="{070537CC-6949-4A42-9D0B-99870DEDD797}"/>
    <hyperlink ref="CF172" location="A126231506V" display="A126231506V" xr:uid="{9CD5B5B8-C5C4-4DFB-B4FF-5AC24F032EBD}"/>
    <hyperlink ref="CF192" location="A126245762R" display="A126245762R" xr:uid="{1F31DA25-FDFE-4528-A279-590F28A6F5F6}"/>
    <hyperlink ref="CF212" location="A126238634R" display="A126238634R" xr:uid="{CEFE9513-A1EB-4A52-844C-85E11126767A}"/>
    <hyperlink ref="BX173" location="A126231150T" display="A126231150T" xr:uid="{9A76E461-B899-4B29-AAA3-5C06BD7CC8B9}"/>
    <hyperlink ref="BX193" location="A126245406V" display="A126245406V" xr:uid="{84AF56B3-C66A-46AC-9480-4281D26744F0}"/>
    <hyperlink ref="BX213" location="A126238278F" display="A126238278F" xr:uid="{AF854631-F5C9-4BB1-BB64-99F1F2063837}"/>
    <hyperlink ref="BY173" location="A126231582W" display="A126231582W" xr:uid="{B92F2352-A7BB-47C6-9CC3-CE35249F0CC5}"/>
    <hyperlink ref="BY193" location="A126245838X" display="A126245838X" xr:uid="{32700F45-2C63-44F1-B5CA-3517CDA9395E}"/>
    <hyperlink ref="BY213" location="A126238710F" display="A126238710F" xr:uid="{F13F5C6F-50D2-47B4-8549-29DE9999D80A}"/>
    <hyperlink ref="BZ173" location="A126231222T" display="A126231222T" xr:uid="{931D4F16-5AC9-4B52-AFA2-40576B781D6B}"/>
    <hyperlink ref="BZ193" location="A126245478F" display="A126245478F" xr:uid="{14B8EC82-F2FE-47FB-8F8C-6EC1CFC42395}"/>
    <hyperlink ref="BZ213" location="A126238350L" display="A126238350L" xr:uid="{EBD2CE8E-4253-40C4-B7D7-A82F380E940C}"/>
    <hyperlink ref="CA173" location="A126231726W" display="A126231726W" xr:uid="{6CA9C8B2-57FA-46DF-B7E9-79AEF7A80571}"/>
    <hyperlink ref="CA193" location="A126245982T" display="A126245982T" xr:uid="{B6987508-390F-44F3-84D8-2FD0C2C6F408}"/>
    <hyperlink ref="CA213" location="A126238854T" display="A126238854T" xr:uid="{BD57A0AF-6759-4CD9-8228-E4ED57B1E87D}"/>
    <hyperlink ref="CB173" location="A126231294C" display="A126231294C" xr:uid="{823099C9-76EF-457A-AAE8-D894B00997EA}"/>
    <hyperlink ref="CB193" location="A126245550L" display="A126245550L" xr:uid="{BB9C143C-EC94-410E-ADB5-7B525186A33D}"/>
    <hyperlink ref="CB213" location="A126238422L" display="A126238422L" xr:uid="{47C6AB60-23C1-45F6-962F-D9510912326A}"/>
    <hyperlink ref="CC173" location="A126231438C" display="A126231438C" xr:uid="{AF9C4A46-F17B-4749-902E-E217CB853969}"/>
    <hyperlink ref="CC193" location="A126245694X" display="A126245694X" xr:uid="{9088BA29-1700-4D06-9103-57A7E16CF990}"/>
    <hyperlink ref="CC213" location="A126238566X" display="A126238566X" xr:uid="{B77C52B6-EDEB-45F9-8265-38C8DED5208A}"/>
    <hyperlink ref="CD173" location="A126231078K" display="A126231078K" xr:uid="{7EDE0E73-288F-42E9-89D1-96D81320E407}"/>
    <hyperlink ref="CD193" location="A126245334V" display="A126245334V" xr:uid="{0520B55A-7B41-4660-9CE1-6606264EA2B7}"/>
    <hyperlink ref="CD213" location="A126238206V" display="A126238206V" xr:uid="{961134DE-DDC7-4A24-8A55-8F38B12EC871}"/>
    <hyperlink ref="CE173" location="A126231798J" display="A126231798J" xr:uid="{112AC41E-54BE-4ECA-9E87-8602C94C6F3B}"/>
    <hyperlink ref="CE193" location="A126246054V" display="A126246054V" xr:uid="{CDF68660-4AFF-4B0B-BFF6-ECEE5892E56F}"/>
    <hyperlink ref="CE213" location="A126238926T" display="A126238926T" xr:uid="{70220AF4-D12A-4718-9124-A1228CDF8249}"/>
    <hyperlink ref="CF173" location="A126231510K" display="A126231510K" xr:uid="{CC3029BB-B871-479D-AE86-943E46A892E6}"/>
    <hyperlink ref="CF193" location="A126245766X" display="A126245766X" xr:uid="{D64791F0-9851-498C-9E2D-E90C08B8DFB3}"/>
    <hyperlink ref="CF213" location="A126238638X" display="A126238638X" xr:uid="{2379FB85-7829-4FC3-9263-00C70E364212}"/>
    <hyperlink ref="BX174" location="A126231166K" display="A126231166K" xr:uid="{163E68B5-73C1-410E-BC9B-6AFEC843DFF9}"/>
    <hyperlink ref="BX194" location="A126245422V" display="A126245422V" xr:uid="{BAE48D61-05B5-44D2-85F5-020404524B65}"/>
    <hyperlink ref="BX214" location="A126238294F" display="A126238294F" xr:uid="{1CD2B1D4-D770-4F53-B9C8-4AFA38BCF953}"/>
    <hyperlink ref="BY174" location="A126231598R" display="A126231598R" xr:uid="{A169D9DA-4090-4287-8C63-4F368A136B05}"/>
    <hyperlink ref="BY194" location="A126245854X" display="A126245854X" xr:uid="{7625968D-8D6F-4318-AB68-88995CCBF97F}"/>
    <hyperlink ref="BY214" location="A126238726X" display="A126238726X" xr:uid="{34538DA6-F459-42EE-9A9F-CA9FA48BE6C2}"/>
    <hyperlink ref="BZ174" location="A126231238K" display="A126231238K" xr:uid="{AC50540A-16AE-4390-AB03-841A9BB41CF0}"/>
    <hyperlink ref="BZ194" location="A126245494F" display="A126245494F" xr:uid="{B44E62FA-05F3-4AB4-B65D-5E4CBFE39F3D}"/>
    <hyperlink ref="BZ214" location="A126238366F" display="A126238366F" xr:uid="{9D34C619-D8A6-4772-9AA3-18614405A73B}"/>
    <hyperlink ref="CA174" location="A126231742W" display="A126231742W" xr:uid="{FC395B6A-A31A-44E6-8135-F53298DA9519}"/>
    <hyperlink ref="CA194" location="A126245998K" display="A126245998K" xr:uid="{362B1381-4084-441A-B5C7-4C3945CA2FFF}"/>
    <hyperlink ref="CA214" location="A126238870T" display="A126238870T" xr:uid="{C316E52F-DDB1-44D2-A28F-98CF16098652}"/>
    <hyperlink ref="CB174" location="A126231310T" display="A126231310T" xr:uid="{AB1E2752-5A14-4B1D-B9EA-CFF507EE908D}"/>
    <hyperlink ref="CB194" location="A126245566F" display="A126245566F" xr:uid="{B6F6BCBB-62A5-4EEA-B27B-D391932BEF64}"/>
    <hyperlink ref="CB214" location="A126238438F" display="A126238438F" xr:uid="{ED79A499-0A31-495B-93A2-0B05E142F79C}"/>
    <hyperlink ref="CC174" location="A126231454C" display="A126231454C" xr:uid="{B175D892-34F1-4291-AD72-5AF88F4B928A}"/>
    <hyperlink ref="CC194" location="A126245710L" display="A126245710L" xr:uid="{09078041-828C-404B-B34E-8237D3866630}"/>
    <hyperlink ref="CC214" location="A126238582X" display="A126238582X" xr:uid="{5F6CF7E3-A306-459A-B03E-C33FD8FD4777}"/>
    <hyperlink ref="CD174" location="A126231094K" display="A126231094K" xr:uid="{530DE27D-0FC6-4379-B074-A817D895CD9A}"/>
    <hyperlink ref="CD194" location="A126245350V" display="A126245350V" xr:uid="{E33B6064-9278-4DA0-9819-733C5184B795}"/>
    <hyperlink ref="CD214" location="A126238222V" display="A126238222V" xr:uid="{B5709D9C-36DD-410E-B15A-1AF532632367}"/>
    <hyperlink ref="CE174" location="A126231814W" display="A126231814W" xr:uid="{8DE85F3F-3088-4260-A3A5-5C37B2F546ED}"/>
    <hyperlink ref="CE194" location="A126246070V" display="A126246070V" xr:uid="{DC4D1C35-9428-4FA4-BCDD-14EAA4D04804}"/>
    <hyperlink ref="CE214" location="A126238942T" display="A126238942T" xr:uid="{709CDE6F-0788-4D3D-B228-9F67C1656A77}"/>
    <hyperlink ref="CF174" location="A126231526C" display="A126231526C" xr:uid="{77DD16A5-1A06-4B8F-8ADA-2F2509A0410C}"/>
    <hyperlink ref="CF194" location="A126245782X" display="A126245782X" xr:uid="{0F89A60A-F41D-4FD6-94C3-4BC3449FE753}"/>
    <hyperlink ref="CF214" location="A126238654X" display="A126238654X" xr:uid="{602B526C-A336-433A-8879-592780F69838}"/>
    <hyperlink ref="BX175" location="A126231134T" display="A126231134T" xr:uid="{A09BEC31-E088-4C2F-90EC-0CA4C5791A39}"/>
    <hyperlink ref="BX195" location="A126245390L" display="A126245390L" xr:uid="{C32A8DD0-B839-4DBF-83CA-FCDB30B5A04E}"/>
    <hyperlink ref="BX215" location="A126238262L" display="A126238262L" xr:uid="{0760C8DD-7922-4634-A9AE-336D22F7518E}"/>
    <hyperlink ref="BY175" location="A126231566W" display="A126231566W" xr:uid="{CF2F221B-72FE-4D60-9AD3-DDD2D3485602}"/>
    <hyperlink ref="BY195" location="A126245822F" display="A126245822F" xr:uid="{04434E66-7BE2-4E53-9B2B-FC4D2540B81A}"/>
    <hyperlink ref="BY215" location="A126238694T" display="A126238694T" xr:uid="{91D5417A-B365-4BAE-A64D-665556F0F78A}"/>
    <hyperlink ref="BZ175" location="A126231206T" display="A126231206T" xr:uid="{939607A3-F128-45E0-AF80-C9C3C4FD6AE5}"/>
    <hyperlink ref="BZ195" location="A126245462L" display="A126245462L" xr:uid="{9219A094-AC29-43E4-8A7F-32B86D8D9247}"/>
    <hyperlink ref="BZ215" location="A126238334L" display="A126238334L" xr:uid="{504395A4-FAFB-43A4-A7EE-F0F5C33EE947}"/>
    <hyperlink ref="CA175" location="A126231710C" display="A126231710C" xr:uid="{942AFF5A-6F87-4913-9CCE-C8CB8A4482A8}"/>
    <hyperlink ref="CA195" location="A126245966T" display="A126245966T" xr:uid="{C5657A43-EED0-43C0-92D3-D025BD11BCB1}"/>
    <hyperlink ref="CA215" location="A126238838T" display="A126238838T" xr:uid="{62D082CD-7B0A-452A-BFB2-09E5FC5BFC90}"/>
    <hyperlink ref="CB175" location="A126231278C" display="A126231278C" xr:uid="{A345BA0D-4FB7-4358-9125-9BB9BA930E4B}"/>
    <hyperlink ref="CB195" location="A126245534L" display="A126245534L" xr:uid="{AFC66DF1-623E-4CF3-9B36-93D61827410B}"/>
    <hyperlink ref="CB215" location="A126238406L" display="A126238406L" xr:uid="{E4B122F5-6A59-4F52-8B7A-F182817C040C}"/>
    <hyperlink ref="CC175" location="A126231422K" display="A126231422K" xr:uid="{3D758316-746C-4551-B1A1-33C12EA87247}"/>
    <hyperlink ref="CC195" location="A126245678X" display="A126245678X" xr:uid="{4CF8F2DF-C4B7-417D-9606-9F35C173DC0B}"/>
    <hyperlink ref="CC215" location="A126238550F" display="A126238550F" xr:uid="{4907D312-7715-4DA5-8E85-DCEBF5CFB6E3}"/>
    <hyperlink ref="CD175" location="A126231062T" display="A126231062T" xr:uid="{C353E59E-7F03-41AD-AE78-C1C4B1D2308F}"/>
    <hyperlink ref="CD195" location="A126245318V" display="A126245318V" xr:uid="{4163C1B0-E951-4787-BA78-E68AF756ABE0}"/>
    <hyperlink ref="CD215" location="A126238190L" display="A126238190L" xr:uid="{9A79F3FE-5F98-43C7-B099-9DFA14F4456A}"/>
    <hyperlink ref="CE175" location="A126231782R" display="A126231782R" xr:uid="{598AE935-517C-4151-A0B1-FD73B389D9AA}"/>
    <hyperlink ref="CE195" location="A126246038V" display="A126246038V" xr:uid="{4ABE9935-05D1-418B-9E91-048697E72888}"/>
    <hyperlink ref="CE215" location="A126238910X" display="A126238910X" xr:uid="{047398D6-3B85-4AA3-8BB5-D2053186AAB5}"/>
    <hyperlink ref="CF175" location="A126231494W" display="A126231494W" xr:uid="{A0307A3A-D49E-4A3A-B61C-52A7EE181F1D}"/>
    <hyperlink ref="CF195" location="A126245750F" display="A126245750F" xr:uid="{BB844A4D-564F-41F2-9820-985289688533}"/>
    <hyperlink ref="CF215" location="A126238622F" display="A126238622F" xr:uid="{214D6060-FB6A-401F-9C27-ED51E1CB65D3}"/>
    <hyperlink ref="BX176" location="A126231186V" display="A126231186V" xr:uid="{F1FE7063-1B06-4403-9730-3D77B4879AB4}"/>
    <hyperlink ref="BX196" location="A126245442C" display="A126245442C" xr:uid="{34C2F052-4FAC-4B63-A0DF-8CA5D2148D8F}"/>
    <hyperlink ref="BX216" location="A126238314C" display="A126238314C" xr:uid="{17549A05-BBAF-4178-9DB2-198DB095974C}"/>
    <hyperlink ref="BY176" location="A126231618L" display="A126231618L" xr:uid="{D5794BB2-55C1-40E1-85B6-983180389C95}"/>
    <hyperlink ref="BY196" location="A126245874J" display="A126245874J" xr:uid="{C3BCC988-2FC3-4747-A48B-7D737A42A6CD}"/>
    <hyperlink ref="BY216" location="A126238746J" display="A126238746J" xr:uid="{A14FCF2E-6056-47ED-BF43-A2A82629AF6C}"/>
    <hyperlink ref="BZ176" location="A126231258V" display="A126231258V" xr:uid="{0EB719EC-AA49-406D-AF9A-C07D0B69BFCE}"/>
    <hyperlink ref="BZ196" location="A126245514C" display="A126245514C" xr:uid="{A414985B-9EFF-4CF5-B4C0-E77607447FAA}"/>
    <hyperlink ref="BZ216" location="A126238386R" display="A126238386R" xr:uid="{DD15056F-92A3-470C-9F67-829E129C398A}"/>
    <hyperlink ref="CA176" location="A126231762F" display="A126231762F" xr:uid="{7A8FF9AD-4F2E-4982-9222-F5E9DE252567}"/>
    <hyperlink ref="CA196" location="A126246018K" display="A126246018K" xr:uid="{09C392FF-051D-4E70-B630-30175E0A100F}"/>
    <hyperlink ref="CA216" location="A126238890A" display="A126238890A" xr:uid="{317E262E-F463-4D9D-B206-79C10181A2D1}"/>
    <hyperlink ref="CB176" location="A126231330A" display="A126231330A" xr:uid="{757412D9-232A-48E4-8749-7CA757129817}"/>
    <hyperlink ref="CB196" location="A126245586R" display="A126245586R" xr:uid="{495EDDF8-11EA-4638-A7DB-E32F83CA2A37}"/>
    <hyperlink ref="CB216" location="A126238458R" display="A126238458R" xr:uid="{8C58E399-16F6-4A7D-BA8B-28E20F528C11}"/>
    <hyperlink ref="CC176" location="A126231474L" display="A126231474L" xr:uid="{25C201A3-1E23-4A60-84B2-ECD30E64F1BA}"/>
    <hyperlink ref="CC196" location="A126245730W" display="A126245730W" xr:uid="{82D959E6-89EA-45A5-AF04-AB08ACB920B6}"/>
    <hyperlink ref="CC216" location="A126238602W" display="A126238602W" xr:uid="{52515F82-6A2E-45BB-8998-CDCCCE5CFB88}"/>
    <hyperlink ref="CD176" location="A126231114J" display="A126231114J" xr:uid="{61A21B92-4FF6-4707-919E-FA21AB9F542C}"/>
    <hyperlink ref="CD196" location="A126245370C" display="A126245370C" xr:uid="{29F14F0D-A8D2-4A4D-9953-A99B8E025AF8}"/>
    <hyperlink ref="CD216" location="A126238242C" display="A126238242C" xr:uid="{3992B43B-17CA-4762-A03E-DC87B444C6B6}"/>
    <hyperlink ref="CE176" location="A126231834F" display="A126231834F" xr:uid="{A40A7740-1011-4AD7-90C7-A34A454D8CB7}"/>
    <hyperlink ref="CE196" location="A126246090C" display="A126246090C" xr:uid="{F4437DC1-20F6-43DC-B017-29ED2F9AD61E}"/>
    <hyperlink ref="CE216" location="A126238962A" display="A126238962A" xr:uid="{10787C77-E55F-435C-B906-7A570DC8F6C3}"/>
    <hyperlink ref="CF176" location="A126231546L" display="A126231546L" xr:uid="{BDDDC201-1F36-48F5-8033-56031BFAF5DB}"/>
    <hyperlink ref="CF196" location="A126245802W" display="A126245802W" xr:uid="{9A1B0A9D-1D3F-4EC9-9303-E65FBDE3DEA6}"/>
    <hyperlink ref="CF216" location="A126238674J" display="A126238674J" xr:uid="{8C823E41-F2BE-4C18-8891-9DC029256EA2}"/>
    <hyperlink ref="BX177" location="A126231170A" display="A126231170A" xr:uid="{5FAB972F-1084-49F9-B823-9450FEAB26FB}"/>
    <hyperlink ref="BX197" location="A126245426C" display="A126245426C" xr:uid="{C9EF7110-A285-4289-A541-95F72668E565}"/>
    <hyperlink ref="BX217" location="A126238298R" display="A126238298R" xr:uid="{7CC8CF0D-8623-4607-B9BF-56584935AC00}"/>
    <hyperlink ref="BY177" location="A126231602V" display="A126231602V" xr:uid="{58A82729-B59A-4889-B942-0B3519805E49}"/>
    <hyperlink ref="BY197" location="A126245858J" display="A126245858J" xr:uid="{29EB6AD7-D474-429E-8D4B-A57F99562857}"/>
    <hyperlink ref="BY217" location="A126238730R" display="A126238730R" xr:uid="{1E632C20-6865-4C12-AF1E-7C0419713786}"/>
    <hyperlink ref="BZ177" location="A126231242A" display="A126231242A" xr:uid="{0CABA484-245E-428E-81F4-5FA95327E44D}"/>
    <hyperlink ref="BZ197" location="A126245498R" display="A126245498R" xr:uid="{2C1923F6-93C8-4675-8839-460D446D6B11}"/>
    <hyperlink ref="BZ217" location="A126238370W" display="A126238370W" xr:uid="{19B1CC66-D7E8-4E55-BD89-DECF725DC89D}"/>
    <hyperlink ref="CA177" location="A126231746F" display="A126231746F" xr:uid="{0B45D814-1102-48CD-8291-7D10A0A0D3CB}"/>
    <hyperlink ref="CA197" location="A126246002T" display="A126246002T" xr:uid="{D45C706E-5E18-4F15-804E-D82F7731B75F}"/>
    <hyperlink ref="CA217" location="A126238874A" display="A126238874A" xr:uid="{2D14BCD2-02AD-4158-AF6C-B4E5DB3253A5}"/>
    <hyperlink ref="CB177" location="A126231314A" display="A126231314A" xr:uid="{EFE99B4D-E9FD-4343-867B-4F56A2FB5010}"/>
    <hyperlink ref="CB197" location="A126245570W" display="A126245570W" xr:uid="{063B8D23-8A0E-4A0B-9A27-C4A1C38D5665}"/>
    <hyperlink ref="CB217" location="A126238442W" display="A126238442W" xr:uid="{B983316A-A144-442D-9A84-6B9B06ED2F08}"/>
    <hyperlink ref="CC177" location="A126231458L" display="A126231458L" xr:uid="{45AB2A51-ABEB-44AF-BCB5-CA9A0F178519}"/>
    <hyperlink ref="CC197" location="A126245714W" display="A126245714W" xr:uid="{AC2D400F-E1DD-4D3D-B87A-223689524EB4}"/>
    <hyperlink ref="CC217" location="A126238586J" display="A126238586J" xr:uid="{DC1BE52A-9F40-475A-92D3-EC6E15B7916A}"/>
    <hyperlink ref="CD177" location="A126231098V" display="A126231098V" xr:uid="{39C4A9CA-934F-45D7-BE56-C30826D1A08E}"/>
    <hyperlink ref="CD197" location="A126245354C" display="A126245354C" xr:uid="{B743EB08-F6AF-462B-9E47-B22B6B3C539C}"/>
    <hyperlink ref="CD217" location="A126238226C" display="A126238226C" xr:uid="{36427ADC-AFD7-4AB8-9C3E-817591FDBEF1}"/>
    <hyperlink ref="CE177" location="A126231818F" display="A126231818F" xr:uid="{9FF66455-3AEA-4D93-AD45-10937EA20C68}"/>
    <hyperlink ref="CE197" location="A126246074C" display="A126246074C" xr:uid="{F68D2CC0-CA69-46D1-8C22-0159B2BDEC37}"/>
    <hyperlink ref="CE217" location="A126238946A" display="A126238946A" xr:uid="{8166A521-7A45-493F-A9F6-401D234017EA}"/>
    <hyperlink ref="CF177" location="A126231530V" display="A126231530V" xr:uid="{95D7089B-CBE4-4CCD-996D-EEFCC1485A4B}"/>
    <hyperlink ref="CF197" location="A126245786J" display="A126245786J" xr:uid="{A817B95C-6D40-43FE-9D8B-29D2B5D9C812}"/>
    <hyperlink ref="CF217" location="A126238658J" display="A126238658J" xr:uid="{1935FBD1-9CC8-4A66-8B2F-F33A84646D00}"/>
    <hyperlink ref="BX178" location="A126231190K" display="A126231190K" xr:uid="{93A86D7F-526D-4DAE-9A62-875D6D9BC1F8}"/>
    <hyperlink ref="BX198" location="A126245446L" display="A126245446L" xr:uid="{96548CE1-8E37-485E-AA07-24A896818C91}"/>
    <hyperlink ref="BX218" location="A126238318L" display="A126238318L" xr:uid="{D810F364-42F1-4758-B3F6-1A2153CDDDFC}"/>
    <hyperlink ref="BY178" location="A126231622C" display="A126231622C" xr:uid="{AAE010CA-D66C-4CF7-88CF-764300D16016}"/>
    <hyperlink ref="BY198" location="A126245878T" display="A126245878T" xr:uid="{3DD014AB-B9A6-464E-A8C3-4CAE8C4ECF68}"/>
    <hyperlink ref="BY218" location="A126238750X" display="A126238750X" xr:uid="{3DE4FFB6-0DFC-4D8C-BA53-F6502A2F9E19}"/>
    <hyperlink ref="BZ178" location="A126231262K" display="A126231262K" xr:uid="{C37CFD9A-002F-4DA6-BF35-EB988572E725}"/>
    <hyperlink ref="BZ198" location="A126245518L" display="A126245518L" xr:uid="{E33E8E41-282D-40FA-869F-23543474481A}"/>
    <hyperlink ref="BZ218" location="A126238390F" display="A126238390F" xr:uid="{ADDEE56C-CDC8-41C8-9BFA-66F068D5BB7D}"/>
    <hyperlink ref="CA178" location="A126231766R" display="A126231766R" xr:uid="{EE86F37F-B06B-48E3-8868-A3D37BDB951A}"/>
    <hyperlink ref="CA198" location="A126246022A" display="A126246022A" xr:uid="{A8832DF3-FB62-491C-8F61-8251A48EEA9F}"/>
    <hyperlink ref="CA218" location="A126238894K" display="A126238894K" xr:uid="{F5693EE7-F8C1-4459-9F3E-82E514B47A65}"/>
    <hyperlink ref="CB178" location="A126231334K" display="A126231334K" xr:uid="{F593A67A-198B-42D3-9626-EBC34FFAE89C}"/>
    <hyperlink ref="CB198" location="A126245590F" display="A126245590F" xr:uid="{999090D6-A58F-45FD-984F-BA105EC61C0A}"/>
    <hyperlink ref="CB218" location="A126238462F" display="A126238462F" xr:uid="{ED0E6D16-FA52-4895-9DD6-1A345E05BB68}"/>
    <hyperlink ref="CC178" location="A126231478W" display="A126231478W" xr:uid="{790A7A94-7494-485A-B4DD-2CC35EB54486}"/>
    <hyperlink ref="CC198" location="A126245734F" display="A126245734F" xr:uid="{FD574EDD-1BEA-444D-8FF7-0B7A35FF7863}"/>
    <hyperlink ref="CC218" location="A126238606F" display="A126238606F" xr:uid="{25F2066D-6DA3-4AD2-8BD3-60EF102FCF70}"/>
    <hyperlink ref="CD178" location="A126231118T" display="A126231118T" xr:uid="{B2B1C64D-D739-4617-B5EC-AEA83C237358}"/>
    <hyperlink ref="CD198" location="A126245374L" display="A126245374L" xr:uid="{289BB611-7BD5-4DB9-AD15-24C7C363B6D3}"/>
    <hyperlink ref="CD218" location="A126238246L" display="A126238246L" xr:uid="{75B4CDD3-B411-4FA1-86F7-1F6FAABA9B26}"/>
    <hyperlink ref="CE178" location="A126231838R" display="A126231838R" xr:uid="{68CB048E-C9FA-4ABB-A69D-B003E0FE118E}"/>
    <hyperlink ref="CE198" location="A126246094L" display="A126246094L" xr:uid="{F7F3C952-88F5-4ED1-A428-ED0B7BDCBF78}"/>
    <hyperlink ref="CE218" location="A126238966K" display="A126238966K" xr:uid="{3D204392-FDC7-495B-B7EA-F8F845DBAEDD}"/>
    <hyperlink ref="CF178" location="A126231550C" display="A126231550C" xr:uid="{760E4878-18E3-4D28-B766-206574B0A2B6}"/>
    <hyperlink ref="CF198" location="A126245806F" display="A126245806F" xr:uid="{68D9F9F4-133E-42E8-84F4-7646991709AB}"/>
    <hyperlink ref="CF218" location="A126238678T" display="A126238678T" xr:uid="{7908A71A-4AD1-492D-AD4D-43A915E8A121}"/>
    <hyperlink ref="BX179" location="A126231138A" display="A126231138A" xr:uid="{FBA18A5D-0EAC-4771-9CC3-3B204A5A1D37}"/>
    <hyperlink ref="BX199" location="A126245394W" display="A126245394W" xr:uid="{33636740-B5F9-434D-9128-14677D12AB49}"/>
    <hyperlink ref="BX219" location="A126238266W" display="A126238266W" xr:uid="{C37CE3C2-A57E-4839-B4FC-E9309EEFA3FF}"/>
    <hyperlink ref="BY179" location="A126231570L" display="A126231570L" xr:uid="{0843BF2A-2E42-4099-BF01-F1051EDB853C}"/>
    <hyperlink ref="BY199" location="A126245826R" display="A126245826R" xr:uid="{A372D6C4-A7E6-4679-A659-B5BD520E8348}"/>
    <hyperlink ref="BY219" location="A126238698A" display="A126238698A" xr:uid="{2338C015-16BF-43BA-8C80-281F02AE4F37}"/>
    <hyperlink ref="BZ179" location="A126231210J" display="A126231210J" xr:uid="{99794369-B98C-4398-8C66-DBD7256A87BC}"/>
    <hyperlink ref="BZ199" location="A126245466W" display="A126245466W" xr:uid="{53024BB7-0648-48A4-B544-E2D311D4C08B}"/>
    <hyperlink ref="BZ219" location="A126238338W" display="A126238338W" xr:uid="{DB695E6E-B760-4CDD-8761-6C29467B01AE}"/>
    <hyperlink ref="CA179" location="A126231714L" display="A126231714L" xr:uid="{A1AA1516-3BE9-4A5A-B4D3-8BDE329601A7}"/>
    <hyperlink ref="CA199" location="A126245970J" display="A126245970J" xr:uid="{7EF61DCB-B169-4D23-9474-760CB96C5717}"/>
    <hyperlink ref="CA219" location="A126238842J" display="A126238842J" xr:uid="{E3400A5B-4B15-4692-ACF1-8696F52CD5BF}"/>
    <hyperlink ref="CB179" location="A126231282V" display="A126231282V" xr:uid="{C2F08BA0-7B9E-4EFD-95C1-DF5C06C661A0}"/>
    <hyperlink ref="CB199" location="A126245538W" display="A126245538W" xr:uid="{0C9E344E-D783-4369-A9B0-62559EF3A436}"/>
    <hyperlink ref="CB219" location="A126238410C" display="A126238410C" xr:uid="{2A19299A-04DB-48CE-97E0-46D5EDB17F40}"/>
    <hyperlink ref="CC179" location="A126231426V" display="A126231426V" xr:uid="{0F579352-2EB9-4CC5-A25D-9786E8914069}"/>
    <hyperlink ref="CC199" location="A126245682R" display="A126245682R" xr:uid="{EF64245E-E1A1-47F3-884C-FCB381EB0045}"/>
    <hyperlink ref="CC219" location="A126238554R" display="A126238554R" xr:uid="{76C3479A-17FB-4204-865C-F141A6E375E2}"/>
    <hyperlink ref="CD179" location="A126231066A" display="A126231066A" xr:uid="{548EBEF7-06B9-423A-A1E3-67412F9D0BA8}"/>
    <hyperlink ref="CD199" location="A126245322K" display="A126245322K" xr:uid="{29438FDC-651B-4349-9716-0372F59E25CF}"/>
    <hyperlink ref="CD219" location="A126238194W" display="A126238194W" xr:uid="{10DCE838-0B29-41BE-8168-F8839F2A107D}"/>
    <hyperlink ref="CE179" location="A126231786X" display="A126231786X" xr:uid="{58ED22B3-3F6D-49F8-8FBC-1671B6F14963}"/>
    <hyperlink ref="CE199" location="A126246042K" display="A126246042K" xr:uid="{F186F6E3-151C-41C5-AC85-E831C89FEE51}"/>
    <hyperlink ref="CE219" location="A126238914J" display="A126238914J" xr:uid="{3189EA38-9807-4548-874F-6C1EA25A5F67}"/>
    <hyperlink ref="CF179" location="A126231498F" display="A126231498F" xr:uid="{F7CF2BAA-13F7-4719-8851-907F6299B070}"/>
    <hyperlink ref="CF199" location="A126245754R" display="A126245754R" xr:uid="{DB777620-7283-4751-99EC-B0D3185E14A4}"/>
    <hyperlink ref="CF219" location="A126238626R" display="A126238626R" xr:uid="{DE14FF5D-8A5C-4186-BEEB-2F62A1A62857}"/>
    <hyperlink ref="BX180" location="A126231122J" display="A126231122J" xr:uid="{672C7516-09A1-491F-9994-7694B8F19A74}"/>
    <hyperlink ref="BX200" location="A126245378W" display="A126245378W" xr:uid="{E2D7AD64-ACE1-426A-9CEC-D83B20B7D639}"/>
    <hyperlink ref="BX220" location="A126238250C" display="A126238250C" xr:uid="{AC8394BA-D2C1-4C4A-98C9-A566AF6E36C8}"/>
    <hyperlink ref="BY180" location="A126231554L" display="A126231554L" xr:uid="{A240A866-0C3C-4A16-ACD2-6BB2AA562820}"/>
    <hyperlink ref="BY200" location="A126245810W" display="A126245810W" xr:uid="{3DD0E357-562F-485B-8AB5-B735DFDE2ABA}"/>
    <hyperlink ref="BY220" location="A126238682J" display="A126238682J" xr:uid="{EF268E25-B2C6-49E1-9889-59079518FDC1}"/>
    <hyperlink ref="BZ180" location="A126231194V" display="A126231194V" xr:uid="{C2852038-9DCC-43A4-B101-6B9B18926A62}"/>
    <hyperlink ref="BZ200" location="A126245450C" display="A126245450C" xr:uid="{3BB876FD-F78B-47F4-A116-477D60663908}"/>
    <hyperlink ref="BZ220" location="A126238322C" display="A126238322C" xr:uid="{53D04A2C-906D-4880-97AF-70A72F867E35}"/>
    <hyperlink ref="CA180" location="A126231698X" display="A126231698X" xr:uid="{CFF580DE-F4BA-4F40-A6E3-96144D7B45C9}"/>
    <hyperlink ref="CA200" location="A126245954J" display="A126245954J" xr:uid="{1898A191-93E5-4D0F-A58D-8248AAE5BF5D}"/>
    <hyperlink ref="CA220" location="A126238826J" display="A126238826J" xr:uid="{519922B1-C1BE-4242-902A-DDE30DE5F3C8}"/>
    <hyperlink ref="CB180" location="A126231266V" display="A126231266V" xr:uid="{66CC9028-23D1-44B4-A56A-A60594609080}"/>
    <hyperlink ref="CB200" location="A126245522C" display="A126245522C" xr:uid="{7A00E803-9F4B-4C67-92BB-F75E7FB6A9A5}"/>
    <hyperlink ref="CB220" location="A126238394R" display="A126238394R" xr:uid="{FD4713B2-C9F1-4EF0-A936-1BEEDD29DD94}"/>
    <hyperlink ref="CC180" location="A126231410A" display="A126231410A" xr:uid="{3B0ECA5A-D16C-41BC-90AE-2F5696D50255}"/>
    <hyperlink ref="CC200" location="A126245666R" display="A126245666R" xr:uid="{B905DC23-219F-482E-9D18-680ADBF49381}"/>
    <hyperlink ref="CC220" location="A126238538R" display="A126238538R" xr:uid="{F0FD0649-ED44-40CE-8AC6-AC5C80A45574}"/>
    <hyperlink ref="CD180" location="A126231050J" display="A126231050J" xr:uid="{8495544F-06C3-4C4A-9E24-0F34F3457529}"/>
    <hyperlink ref="CD200" location="A126245306K" display="A126245306K" xr:uid="{6D8703E3-8102-4032-93C1-10C15110D4DC}"/>
    <hyperlink ref="CD220" location="A126238178W" display="A126238178W" xr:uid="{9B53B892-11E7-423E-85B6-BFC2CDF7A730}"/>
    <hyperlink ref="CE180" location="A126231770F" display="A126231770F" xr:uid="{86856D8E-C09D-4601-A884-12594C7F9D8A}"/>
    <hyperlink ref="CE200" location="A126246026K" display="A126246026K" xr:uid="{EC6228ED-F199-46DE-8400-792E816D029F}"/>
    <hyperlink ref="CE220" location="A126238898V" display="A126238898V" xr:uid="{5D1DDD1C-E69F-4448-9A90-A01C02D47323}"/>
    <hyperlink ref="CF180" location="A126231482L" display="A126231482L" xr:uid="{35D6C30F-B8F2-4AAE-BFF6-9C8D5259A197}"/>
    <hyperlink ref="CF200" location="A126245738R" display="A126245738R" xr:uid="{EA6C03EC-D36E-4F48-B5B3-56B6B2245B7D}"/>
    <hyperlink ref="CF220" location="A126238610W" display="A126238610W" xr:uid="{B28F6D2F-0428-4DA3-A177-1BC53EF9E864}"/>
    <hyperlink ref="BX181" location="A126231126T" display="A126231126T" xr:uid="{D5873889-9A4C-4265-A6E1-BBFA2ECA8382}"/>
    <hyperlink ref="BX201" location="A126245382L" display="A126245382L" xr:uid="{C5DD7CF1-7D12-4849-B369-F644BF3AB830}"/>
    <hyperlink ref="BX221" location="A126238254L" display="A126238254L" xr:uid="{24899FF2-E76F-4834-9B5A-44BFCB6331EA}"/>
    <hyperlink ref="BY181" location="A126231558W" display="A126231558W" xr:uid="{B2C34B29-6C56-4737-AA3D-5779BEBA54A8}"/>
    <hyperlink ref="BY201" location="A126245814F" display="A126245814F" xr:uid="{C5E51B30-4D17-4F04-A39A-536570CD7556}"/>
    <hyperlink ref="BY221" location="A126238686T" display="A126238686T" xr:uid="{5A862267-BF91-4FC3-A898-98214367D9DA}"/>
    <hyperlink ref="BZ181" location="A126231198C" display="A126231198C" xr:uid="{C49E5B0E-3F22-4098-8FBD-609A26B3C8AD}"/>
    <hyperlink ref="BZ201" location="A126245454L" display="A126245454L" xr:uid="{D910EF3E-4CF4-4601-BD33-1AB2015764AD}"/>
    <hyperlink ref="BZ221" location="A126238326L" display="A126238326L" xr:uid="{941D4E1C-96DB-440D-AA49-7C421067A3C6}"/>
    <hyperlink ref="CA181" location="A126231702C" display="A126231702C" xr:uid="{21F6FB37-5235-4A15-9196-54D841C47DB1}"/>
    <hyperlink ref="CA201" location="A126245958T" display="A126245958T" xr:uid="{AE1F9B04-E47C-4B0A-AF4F-A82284706BF5}"/>
    <hyperlink ref="CA221" location="A126238830X" display="A126238830X" xr:uid="{7C95E2B8-73DA-4742-AEE3-B839900920B9}"/>
    <hyperlink ref="CB181" location="A126231270K" display="A126231270K" xr:uid="{AF94A13D-1FAF-4AB2-A102-7FB0737AEF2B}"/>
    <hyperlink ref="CB201" location="A126245526L" display="A126245526L" xr:uid="{A0A7D77E-CA2B-4D30-BE76-4BD7F8E9D242}"/>
    <hyperlink ref="CB221" location="A126238398X" display="A126238398X" xr:uid="{ABE72B6F-66AC-40FE-8B24-349DAEA45A56}"/>
    <hyperlink ref="CC181" location="A126231414K" display="A126231414K" xr:uid="{16ACB4B8-D71C-46EC-9C88-8D1799EFF578}"/>
    <hyperlink ref="CC201" location="A126245670F" display="A126245670F" xr:uid="{A8586D6C-3AB0-4BA0-8DDB-3FD4774EDA94}"/>
    <hyperlink ref="CC221" location="A126238542F" display="A126238542F" xr:uid="{6E9E95AD-5C07-4373-B625-8958697A4647}"/>
    <hyperlink ref="CD181" location="A126231054T" display="A126231054T" xr:uid="{D77C503E-C505-4B10-B449-872D4FC6EA64}"/>
    <hyperlink ref="CD201" location="A126245310A" display="A126245310A" xr:uid="{90C71E0D-C354-43D9-99A7-9F3514F3B48A}"/>
    <hyperlink ref="CD221" location="A126238182L" display="A126238182L" xr:uid="{FC48399C-C1E1-4F44-A158-7DCFBFC1E1E2}"/>
    <hyperlink ref="CE181" location="A126231774R" display="A126231774R" xr:uid="{11FC2F8F-F150-4BA2-BED5-27E78866156D}"/>
    <hyperlink ref="CE201" location="A126246030A" display="A126246030A" xr:uid="{2520083C-420D-4BE1-896A-2B1EE3C5AB0C}"/>
    <hyperlink ref="CE221" location="A126238902X" display="A126238902X" xr:uid="{2C087480-5103-42A7-8838-80AE52B51760}"/>
    <hyperlink ref="CF181" location="A126231486W" display="A126231486W" xr:uid="{F5C58472-E21A-48FC-ACBF-060107947D59}"/>
    <hyperlink ref="CF201" location="A126245742F" display="A126245742F" xr:uid="{75DCC6B9-C9ED-4727-9478-3F950D39B088}"/>
    <hyperlink ref="CF221" location="A126238614F" display="A126238614F" xr:uid="{3955A995-5984-4783-82C6-2EB1E2059CBB}"/>
    <hyperlink ref="BX182" location="A126231154A" display="A126231154A" xr:uid="{9EF2261E-7FBC-49C2-8FE5-09B9F4942C18}"/>
    <hyperlink ref="BX202" location="A126245410K" display="A126245410K" xr:uid="{EB6CF69B-9FAD-4DA3-81B5-6474AA8EE8E1}"/>
    <hyperlink ref="BX222" location="A126238282W" display="A126238282W" xr:uid="{75B71FFF-AF81-41CE-A021-815A4725326E}"/>
    <hyperlink ref="BY182" location="A126231586F" display="A126231586F" xr:uid="{22614095-396F-48F3-B116-3787B4B68874}"/>
    <hyperlink ref="BY202" location="A126245842R" display="A126245842R" xr:uid="{8DECAB36-37C9-490A-B9F6-D77E407264A3}"/>
    <hyperlink ref="BY222" location="A126238714R" display="A126238714R" xr:uid="{CAF29B3E-A1DD-40C0-B013-A15AB9672F0A}"/>
    <hyperlink ref="BZ182" location="A126231226A" display="A126231226A" xr:uid="{13ACCAE9-2822-428A-AB41-0BA442EB1E68}"/>
    <hyperlink ref="BZ202" location="A126245482W" display="A126245482W" xr:uid="{991A7F23-8C48-4013-BAF4-428BEF339E94}"/>
    <hyperlink ref="BZ222" location="A126238354W" display="A126238354W" xr:uid="{F7E62615-301B-4E3D-BC4D-CE7DFCC4DB86}"/>
    <hyperlink ref="CA182" location="A126231730L" display="A126231730L" xr:uid="{8CB5D9E5-CEF8-4AD9-BD48-6E52283B38A3}"/>
    <hyperlink ref="CA202" location="A126245986A" display="A126245986A" xr:uid="{4533E721-D55A-4EEF-A55A-0AD5DB3A8BEC}"/>
    <hyperlink ref="CA222" location="A126238858A" display="A126238858A" xr:uid="{ECCF7CA4-C1D2-40BE-97DE-CFE689C09417}"/>
    <hyperlink ref="CB182" location="A126231298L" display="A126231298L" xr:uid="{BAD1FB17-618F-4FFA-A53E-386D70834C6E}"/>
    <hyperlink ref="CB202" location="A126245554W" display="A126245554W" xr:uid="{8C5C5987-56A8-4623-87D5-9D6CB246A2C1}"/>
    <hyperlink ref="CB222" location="A126238426W" display="A126238426W" xr:uid="{2E6BF504-3747-42AC-ADA2-0FF4B81C8709}"/>
    <hyperlink ref="CC182" location="A126231442V" display="A126231442V" xr:uid="{EFDDC753-0745-4D7D-B43B-D5E539A96CE9}"/>
    <hyperlink ref="CC202" location="A126245698J" display="A126245698J" xr:uid="{1A0A55F5-3BF3-47BB-886F-A1A993486CF9}"/>
    <hyperlink ref="CC222" location="A126238570R" display="A126238570R" xr:uid="{4638D85D-1CE7-427A-B1C5-BAAE16360380}"/>
    <hyperlink ref="CD182" location="A126231082A" display="A126231082A" xr:uid="{5D112ECD-D888-40FA-8242-6B3E1EC456EE}"/>
    <hyperlink ref="CD202" location="A126245338C" display="A126245338C" xr:uid="{01D04DAA-586C-4C54-AD1F-08B44B80204C}"/>
    <hyperlink ref="CD222" location="A126238210K" display="A126238210K" xr:uid="{2F32FCE3-05DB-411F-A7DE-D62D678E33B7}"/>
    <hyperlink ref="CE182" location="A126231802L" display="A126231802L" xr:uid="{8C7E95F9-0ED2-4ADD-A177-8E6071BC26BF}"/>
    <hyperlink ref="CE202" location="A126246058C" display="A126246058C" xr:uid="{11CF1FCA-8BE3-4571-A40F-2C13926F3641}"/>
    <hyperlink ref="CE222" location="A126238930J" display="A126238930J" xr:uid="{D5330367-D9A2-4E6D-BB6D-958986E0BB9A}"/>
    <hyperlink ref="CF182" location="A126231514V" display="A126231514V" xr:uid="{B5BA25EE-131A-4987-AF5C-4530EAD1017B}"/>
    <hyperlink ref="CF202" location="A126245770R" display="A126245770R" xr:uid="{24E65030-2B20-43F3-95F0-566B88874CD5}"/>
    <hyperlink ref="CF222" location="A126238642R" display="A126238642R" xr:uid="{A764F45A-D23C-4EE7-8CC3-440BEB78B474}"/>
    <hyperlink ref="BX183" location="A126231130J" display="A126231130J" xr:uid="{871EC036-2651-4FCF-8286-21299B701108}"/>
    <hyperlink ref="BX203" location="A126245386W" display="A126245386W" xr:uid="{3332D390-2CDA-42F2-BD2B-218FCFB34A00}"/>
    <hyperlink ref="BX223" location="A126238258W" display="A126238258W" xr:uid="{698442B3-B7C5-4347-9AAE-F06385318D2E}"/>
    <hyperlink ref="BY183" location="A126231562L" display="A126231562L" xr:uid="{0F216B0C-F12E-4853-8910-573EE6D8AC95}"/>
    <hyperlink ref="BY203" location="A126245818R" display="A126245818R" xr:uid="{6E4C050D-E25F-4293-8635-C68F1AA98562}"/>
    <hyperlink ref="BY223" location="A126238690J" display="A126238690J" xr:uid="{ADB8BBC3-31A5-4C03-8059-E3A4AAFF8D7C}"/>
    <hyperlink ref="BZ183" location="A126231202J" display="A126231202J" xr:uid="{A86EA20A-CFA3-4246-8ED5-F3868315D433}"/>
    <hyperlink ref="BZ203" location="A126245458W" display="A126245458W" xr:uid="{684796B2-705D-410B-BB5F-9C37E4E7469A}"/>
    <hyperlink ref="BZ223" location="A126238330C" display="A126238330C" xr:uid="{87BFDDE8-BA73-4FCE-88AE-70EE585FC1FA}"/>
    <hyperlink ref="CA183" location="A126231706L" display="A126231706L" xr:uid="{64D8FB39-B82A-4E98-8FCC-5CDE0B385CAF}"/>
    <hyperlink ref="CA203" location="A126245962J" display="A126245962J" xr:uid="{A6C5E60F-34B9-41B3-9239-F425B6ED2FB9}"/>
    <hyperlink ref="CA223" location="A126238834J" display="A126238834J" xr:uid="{A8482B8F-8B43-4223-A418-6AC9EA0D455A}"/>
    <hyperlink ref="CB183" location="A126231274V" display="A126231274V" xr:uid="{89B89C0F-7604-4184-818E-CC088D468760}"/>
    <hyperlink ref="CB203" location="A126245530C" display="A126245530C" xr:uid="{B5E2D04E-1F3B-426A-94B8-0D4C12D61011}"/>
    <hyperlink ref="CB223" location="A126238402C" display="A126238402C" xr:uid="{89B49872-5E8D-47C8-B850-3FD6326C09DD}"/>
    <hyperlink ref="CC183" location="A126231418V" display="A126231418V" xr:uid="{7F5B3C73-1944-4ACB-82B6-93625F90BFAE}"/>
    <hyperlink ref="CC203" location="A126245674R" display="A126245674R" xr:uid="{65F61AAE-481F-4AAC-B02E-774F02F3D3F5}"/>
    <hyperlink ref="CC223" location="A126238546R" display="A126238546R" xr:uid="{BF6643F2-945C-4310-ACA8-0A216EF8E47C}"/>
    <hyperlink ref="CD183" location="A126231058A" display="A126231058A" xr:uid="{41A9EF09-FCF6-42C7-879D-3B846585B801}"/>
    <hyperlink ref="CD203" location="A126245314K" display="A126245314K" xr:uid="{60977DCC-F6B0-480A-9F8B-59E1CD05D1BE}"/>
    <hyperlink ref="CD223" location="A126238186W" display="A126238186W" xr:uid="{87E7442E-C39E-4F1D-AEE1-92061FECC906}"/>
    <hyperlink ref="CE183" location="A126231778X" display="A126231778X" xr:uid="{A87BFB03-F343-4C3F-95C1-43C4D889D9C9}"/>
    <hyperlink ref="CE203" location="A126246034K" display="A126246034K" xr:uid="{F29FA499-7FA9-42C4-A5F9-5107A8D7687A}"/>
    <hyperlink ref="CE223" location="A126238906J" display="A126238906J" xr:uid="{8A2F1CD5-9EC8-4438-8376-A1B7217C6E1D}"/>
    <hyperlink ref="CF183" location="A126231490L" display="A126231490L" xr:uid="{B918F72F-A0BC-460C-8DB1-AD3D00E9C28D}"/>
    <hyperlink ref="CF203" location="A126245746R" display="A126245746R" xr:uid="{EEA0677C-ECA3-4EF3-9A9E-CEB2105CE629}"/>
    <hyperlink ref="CF223" location="A126238618R" display="A126238618R" xr:uid="{60405809-333D-48A7-9A61-DF3537FB82B4}"/>
    <hyperlink ref="BX184" location="A126231158K" display="A126231158K" xr:uid="{A5791DB2-B3D9-495B-BE01-8C192BA5E90D}"/>
    <hyperlink ref="BX204" location="A126245414V" display="A126245414V" xr:uid="{F3E0F32E-CD1F-44AC-B05A-EC9046F8DD18}"/>
    <hyperlink ref="BX224" location="A126238286F" display="A126238286F" xr:uid="{4415A1D4-5B2B-4F33-8AA1-27AE03437291}"/>
    <hyperlink ref="BY184" location="A126231590W" display="A126231590W" xr:uid="{0D987E5E-CF75-4545-A0C6-C53B93FD0622}"/>
    <hyperlink ref="BY204" location="A126245846X" display="A126245846X" xr:uid="{24DC46F2-E001-42DF-952C-91617998422D}"/>
    <hyperlink ref="BY224" location="A126238718X" display="A126238718X" xr:uid="{7DB6DA8B-D9BE-4CBC-80FF-1F59F8116030}"/>
    <hyperlink ref="BZ184" location="A126231230T" display="A126231230T" xr:uid="{E1737022-8178-46D2-BD89-C2AEFC20562B}"/>
    <hyperlink ref="BZ204" location="A126245486F" display="A126245486F" xr:uid="{06A28AB6-8546-4FC4-9508-D3A28B3611B4}"/>
    <hyperlink ref="BZ224" location="A126238358F" display="A126238358F" xr:uid="{77E62809-F858-498D-901C-3AE8279F331F}"/>
    <hyperlink ref="CA184" location="A126231734W" display="A126231734W" xr:uid="{F9C9F758-C455-4D18-BC97-F49A3EC3A4BA}"/>
    <hyperlink ref="CA204" location="A126245990T" display="A126245990T" xr:uid="{14F6B692-6D06-46F0-93EC-FC272CF5D6DD}"/>
    <hyperlink ref="CA224" location="A126238862T" display="A126238862T" xr:uid="{E2861641-AE80-4A41-B4E0-1A6E6BA54993}"/>
    <hyperlink ref="CB184" location="A126231302T" display="A126231302T" xr:uid="{B7878112-B225-47B1-BEB9-A96C1720B650}"/>
    <hyperlink ref="CB204" location="A126245558F" display="A126245558F" xr:uid="{2F433DB6-9CC5-471F-B2C9-EC099D5088B3}"/>
    <hyperlink ref="CB224" location="A126238430L" display="A126238430L" xr:uid="{06F615C2-B525-4907-A8AC-616F57B483FA}"/>
    <hyperlink ref="CC184" location="A126231446C" display="A126231446C" xr:uid="{1395303A-80B3-4793-80E4-F1511FBDC8E6}"/>
    <hyperlink ref="CC204" location="A126245702L" display="A126245702L" xr:uid="{07CC3CB6-2188-4D7A-9BC1-B93F0C855CE9}"/>
    <hyperlink ref="CC224" location="A126238574X" display="A126238574X" xr:uid="{B73981A7-8F18-454D-A999-630354957185}"/>
    <hyperlink ref="CD184" location="A126231086K" display="A126231086K" xr:uid="{EB436358-4A07-4796-ABFC-18DCD0EFBB7F}"/>
    <hyperlink ref="CD204" location="A126245342V" display="A126245342V" xr:uid="{827B111B-3054-4F6D-AA2B-C4DF9104E032}"/>
    <hyperlink ref="CD224" location="A126238214V" display="A126238214V" xr:uid="{FE37567E-A7C1-41D6-83CD-ACAA31E0D31B}"/>
    <hyperlink ref="CE184" location="A126231806W" display="A126231806W" xr:uid="{B4E6CB92-BF36-4C61-8348-50FD372527C8}"/>
    <hyperlink ref="CE204" location="A126246062V" display="A126246062V" xr:uid="{7C8E02F0-229A-412D-A0F4-9D33F2894B22}"/>
    <hyperlink ref="CE224" location="A126238934T" display="A126238934T" xr:uid="{4DBAA302-9279-4FEF-8D46-14050A6E9203}"/>
    <hyperlink ref="CF184" location="A126231518C" display="A126231518C" xr:uid="{7DC61E3D-E3AD-429B-BADA-BD91733D9083}"/>
    <hyperlink ref="CF204" location="A126245774X" display="A126245774X" xr:uid="{9C139DC7-2746-432D-9B6D-094408C7A9EE}"/>
    <hyperlink ref="CF224" location="A126238646X" display="A126238646X" xr:uid="{24415F1D-7D44-41B5-AB8E-2E8BE12B41F5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0</v>
      </c>
      <c r="C11" s="9">
        <v>0.125</v>
      </c>
      <c r="D11" s="9">
        <v>0.125</v>
      </c>
      <c r="E11" s="9">
        <v>0</v>
      </c>
      <c r="F11" s="9">
        <v>0.125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0.122</v>
      </c>
      <c r="Q11" s="9">
        <v>0</v>
      </c>
      <c r="R11" s="9">
        <v>0.122</v>
      </c>
      <c r="S11" s="9">
        <v>0</v>
      </c>
      <c r="T11" s="9">
        <v>0</v>
      </c>
      <c r="U11" s="9">
        <v>0</v>
      </c>
      <c r="V11" s="9">
        <v>0.122</v>
      </c>
      <c r="W11" s="9">
        <v>0</v>
      </c>
      <c r="X11" s="9">
        <v>0.122</v>
      </c>
      <c r="Y11" s="9">
        <v>0.125</v>
      </c>
      <c r="Z11" s="9">
        <v>0</v>
      </c>
      <c r="AA11" s="9">
        <v>0.125</v>
      </c>
      <c r="AB11" s="9">
        <v>0.125</v>
      </c>
      <c r="AC11" s="9">
        <v>0</v>
      </c>
      <c r="AD11" s="9">
        <v>0.125</v>
      </c>
      <c r="AE11" s="9">
        <v>0.125</v>
      </c>
      <c r="AF11" s="9">
        <v>0</v>
      </c>
      <c r="AG11" s="9">
        <v>0.125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0.122</v>
      </c>
      <c r="BA11" s="9">
        <v>0</v>
      </c>
      <c r="BB11" s="9">
        <v>0.122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0.122</v>
      </c>
      <c r="BS11" s="9">
        <v>0</v>
      </c>
      <c r="BT11" s="9">
        <v>0.122</v>
      </c>
      <c r="BU11" s="9">
        <v>0</v>
      </c>
      <c r="BV11" s="9">
        <v>0</v>
      </c>
      <c r="BW11" s="9">
        <v>0</v>
      </c>
      <c r="BX11" s="9">
        <v>0.122</v>
      </c>
      <c r="BY11" s="9">
        <v>0</v>
      </c>
      <c r="BZ11" s="9">
        <v>0.122</v>
      </c>
      <c r="CA11" s="9">
        <v>0.51700000000000002</v>
      </c>
      <c r="CB11" s="9">
        <v>0.51700000000000002</v>
      </c>
      <c r="CC11" s="9">
        <v>0</v>
      </c>
      <c r="CD11" s="9">
        <v>0.51700000000000002</v>
      </c>
      <c r="CE11" s="9">
        <v>0.51700000000000002</v>
      </c>
      <c r="CF11" s="9">
        <v>0</v>
      </c>
      <c r="CG11" s="9">
        <v>0.32400000000000001</v>
      </c>
      <c r="CH11" s="9">
        <v>0.32400000000000001</v>
      </c>
      <c r="CI11" s="9">
        <v>0</v>
      </c>
      <c r="CJ11" s="9">
        <v>0</v>
      </c>
      <c r="CK11" s="9">
        <v>0</v>
      </c>
      <c r="CL11" s="9">
        <v>0</v>
      </c>
      <c r="CM11" s="9">
        <v>0.193</v>
      </c>
      <c r="CN11" s="9">
        <v>0.193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0.29399999999999998</v>
      </c>
      <c r="DC11" s="9">
        <v>0.151</v>
      </c>
      <c r="DD11" s="9">
        <v>0.14299999999999999</v>
      </c>
      <c r="DE11" s="9">
        <v>0.29399999999999998</v>
      </c>
      <c r="DF11" s="9">
        <v>0.151</v>
      </c>
      <c r="DG11" s="9">
        <v>0.14299999999999999</v>
      </c>
      <c r="DH11" s="9">
        <v>0.29399999999999998</v>
      </c>
      <c r="DI11" s="9">
        <v>0.151</v>
      </c>
      <c r="DJ11" s="9">
        <v>0.14299999999999999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1.857</v>
      </c>
      <c r="ED11" s="9">
        <v>1.3149999999999999</v>
      </c>
      <c r="EE11" s="9">
        <v>0.54100000000000004</v>
      </c>
      <c r="EF11" s="9">
        <v>1.857</v>
      </c>
      <c r="EG11" s="9">
        <v>1.3149999999999999</v>
      </c>
      <c r="EH11" s="9">
        <v>0.54100000000000004</v>
      </c>
      <c r="EI11" s="9">
        <v>0.14899999999999999</v>
      </c>
      <c r="EJ11" s="9">
        <v>0.14899999999999999</v>
      </c>
      <c r="EK11" s="9">
        <v>0</v>
      </c>
      <c r="EL11" s="9">
        <v>0.66100000000000003</v>
      </c>
      <c r="EM11" s="9">
        <v>0.66100000000000003</v>
      </c>
      <c r="EN11" s="9">
        <v>0</v>
      </c>
      <c r="EO11" s="9">
        <v>0.59199999999999997</v>
      </c>
      <c r="EP11" s="9">
        <v>0.184</v>
      </c>
      <c r="EQ11" s="9">
        <v>0.40799999999999997</v>
      </c>
      <c r="ER11" s="9">
        <v>0.13400000000000001</v>
      </c>
      <c r="ES11" s="9">
        <v>0</v>
      </c>
      <c r="ET11" s="9">
        <v>0.13400000000000001</v>
      </c>
      <c r="EU11" s="9">
        <v>0.32100000000000001</v>
      </c>
      <c r="EV11" s="9">
        <v>0.32100000000000001</v>
      </c>
      <c r="EW11" s="9">
        <v>0</v>
      </c>
      <c r="EX11" s="9">
        <v>0.32100000000000001</v>
      </c>
      <c r="EY11" s="9">
        <v>0.32100000000000001</v>
      </c>
      <c r="EZ11" s="9">
        <v>0</v>
      </c>
      <c r="FA11" s="9">
        <v>0</v>
      </c>
      <c r="FB11" s="9">
        <v>0</v>
      </c>
      <c r="FC11" s="9">
        <v>0</v>
      </c>
      <c r="FD11" s="9">
        <v>0.14099999999999999</v>
      </c>
      <c r="FE11" s="9">
        <v>0</v>
      </c>
      <c r="FF11" s="9">
        <v>0.14099999999999999</v>
      </c>
      <c r="FG11" s="9">
        <v>0.14099999999999999</v>
      </c>
      <c r="FH11" s="9">
        <v>0</v>
      </c>
      <c r="FI11" s="9">
        <v>0.14099999999999999</v>
      </c>
      <c r="FJ11" s="9">
        <v>0</v>
      </c>
      <c r="FK11" s="9">
        <v>0</v>
      </c>
      <c r="FL11" s="9">
        <v>0</v>
      </c>
      <c r="FM11" s="9">
        <v>0.14099999999999999</v>
      </c>
      <c r="FN11" s="9">
        <v>0</v>
      </c>
      <c r="FO11" s="9">
        <v>0.14099999999999999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0.41799999999999998</v>
      </c>
      <c r="GF11" s="9">
        <v>0.157</v>
      </c>
      <c r="GG11" s="9">
        <v>0.26100000000000001</v>
      </c>
      <c r="GH11" s="9">
        <v>0.41799999999999998</v>
      </c>
      <c r="GI11" s="9">
        <v>0.157</v>
      </c>
      <c r="GJ11" s="9">
        <v>0.26100000000000001</v>
      </c>
      <c r="GK11" s="9">
        <v>0.26100000000000001</v>
      </c>
      <c r="GL11" s="9">
        <v>0</v>
      </c>
      <c r="GM11" s="9">
        <v>0.26100000000000001</v>
      </c>
      <c r="GN11" s="9">
        <v>0</v>
      </c>
      <c r="GO11" s="9">
        <v>0</v>
      </c>
      <c r="GP11" s="9">
        <v>0</v>
      </c>
      <c r="GQ11" s="9">
        <v>0.157</v>
      </c>
      <c r="GR11" s="9">
        <v>0.157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0.16300000000000001</v>
      </c>
      <c r="HG11" s="9">
        <v>0</v>
      </c>
      <c r="HH11" s="9">
        <v>0.16300000000000001</v>
      </c>
      <c r="HI11" s="9">
        <v>0.16300000000000001</v>
      </c>
      <c r="HJ11" s="9">
        <v>0</v>
      </c>
      <c r="HK11" s="9">
        <v>0.16300000000000001</v>
      </c>
      <c r="HL11" s="9">
        <v>0</v>
      </c>
      <c r="HM11" s="9">
        <v>0</v>
      </c>
      <c r="HN11" s="9">
        <v>0</v>
      </c>
      <c r="HO11" s="9">
        <v>0.16300000000000001</v>
      </c>
      <c r="HP11" s="9">
        <v>0</v>
      </c>
      <c r="HQ11" s="9">
        <v>0.16300000000000001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0.29299999999999998</v>
      </c>
      <c r="IH11" s="9">
        <v>0</v>
      </c>
      <c r="II11" s="9">
        <v>0.29299999999999998</v>
      </c>
      <c r="IJ11" s="9">
        <v>0.29299999999999998</v>
      </c>
      <c r="IK11" s="9">
        <v>0</v>
      </c>
      <c r="IL11" s="9">
        <v>0.29299999999999998</v>
      </c>
      <c r="IM11" s="9">
        <v>0.16200000000000001</v>
      </c>
      <c r="IN11" s="9">
        <v>0</v>
      </c>
      <c r="IO11" s="9">
        <v>0.16200000000000001</v>
      </c>
      <c r="IP11" s="9">
        <v>0</v>
      </c>
      <c r="IQ11" s="9">
        <v>0</v>
      </c>
    </row>
    <row r="12" spans="1:251">
      <c r="A12" s="10">
        <v>42401</v>
      </c>
      <c r="B12" s="9">
        <v>0.23200000000000001</v>
      </c>
      <c r="C12" s="9">
        <v>0.13</v>
      </c>
      <c r="D12" s="9">
        <v>0.36199999999999999</v>
      </c>
      <c r="E12" s="9">
        <v>0.23200000000000001</v>
      </c>
      <c r="F12" s="9">
        <v>0.13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0.14299999999999999</v>
      </c>
      <c r="Q12" s="9">
        <v>0.14299999999999999</v>
      </c>
      <c r="R12" s="9">
        <v>0</v>
      </c>
      <c r="S12" s="9">
        <v>0</v>
      </c>
      <c r="T12" s="9">
        <v>0</v>
      </c>
      <c r="U12" s="9">
        <v>0</v>
      </c>
      <c r="V12" s="9">
        <v>0.14299999999999999</v>
      </c>
      <c r="W12" s="9">
        <v>0.14299999999999999</v>
      </c>
      <c r="X12" s="9">
        <v>0</v>
      </c>
      <c r="Y12" s="9">
        <v>0.23200000000000001</v>
      </c>
      <c r="Z12" s="9">
        <v>0.23200000000000001</v>
      </c>
      <c r="AA12" s="9">
        <v>0</v>
      </c>
      <c r="AB12" s="9">
        <v>0.23200000000000001</v>
      </c>
      <c r="AC12" s="9">
        <v>0.23200000000000001</v>
      </c>
      <c r="AD12" s="9">
        <v>0</v>
      </c>
      <c r="AE12" s="9">
        <v>0.23200000000000001</v>
      </c>
      <c r="AF12" s="9">
        <v>0.23200000000000001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0.27300000000000002</v>
      </c>
      <c r="BA12" s="9">
        <v>0.14299999999999999</v>
      </c>
      <c r="BB12" s="9">
        <v>0.13</v>
      </c>
      <c r="BC12" s="9">
        <v>0.13</v>
      </c>
      <c r="BD12" s="9">
        <v>0</v>
      </c>
      <c r="BE12" s="9">
        <v>0.13</v>
      </c>
      <c r="BF12" s="9">
        <v>0.13</v>
      </c>
      <c r="BG12" s="9">
        <v>0</v>
      </c>
      <c r="BH12" s="9">
        <v>0.13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0.14299999999999999</v>
      </c>
      <c r="BS12" s="9">
        <v>0.14299999999999999</v>
      </c>
      <c r="BT12" s="9">
        <v>0</v>
      </c>
      <c r="BU12" s="9">
        <v>0</v>
      </c>
      <c r="BV12" s="9">
        <v>0</v>
      </c>
      <c r="BW12" s="9">
        <v>0</v>
      </c>
      <c r="BX12" s="9">
        <v>0.14299999999999999</v>
      </c>
      <c r="BY12" s="9">
        <v>0.14299999999999999</v>
      </c>
      <c r="BZ12" s="9">
        <v>0</v>
      </c>
      <c r="CA12" s="9">
        <v>1.1299999999999999</v>
      </c>
      <c r="CB12" s="9">
        <v>0.64300000000000002</v>
      </c>
      <c r="CC12" s="9">
        <v>0.48599999999999999</v>
      </c>
      <c r="CD12" s="9">
        <v>1.1299999999999999</v>
      </c>
      <c r="CE12" s="9">
        <v>0.64300000000000002</v>
      </c>
      <c r="CF12" s="9">
        <v>0.48599999999999999</v>
      </c>
      <c r="CG12" s="9">
        <v>0.58699999999999997</v>
      </c>
      <c r="CH12" s="9">
        <v>0.45300000000000001</v>
      </c>
      <c r="CI12" s="9">
        <v>0.13400000000000001</v>
      </c>
      <c r="CJ12" s="9">
        <v>0.38500000000000001</v>
      </c>
      <c r="CK12" s="9">
        <v>0.19</v>
      </c>
      <c r="CL12" s="9">
        <v>0.19500000000000001</v>
      </c>
      <c r="CM12" s="9">
        <v>0.157</v>
      </c>
      <c r="CN12" s="9">
        <v>0</v>
      </c>
      <c r="CO12" s="9">
        <v>0.157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0.16300000000000001</v>
      </c>
      <c r="DC12" s="9">
        <v>0.16300000000000001</v>
      </c>
      <c r="DD12" s="9">
        <v>0</v>
      </c>
      <c r="DE12" s="9">
        <v>0.16300000000000001</v>
      </c>
      <c r="DF12" s="9">
        <v>0.16300000000000001</v>
      </c>
      <c r="DG12" s="9">
        <v>0</v>
      </c>
      <c r="DH12" s="9">
        <v>0.16300000000000001</v>
      </c>
      <c r="DI12" s="9">
        <v>0.16300000000000001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0.59699999999999998</v>
      </c>
      <c r="ED12" s="9">
        <v>0.312</v>
      </c>
      <c r="EE12" s="9">
        <v>0.28499999999999998</v>
      </c>
      <c r="EF12" s="9">
        <v>0.59699999999999998</v>
      </c>
      <c r="EG12" s="9">
        <v>0.312</v>
      </c>
      <c r="EH12" s="9">
        <v>0.28499999999999998</v>
      </c>
      <c r="EI12" s="9">
        <v>0.14199999999999999</v>
      </c>
      <c r="EJ12" s="9">
        <v>0.14199999999999999</v>
      </c>
      <c r="EK12" s="9">
        <v>0</v>
      </c>
      <c r="EL12" s="9">
        <v>0</v>
      </c>
      <c r="EM12" s="9">
        <v>0</v>
      </c>
      <c r="EN12" s="9">
        <v>0</v>
      </c>
      <c r="EO12" s="9">
        <v>0.28499999999999998</v>
      </c>
      <c r="EP12" s="9">
        <v>0</v>
      </c>
      <c r="EQ12" s="9">
        <v>0.28499999999999998</v>
      </c>
      <c r="ER12" s="9">
        <v>0</v>
      </c>
      <c r="ES12" s="9">
        <v>0</v>
      </c>
      <c r="ET12" s="9">
        <v>0</v>
      </c>
      <c r="EU12" s="9">
        <v>0.17</v>
      </c>
      <c r="EV12" s="9">
        <v>0.17</v>
      </c>
      <c r="EW12" s="9">
        <v>0</v>
      </c>
      <c r="EX12" s="9">
        <v>0.17</v>
      </c>
      <c r="EY12" s="9">
        <v>0.17</v>
      </c>
      <c r="EZ12" s="9">
        <v>0</v>
      </c>
      <c r="FA12" s="9">
        <v>0</v>
      </c>
      <c r="FB12" s="9">
        <v>0</v>
      </c>
      <c r="FC12" s="9">
        <v>0</v>
      </c>
      <c r="FD12" s="9">
        <v>0.34399999999999997</v>
      </c>
      <c r="FE12" s="9">
        <v>0.21099999999999999</v>
      </c>
      <c r="FF12" s="9">
        <v>0.13400000000000001</v>
      </c>
      <c r="FG12" s="9">
        <v>0.34399999999999997</v>
      </c>
      <c r="FH12" s="9">
        <v>0.21099999999999999</v>
      </c>
      <c r="FI12" s="9">
        <v>0.13400000000000001</v>
      </c>
      <c r="FJ12" s="9">
        <v>0.34399999999999997</v>
      </c>
      <c r="FK12" s="9">
        <v>0.21099999999999999</v>
      </c>
      <c r="FL12" s="9">
        <v>0.13400000000000001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0.67</v>
      </c>
      <c r="GF12" s="9">
        <v>0.67</v>
      </c>
      <c r="GG12" s="9">
        <v>0</v>
      </c>
      <c r="GH12" s="9">
        <v>0.67</v>
      </c>
      <c r="GI12" s="9">
        <v>0.67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0.19</v>
      </c>
      <c r="GR12" s="9">
        <v>0.19</v>
      </c>
      <c r="GS12" s="9">
        <v>0</v>
      </c>
      <c r="GT12" s="9">
        <v>0.30499999999999999</v>
      </c>
      <c r="GU12" s="9">
        <v>0.30499999999999999</v>
      </c>
      <c r="GV12" s="9">
        <v>0</v>
      </c>
      <c r="GW12" s="9">
        <v>0.17499999999999999</v>
      </c>
      <c r="GX12" s="9">
        <v>0.17499999999999999</v>
      </c>
      <c r="GY12" s="9">
        <v>0</v>
      </c>
      <c r="GZ12" s="9">
        <v>0.17499999999999999</v>
      </c>
      <c r="HA12" s="9">
        <v>0.17499999999999999</v>
      </c>
      <c r="HB12" s="9">
        <v>0</v>
      </c>
      <c r="HC12" s="9">
        <v>0</v>
      </c>
      <c r="HD12" s="9">
        <v>0</v>
      </c>
      <c r="HE12" s="9">
        <v>0</v>
      </c>
      <c r="HF12" s="9">
        <v>0.36399999999999999</v>
      </c>
      <c r="HG12" s="9">
        <v>0.20599999999999999</v>
      </c>
      <c r="HH12" s="9">
        <v>0.157</v>
      </c>
      <c r="HI12" s="9">
        <v>0.36399999999999999</v>
      </c>
      <c r="HJ12" s="9">
        <v>0.20599999999999999</v>
      </c>
      <c r="HK12" s="9">
        <v>0.157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0.36399999999999999</v>
      </c>
      <c r="HS12" s="9">
        <v>0.20599999999999999</v>
      </c>
      <c r="HT12" s="9">
        <v>0.157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0.77300000000000002</v>
      </c>
      <c r="IH12" s="9">
        <v>0.115</v>
      </c>
      <c r="II12" s="9">
        <v>0.65800000000000003</v>
      </c>
      <c r="IJ12" s="9">
        <v>0.77300000000000002</v>
      </c>
      <c r="IK12" s="9">
        <v>0.115</v>
      </c>
      <c r="IL12" s="9">
        <v>0.65800000000000003</v>
      </c>
      <c r="IM12" s="9">
        <v>0.38300000000000001</v>
      </c>
      <c r="IN12" s="9">
        <v>0.115</v>
      </c>
      <c r="IO12" s="9">
        <v>0.26800000000000002</v>
      </c>
      <c r="IP12" s="9">
        <v>0.39</v>
      </c>
      <c r="IQ12" s="9">
        <v>0</v>
      </c>
    </row>
    <row r="13" spans="1:251">
      <c r="A13" s="10">
        <v>42767</v>
      </c>
      <c r="B13" s="9">
        <v>0.17</v>
      </c>
      <c r="C13" s="9">
        <v>0.182</v>
      </c>
      <c r="D13" s="9">
        <v>0.35199999999999998</v>
      </c>
      <c r="E13" s="9">
        <v>0.17</v>
      </c>
      <c r="F13" s="9">
        <v>0.182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0.35199999999999998</v>
      </c>
      <c r="Z13" s="9">
        <v>0.17</v>
      </c>
      <c r="AA13" s="9">
        <v>0.182</v>
      </c>
      <c r="AB13" s="9">
        <v>0.35199999999999998</v>
      </c>
      <c r="AC13" s="9">
        <v>0.17</v>
      </c>
      <c r="AD13" s="9">
        <v>0.182</v>
      </c>
      <c r="AE13" s="9">
        <v>0.35199999999999998</v>
      </c>
      <c r="AF13" s="9">
        <v>0.17</v>
      </c>
      <c r="AG13" s="9">
        <v>0.182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1.1240000000000001</v>
      </c>
      <c r="CB13" s="9">
        <v>0.89400000000000002</v>
      </c>
      <c r="CC13" s="9">
        <v>0.23</v>
      </c>
      <c r="CD13" s="9">
        <v>1.1240000000000001</v>
      </c>
      <c r="CE13" s="9">
        <v>0.89400000000000002</v>
      </c>
      <c r="CF13" s="9">
        <v>0.23</v>
      </c>
      <c r="CG13" s="9">
        <v>0.78200000000000003</v>
      </c>
      <c r="CH13" s="9">
        <v>0.55300000000000005</v>
      </c>
      <c r="CI13" s="9">
        <v>0.23</v>
      </c>
      <c r="CJ13" s="9">
        <v>0.34100000000000003</v>
      </c>
      <c r="CK13" s="9">
        <v>0.34100000000000003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0.36099999999999999</v>
      </c>
      <c r="DC13" s="9">
        <v>0.36099999999999999</v>
      </c>
      <c r="DD13" s="9">
        <v>0</v>
      </c>
      <c r="DE13" s="9">
        <v>0.36099999999999999</v>
      </c>
      <c r="DF13" s="9">
        <v>0.36099999999999999</v>
      </c>
      <c r="DG13" s="9">
        <v>0</v>
      </c>
      <c r="DH13" s="9">
        <v>0.36099999999999999</v>
      </c>
      <c r="DI13" s="9">
        <v>0.36099999999999999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0.69</v>
      </c>
      <c r="ED13" s="9">
        <v>0.317</v>
      </c>
      <c r="EE13" s="9">
        <v>0.373</v>
      </c>
      <c r="EF13" s="9">
        <v>0.69</v>
      </c>
      <c r="EG13" s="9">
        <v>0.317</v>
      </c>
      <c r="EH13" s="9">
        <v>0.373</v>
      </c>
      <c r="EI13" s="9">
        <v>0.373</v>
      </c>
      <c r="EJ13" s="9">
        <v>0</v>
      </c>
      <c r="EK13" s="9">
        <v>0.373</v>
      </c>
      <c r="EL13" s="9">
        <v>0.17499999999999999</v>
      </c>
      <c r="EM13" s="9">
        <v>0.17499999999999999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0.14199999999999999</v>
      </c>
      <c r="EV13" s="9">
        <v>0.14199999999999999</v>
      </c>
      <c r="EW13" s="9">
        <v>0</v>
      </c>
      <c r="EX13" s="9">
        <v>0.14199999999999999</v>
      </c>
      <c r="EY13" s="9">
        <v>0.14199999999999999</v>
      </c>
      <c r="EZ13" s="9">
        <v>0</v>
      </c>
      <c r="FA13" s="9">
        <v>0</v>
      </c>
      <c r="FB13" s="9">
        <v>0</v>
      </c>
      <c r="FC13" s="9">
        <v>0</v>
      </c>
      <c r="FD13" s="9">
        <v>0.35699999999999998</v>
      </c>
      <c r="FE13" s="9">
        <v>8.5999999999999993E-2</v>
      </c>
      <c r="FF13" s="9">
        <v>0.27100000000000002</v>
      </c>
      <c r="FG13" s="9">
        <v>0.35699999999999998</v>
      </c>
      <c r="FH13" s="9">
        <v>8.5999999999999993E-2</v>
      </c>
      <c r="FI13" s="9">
        <v>0.27100000000000002</v>
      </c>
      <c r="FJ13" s="9">
        <v>0.20100000000000001</v>
      </c>
      <c r="FK13" s="9">
        <v>8.5999999999999993E-2</v>
      </c>
      <c r="FL13" s="9">
        <v>0.115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0.156</v>
      </c>
      <c r="FW13" s="9">
        <v>0</v>
      </c>
      <c r="FX13" s="9">
        <v>0.156</v>
      </c>
      <c r="FY13" s="9">
        <v>0.156</v>
      </c>
      <c r="FZ13" s="9">
        <v>0</v>
      </c>
      <c r="GA13" s="9">
        <v>0.156</v>
      </c>
      <c r="GB13" s="9">
        <v>0</v>
      </c>
      <c r="GC13" s="9">
        <v>0</v>
      </c>
      <c r="GD13" s="9">
        <v>0</v>
      </c>
      <c r="GE13" s="9">
        <v>0.54400000000000004</v>
      </c>
      <c r="GF13" s="9">
        <v>0.17399999999999999</v>
      </c>
      <c r="GG13" s="9">
        <v>0.36899999999999999</v>
      </c>
      <c r="GH13" s="9">
        <v>0.54400000000000004</v>
      </c>
      <c r="GI13" s="9">
        <v>0.17399999999999999</v>
      </c>
      <c r="GJ13" s="9">
        <v>0.36899999999999999</v>
      </c>
      <c r="GK13" s="9">
        <v>0.20300000000000001</v>
      </c>
      <c r="GL13" s="9">
        <v>0</v>
      </c>
      <c r="GM13" s="9">
        <v>0.20300000000000001</v>
      </c>
      <c r="GN13" s="9">
        <v>0.16600000000000001</v>
      </c>
      <c r="GO13" s="9">
        <v>0</v>
      </c>
      <c r="GP13" s="9">
        <v>0.16600000000000001</v>
      </c>
      <c r="GQ13" s="9">
        <v>0</v>
      </c>
      <c r="GR13" s="9">
        <v>0</v>
      </c>
      <c r="GS13" s="9">
        <v>0</v>
      </c>
      <c r="GT13" s="9">
        <v>0.17399999999999999</v>
      </c>
      <c r="GU13" s="9">
        <v>0.17399999999999999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0.61299999999999999</v>
      </c>
      <c r="HG13" s="9">
        <v>0.29399999999999998</v>
      </c>
      <c r="HH13" s="9">
        <v>0.31900000000000001</v>
      </c>
      <c r="HI13" s="9">
        <v>0.61299999999999999</v>
      </c>
      <c r="HJ13" s="9">
        <v>0.29399999999999998</v>
      </c>
      <c r="HK13" s="9">
        <v>0.31900000000000001</v>
      </c>
      <c r="HL13" s="9">
        <v>0</v>
      </c>
      <c r="HM13" s="9">
        <v>0</v>
      </c>
      <c r="HN13" s="9">
        <v>0</v>
      </c>
      <c r="HO13" s="9">
        <v>0.49399999999999999</v>
      </c>
      <c r="HP13" s="9">
        <v>0.17499999999999999</v>
      </c>
      <c r="HQ13" s="9">
        <v>0.31900000000000001</v>
      </c>
      <c r="HR13" s="9">
        <v>0.11899999999999999</v>
      </c>
      <c r="HS13" s="9">
        <v>0.11899999999999999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0.27700000000000002</v>
      </c>
      <c r="IH13" s="9">
        <v>0</v>
      </c>
      <c r="II13" s="9">
        <v>0.27700000000000002</v>
      </c>
      <c r="IJ13" s="9">
        <v>0.27700000000000002</v>
      </c>
      <c r="IK13" s="9">
        <v>0</v>
      </c>
      <c r="IL13" s="9">
        <v>0.27700000000000002</v>
      </c>
      <c r="IM13" s="9">
        <v>0.115</v>
      </c>
      <c r="IN13" s="9">
        <v>0</v>
      </c>
      <c r="IO13" s="9">
        <v>0.115</v>
      </c>
      <c r="IP13" s="9">
        <v>0</v>
      </c>
      <c r="IQ13" s="9">
        <v>0</v>
      </c>
    </row>
    <row r="14" spans="1:251">
      <c r="A14" s="10">
        <v>43132</v>
      </c>
      <c r="B14" s="9">
        <v>0.12</v>
      </c>
      <c r="C14" s="9">
        <v>0.159</v>
      </c>
      <c r="D14" s="9">
        <v>0.12</v>
      </c>
      <c r="E14" s="9">
        <v>0.12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0.159</v>
      </c>
      <c r="N14" s="9">
        <v>0</v>
      </c>
      <c r="O14" s="9">
        <v>0.159</v>
      </c>
      <c r="P14" s="9">
        <v>0.17399999999999999</v>
      </c>
      <c r="Q14" s="9">
        <v>0.17399999999999999</v>
      </c>
      <c r="R14" s="9">
        <v>0</v>
      </c>
      <c r="S14" s="9">
        <v>0</v>
      </c>
      <c r="T14" s="9">
        <v>0</v>
      </c>
      <c r="U14" s="9">
        <v>0</v>
      </c>
      <c r="V14" s="9">
        <v>0.17399999999999999</v>
      </c>
      <c r="W14" s="9">
        <v>0.17399999999999999</v>
      </c>
      <c r="X14" s="9">
        <v>0</v>
      </c>
      <c r="Y14" s="9">
        <v>0.12</v>
      </c>
      <c r="Z14" s="9">
        <v>0.12</v>
      </c>
      <c r="AA14" s="9">
        <v>0</v>
      </c>
      <c r="AB14" s="9">
        <v>0.12</v>
      </c>
      <c r="AC14" s="9">
        <v>0.12</v>
      </c>
      <c r="AD14" s="9">
        <v>0</v>
      </c>
      <c r="AE14" s="9">
        <v>0.12</v>
      </c>
      <c r="AF14" s="9">
        <v>0.12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0.33300000000000002</v>
      </c>
      <c r="BA14" s="9">
        <v>0.17399999999999999</v>
      </c>
      <c r="BB14" s="9">
        <v>0.159</v>
      </c>
      <c r="BC14" s="9">
        <v>0.159</v>
      </c>
      <c r="BD14" s="9">
        <v>0</v>
      </c>
      <c r="BE14" s="9">
        <v>0.159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0.159</v>
      </c>
      <c r="BP14" s="9">
        <v>0</v>
      </c>
      <c r="BQ14" s="9">
        <v>0.159</v>
      </c>
      <c r="BR14" s="9">
        <v>0.17399999999999999</v>
      </c>
      <c r="BS14" s="9">
        <v>0.17399999999999999</v>
      </c>
      <c r="BT14" s="9">
        <v>0</v>
      </c>
      <c r="BU14" s="9">
        <v>0</v>
      </c>
      <c r="BV14" s="9">
        <v>0</v>
      </c>
      <c r="BW14" s="9">
        <v>0</v>
      </c>
      <c r="BX14" s="9">
        <v>0.17399999999999999</v>
      </c>
      <c r="BY14" s="9">
        <v>0.17399999999999999</v>
      </c>
      <c r="BZ14" s="9">
        <v>0</v>
      </c>
      <c r="CA14" s="9">
        <v>0.89600000000000002</v>
      </c>
      <c r="CB14" s="9">
        <v>0.32500000000000001</v>
      </c>
      <c r="CC14" s="9">
        <v>0.57099999999999995</v>
      </c>
      <c r="CD14" s="9">
        <v>0.89600000000000002</v>
      </c>
      <c r="CE14" s="9">
        <v>0.32500000000000001</v>
      </c>
      <c r="CF14" s="9">
        <v>0.57099999999999995</v>
      </c>
      <c r="CG14" s="9">
        <v>0.73099999999999998</v>
      </c>
      <c r="CH14" s="9">
        <v>0.32500000000000001</v>
      </c>
      <c r="CI14" s="9">
        <v>0.40699999999999997</v>
      </c>
      <c r="CJ14" s="9">
        <v>0.16500000000000001</v>
      </c>
      <c r="CK14" s="9">
        <v>0</v>
      </c>
      <c r="CL14" s="9">
        <v>0.16500000000000001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0.29499999999999998</v>
      </c>
      <c r="ED14" s="9">
        <v>0.13</v>
      </c>
      <c r="EE14" s="9">
        <v>0.16500000000000001</v>
      </c>
      <c r="EF14" s="9">
        <v>0.29499999999999998</v>
      </c>
      <c r="EG14" s="9">
        <v>0.13</v>
      </c>
      <c r="EH14" s="9">
        <v>0.16500000000000001</v>
      </c>
      <c r="EI14" s="9">
        <v>0</v>
      </c>
      <c r="EJ14" s="9">
        <v>0</v>
      </c>
      <c r="EK14" s="9">
        <v>0</v>
      </c>
      <c r="EL14" s="9">
        <v>0.16500000000000001</v>
      </c>
      <c r="EM14" s="9">
        <v>0</v>
      </c>
      <c r="EN14" s="9">
        <v>0.16500000000000001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0.13</v>
      </c>
      <c r="EV14" s="9">
        <v>0.13</v>
      </c>
      <c r="EW14" s="9">
        <v>0</v>
      </c>
      <c r="EX14" s="9">
        <v>0.13</v>
      </c>
      <c r="EY14" s="9">
        <v>0.13</v>
      </c>
      <c r="EZ14" s="9">
        <v>0</v>
      </c>
      <c r="FA14" s="9">
        <v>0</v>
      </c>
      <c r="FB14" s="9">
        <v>0</v>
      </c>
      <c r="FC14" s="9">
        <v>0</v>
      </c>
      <c r="FD14" s="9">
        <v>0.313</v>
      </c>
      <c r="FE14" s="9">
        <v>0.17699999999999999</v>
      </c>
      <c r="FF14" s="9">
        <v>0.13700000000000001</v>
      </c>
      <c r="FG14" s="9">
        <v>0.313</v>
      </c>
      <c r="FH14" s="9">
        <v>0.17699999999999999</v>
      </c>
      <c r="FI14" s="9">
        <v>0.13700000000000001</v>
      </c>
      <c r="FJ14" s="9">
        <v>0.13700000000000001</v>
      </c>
      <c r="FK14" s="9">
        <v>0</v>
      </c>
      <c r="FL14" s="9">
        <v>0.13700000000000001</v>
      </c>
      <c r="FM14" s="9">
        <v>0.17699999999999999</v>
      </c>
      <c r="FN14" s="9">
        <v>0.17699999999999999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1.3979999999999999</v>
      </c>
      <c r="GF14" s="9">
        <v>1.155</v>
      </c>
      <c r="GG14" s="9">
        <v>0.24399999999999999</v>
      </c>
      <c r="GH14" s="9">
        <v>1.3979999999999999</v>
      </c>
      <c r="GI14" s="9">
        <v>1.155</v>
      </c>
      <c r="GJ14" s="9">
        <v>0.24399999999999999</v>
      </c>
      <c r="GK14" s="9">
        <v>0.55400000000000005</v>
      </c>
      <c r="GL14" s="9">
        <v>0.44500000000000001</v>
      </c>
      <c r="GM14" s="9">
        <v>0.11</v>
      </c>
      <c r="GN14" s="9">
        <v>0.54400000000000004</v>
      </c>
      <c r="GO14" s="9">
        <v>0.54400000000000004</v>
      </c>
      <c r="GP14" s="9">
        <v>0</v>
      </c>
      <c r="GQ14" s="9">
        <v>0</v>
      </c>
      <c r="GR14" s="9">
        <v>0</v>
      </c>
      <c r="GS14" s="9">
        <v>0</v>
      </c>
      <c r="GT14" s="9">
        <v>0.3</v>
      </c>
      <c r="GU14" s="9">
        <v>0.16600000000000001</v>
      </c>
      <c r="GV14" s="9">
        <v>0.13400000000000001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0.17100000000000001</v>
      </c>
      <c r="HG14" s="9">
        <v>0.17100000000000001</v>
      </c>
      <c r="HH14" s="9">
        <v>0</v>
      </c>
      <c r="HI14" s="9">
        <v>0.17100000000000001</v>
      </c>
      <c r="HJ14" s="9">
        <v>0.17100000000000001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0.17100000000000001</v>
      </c>
      <c r="HS14" s="9">
        <v>0.17100000000000001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0.59299999999999997</v>
      </c>
      <c r="IH14" s="9">
        <v>0.28699999999999998</v>
      </c>
      <c r="II14" s="9">
        <v>0.30599999999999999</v>
      </c>
      <c r="IJ14" s="9">
        <v>0.59299999999999997</v>
      </c>
      <c r="IK14" s="9">
        <v>0.28699999999999998</v>
      </c>
      <c r="IL14" s="9">
        <v>0.30599999999999999</v>
      </c>
      <c r="IM14" s="9">
        <v>0.45300000000000001</v>
      </c>
      <c r="IN14" s="9">
        <v>0.28699999999999998</v>
      </c>
      <c r="IO14" s="9">
        <v>0.16600000000000001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1.91</v>
      </c>
      <c r="CB15" s="9">
        <v>0.222</v>
      </c>
      <c r="CC15" s="9">
        <v>1.6890000000000001</v>
      </c>
      <c r="CD15" s="9">
        <v>1.91</v>
      </c>
      <c r="CE15" s="9">
        <v>0.222</v>
      </c>
      <c r="CF15" s="9">
        <v>1.6890000000000001</v>
      </c>
      <c r="CG15" s="9">
        <v>1.1060000000000001</v>
      </c>
      <c r="CH15" s="9">
        <v>0</v>
      </c>
      <c r="CI15" s="9">
        <v>1.1060000000000001</v>
      </c>
      <c r="CJ15" s="9">
        <v>0</v>
      </c>
      <c r="CK15" s="9">
        <v>0</v>
      </c>
      <c r="CL15" s="9">
        <v>0</v>
      </c>
      <c r="CM15" s="9">
        <v>0.52500000000000002</v>
      </c>
      <c r="CN15" s="9">
        <v>0.222</v>
      </c>
      <c r="CO15" s="9">
        <v>0.30299999999999999</v>
      </c>
      <c r="CP15" s="9">
        <v>0</v>
      </c>
      <c r="CQ15" s="9">
        <v>0</v>
      </c>
      <c r="CR15" s="9">
        <v>0</v>
      </c>
      <c r="CS15" s="9">
        <v>0.28000000000000003</v>
      </c>
      <c r="CT15" s="9">
        <v>0</v>
      </c>
      <c r="CU15" s="9">
        <v>0.28000000000000003</v>
      </c>
      <c r="CV15" s="9">
        <v>0.28000000000000003</v>
      </c>
      <c r="CW15" s="9">
        <v>0</v>
      </c>
      <c r="CX15" s="9">
        <v>0.28000000000000003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0.77700000000000002</v>
      </c>
      <c r="ED15" s="9">
        <v>0.501</v>
      </c>
      <c r="EE15" s="9">
        <v>0.27700000000000002</v>
      </c>
      <c r="EF15" s="9">
        <v>0.77700000000000002</v>
      </c>
      <c r="EG15" s="9">
        <v>0.501</v>
      </c>
      <c r="EH15" s="9">
        <v>0.27700000000000002</v>
      </c>
      <c r="EI15" s="9">
        <v>0.317</v>
      </c>
      <c r="EJ15" s="9">
        <v>0.317</v>
      </c>
      <c r="EK15" s="9">
        <v>0</v>
      </c>
      <c r="EL15" s="9">
        <v>0.27700000000000002</v>
      </c>
      <c r="EM15" s="9">
        <v>0</v>
      </c>
      <c r="EN15" s="9">
        <v>0.27700000000000002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0.184</v>
      </c>
      <c r="EV15" s="9">
        <v>0.184</v>
      </c>
      <c r="EW15" s="9">
        <v>0</v>
      </c>
      <c r="EX15" s="9">
        <v>0.184</v>
      </c>
      <c r="EY15" s="9">
        <v>0.184</v>
      </c>
      <c r="EZ15" s="9">
        <v>0</v>
      </c>
      <c r="FA15" s="9">
        <v>0</v>
      </c>
      <c r="FB15" s="9">
        <v>0</v>
      </c>
      <c r="FC15" s="9">
        <v>0</v>
      </c>
      <c r="FD15" s="9">
        <v>0.19500000000000001</v>
      </c>
      <c r="FE15" s="9">
        <v>0.19500000000000001</v>
      </c>
      <c r="FF15" s="9">
        <v>0</v>
      </c>
      <c r="FG15" s="9">
        <v>0.19500000000000001</v>
      </c>
      <c r="FH15" s="9">
        <v>0.19500000000000001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0.19500000000000001</v>
      </c>
      <c r="FT15" s="9">
        <v>0.19500000000000001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0.122</v>
      </c>
      <c r="GF15" s="9">
        <v>0.122</v>
      </c>
      <c r="GG15" s="9">
        <v>0</v>
      </c>
      <c r="GH15" s="9">
        <v>0.122</v>
      </c>
      <c r="GI15" s="9">
        <v>0.122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0.122</v>
      </c>
      <c r="GX15" s="9">
        <v>0.122</v>
      </c>
      <c r="GY15" s="9">
        <v>0</v>
      </c>
      <c r="GZ15" s="9">
        <v>0.122</v>
      </c>
      <c r="HA15" s="9">
        <v>0.122</v>
      </c>
      <c r="HB15" s="9">
        <v>0</v>
      </c>
      <c r="HC15" s="9">
        <v>0</v>
      </c>
      <c r="HD15" s="9">
        <v>0</v>
      </c>
      <c r="HE15" s="9">
        <v>0</v>
      </c>
      <c r="HF15" s="9">
        <v>0.30299999999999999</v>
      </c>
      <c r="HG15" s="9">
        <v>0</v>
      </c>
      <c r="HH15" s="9">
        <v>0.30299999999999999</v>
      </c>
      <c r="HI15" s="9">
        <v>0.30299999999999999</v>
      </c>
      <c r="HJ15" s="9">
        <v>0</v>
      </c>
      <c r="HK15" s="9">
        <v>0.30299999999999999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0.30299999999999999</v>
      </c>
      <c r="HS15" s="9">
        <v>0</v>
      </c>
      <c r="HT15" s="9">
        <v>0.30299999999999999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0.48</v>
      </c>
      <c r="IH15" s="9">
        <v>0.20300000000000001</v>
      </c>
      <c r="II15" s="9">
        <v>0.27700000000000002</v>
      </c>
      <c r="IJ15" s="9">
        <v>0.48</v>
      </c>
      <c r="IK15" s="9">
        <v>0.20300000000000001</v>
      </c>
      <c r="IL15" s="9">
        <v>0.27700000000000002</v>
      </c>
      <c r="IM15" s="9">
        <v>0</v>
      </c>
      <c r="IN15" s="9">
        <v>0</v>
      </c>
      <c r="IO15" s="9">
        <v>0</v>
      </c>
      <c r="IP15" s="9">
        <v>0.48</v>
      </c>
      <c r="IQ15" s="9">
        <v>0.20300000000000001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1.131</v>
      </c>
      <c r="CB16" s="9">
        <v>0.65800000000000003</v>
      </c>
      <c r="CC16" s="9">
        <v>0.47299999999999998</v>
      </c>
      <c r="CD16" s="9">
        <v>1.131</v>
      </c>
      <c r="CE16" s="9">
        <v>0.65800000000000003</v>
      </c>
      <c r="CF16" s="9">
        <v>0.47299999999999998</v>
      </c>
      <c r="CG16" s="9">
        <v>0.65300000000000002</v>
      </c>
      <c r="CH16" s="9">
        <v>0.38800000000000001</v>
      </c>
      <c r="CI16" s="9">
        <v>0.26500000000000001</v>
      </c>
      <c r="CJ16" s="9">
        <v>0.27</v>
      </c>
      <c r="CK16" s="9">
        <v>0.27</v>
      </c>
      <c r="CL16" s="9">
        <v>0</v>
      </c>
      <c r="CM16" s="9">
        <v>0.20799999999999999</v>
      </c>
      <c r="CN16" s="9">
        <v>0</v>
      </c>
      <c r="CO16" s="9">
        <v>0.20799999999999999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1.038</v>
      </c>
      <c r="ED16" s="9">
        <v>1.038</v>
      </c>
      <c r="EE16" s="9">
        <v>0</v>
      </c>
      <c r="EF16" s="9">
        <v>1.038</v>
      </c>
      <c r="EG16" s="9">
        <v>1.038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0.27800000000000002</v>
      </c>
      <c r="EP16" s="9">
        <v>0.27800000000000002</v>
      </c>
      <c r="EQ16" s="9">
        <v>0</v>
      </c>
      <c r="ER16" s="9">
        <v>0.42799999999999999</v>
      </c>
      <c r="ES16" s="9">
        <v>0.42799999999999999</v>
      </c>
      <c r="ET16" s="9">
        <v>0</v>
      </c>
      <c r="EU16" s="9">
        <v>0.33200000000000002</v>
      </c>
      <c r="EV16" s="9">
        <v>0.33200000000000002</v>
      </c>
      <c r="EW16" s="9">
        <v>0</v>
      </c>
      <c r="EX16" s="9">
        <v>0.33200000000000002</v>
      </c>
      <c r="EY16" s="9">
        <v>0.33200000000000002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0.64100000000000001</v>
      </c>
      <c r="GF16" s="9">
        <v>0.19600000000000001</v>
      </c>
      <c r="GG16" s="9">
        <v>0.44500000000000001</v>
      </c>
      <c r="GH16" s="9">
        <v>0.64100000000000001</v>
      </c>
      <c r="GI16" s="9">
        <v>0.19600000000000001</v>
      </c>
      <c r="GJ16" s="9">
        <v>0.44500000000000001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0.184</v>
      </c>
      <c r="GR16" s="9">
        <v>0</v>
      </c>
      <c r="GS16" s="9">
        <v>0.184</v>
      </c>
      <c r="GT16" s="9">
        <v>0.45800000000000002</v>
      </c>
      <c r="GU16" s="9">
        <v>0.19600000000000001</v>
      </c>
      <c r="GV16" s="9">
        <v>0.26100000000000001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0.17299999999999999</v>
      </c>
      <c r="HG16" s="9">
        <v>0</v>
      </c>
      <c r="HH16" s="9">
        <v>0.17299999999999999</v>
      </c>
      <c r="HI16" s="9">
        <v>0.17299999999999999</v>
      </c>
      <c r="HJ16" s="9">
        <v>0</v>
      </c>
      <c r="HK16" s="9">
        <v>0.17299999999999999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0.17299999999999999</v>
      </c>
      <c r="HS16" s="9">
        <v>0</v>
      </c>
      <c r="HT16" s="9">
        <v>0.17299999999999999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0.55800000000000005</v>
      </c>
      <c r="IH16" s="9">
        <v>0</v>
      </c>
      <c r="II16" s="9">
        <v>0.55800000000000005</v>
      </c>
      <c r="IJ16" s="9">
        <v>0.55800000000000005</v>
      </c>
      <c r="IK16" s="9">
        <v>0</v>
      </c>
      <c r="IL16" s="9">
        <v>0.55800000000000005</v>
      </c>
      <c r="IM16" s="9">
        <v>0.38500000000000001</v>
      </c>
      <c r="IN16" s="9">
        <v>0</v>
      </c>
      <c r="IO16" s="9">
        <v>0.38500000000000001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1.0449999999999999</v>
      </c>
      <c r="CB17" s="9">
        <v>0.48799999999999999</v>
      </c>
      <c r="CC17" s="9">
        <v>0.55700000000000005</v>
      </c>
      <c r="CD17" s="9">
        <v>1.0449999999999999</v>
      </c>
      <c r="CE17" s="9">
        <v>0.48799999999999999</v>
      </c>
      <c r="CF17" s="9">
        <v>0.55700000000000005</v>
      </c>
      <c r="CG17" s="9">
        <v>0.78</v>
      </c>
      <c r="CH17" s="9">
        <v>0.48799999999999999</v>
      </c>
      <c r="CI17" s="9">
        <v>0.29099999999999998</v>
      </c>
      <c r="CJ17" s="9">
        <v>0</v>
      </c>
      <c r="CK17" s="9">
        <v>0</v>
      </c>
      <c r="CL17" s="9">
        <v>0</v>
      </c>
      <c r="CM17" s="9">
        <v>0.26500000000000001</v>
      </c>
      <c r="CN17" s="9">
        <v>0</v>
      </c>
      <c r="CO17" s="9">
        <v>0.26500000000000001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0.25700000000000001</v>
      </c>
      <c r="DC17" s="9">
        <v>0</v>
      </c>
      <c r="DD17" s="9">
        <v>0.25700000000000001</v>
      </c>
      <c r="DE17" s="9">
        <v>0.25700000000000001</v>
      </c>
      <c r="DF17" s="9">
        <v>0</v>
      </c>
      <c r="DG17" s="9">
        <v>0.25700000000000001</v>
      </c>
      <c r="DH17" s="9">
        <v>0.25700000000000001</v>
      </c>
      <c r="DI17" s="9">
        <v>0</v>
      </c>
      <c r="DJ17" s="9">
        <v>0.25700000000000001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1.3109999999999999</v>
      </c>
      <c r="ED17" s="9">
        <v>0.32800000000000001</v>
      </c>
      <c r="EE17" s="9">
        <v>0.98299999999999998</v>
      </c>
      <c r="EF17" s="9">
        <v>1.2190000000000001</v>
      </c>
      <c r="EG17" s="9">
        <v>0.32800000000000001</v>
      </c>
      <c r="EH17" s="9">
        <v>0.89100000000000001</v>
      </c>
      <c r="EI17" s="9">
        <v>0.32800000000000001</v>
      </c>
      <c r="EJ17" s="9">
        <v>0.32800000000000001</v>
      </c>
      <c r="EK17" s="9">
        <v>0</v>
      </c>
      <c r="EL17" s="9">
        <v>0.31900000000000001</v>
      </c>
      <c r="EM17" s="9">
        <v>0</v>
      </c>
      <c r="EN17" s="9">
        <v>0.31900000000000001</v>
      </c>
      <c r="EO17" s="9">
        <v>0.125</v>
      </c>
      <c r="EP17" s="9">
        <v>0</v>
      </c>
      <c r="EQ17" s="9">
        <v>0.125</v>
      </c>
      <c r="ER17" s="9">
        <v>0.313</v>
      </c>
      <c r="ES17" s="9">
        <v>0</v>
      </c>
      <c r="ET17" s="9">
        <v>0.313</v>
      </c>
      <c r="EU17" s="9">
        <v>0.22700000000000001</v>
      </c>
      <c r="EV17" s="9">
        <v>0</v>
      </c>
      <c r="EW17" s="9">
        <v>0.22700000000000001</v>
      </c>
      <c r="EX17" s="9">
        <v>0.13500000000000001</v>
      </c>
      <c r="EY17" s="9">
        <v>0</v>
      </c>
      <c r="EZ17" s="9">
        <v>0.13500000000000001</v>
      </c>
      <c r="FA17" s="9">
        <v>9.1999999999999998E-2</v>
      </c>
      <c r="FB17" s="9">
        <v>0</v>
      </c>
      <c r="FC17" s="9">
        <v>9.1999999999999998E-2</v>
      </c>
      <c r="FD17" s="9">
        <v>0.246</v>
      </c>
      <c r="FE17" s="9">
        <v>0.246</v>
      </c>
      <c r="FF17" s="9">
        <v>0</v>
      </c>
      <c r="FG17" s="9">
        <v>0.246</v>
      </c>
      <c r="FH17" s="9">
        <v>0.246</v>
      </c>
      <c r="FI17" s="9">
        <v>0</v>
      </c>
      <c r="FJ17" s="9">
        <v>0.246</v>
      </c>
      <c r="FK17" s="9">
        <v>0.246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0.93899999999999995</v>
      </c>
      <c r="GF17" s="9">
        <v>0.93899999999999995</v>
      </c>
      <c r="GG17" s="9">
        <v>0</v>
      </c>
      <c r="GH17" s="9">
        <v>0.93899999999999995</v>
      </c>
      <c r="GI17" s="9">
        <v>0.93899999999999995</v>
      </c>
      <c r="GJ17" s="9">
        <v>0</v>
      </c>
      <c r="GK17" s="9">
        <v>0</v>
      </c>
      <c r="GL17" s="9">
        <v>0</v>
      </c>
      <c r="GM17" s="9">
        <v>0</v>
      </c>
      <c r="GN17" s="9">
        <v>0.54100000000000004</v>
      </c>
      <c r="GO17" s="9">
        <v>0.54100000000000004</v>
      </c>
      <c r="GP17" s="9">
        <v>0</v>
      </c>
      <c r="GQ17" s="9">
        <v>0</v>
      </c>
      <c r="GR17" s="9">
        <v>0</v>
      </c>
      <c r="GS17" s="9">
        <v>0</v>
      </c>
      <c r="GT17" s="9">
        <v>0.17499999999999999</v>
      </c>
      <c r="GU17" s="9">
        <v>0.17499999999999999</v>
      </c>
      <c r="GV17" s="9">
        <v>0</v>
      </c>
      <c r="GW17" s="9">
        <v>0.224</v>
      </c>
      <c r="GX17" s="9">
        <v>0.224</v>
      </c>
      <c r="GY17" s="9">
        <v>0</v>
      </c>
      <c r="GZ17" s="9">
        <v>0.224</v>
      </c>
      <c r="HA17" s="9">
        <v>0.224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0.48799999999999999</v>
      </c>
      <c r="IH17" s="9">
        <v>0</v>
      </c>
      <c r="II17" s="9">
        <v>0.48799999999999999</v>
      </c>
      <c r="IJ17" s="9">
        <v>0.48799999999999999</v>
      </c>
      <c r="IK17" s="9">
        <v>0</v>
      </c>
      <c r="IL17" s="9">
        <v>0.48799999999999999</v>
      </c>
      <c r="IM17" s="9">
        <v>0</v>
      </c>
      <c r="IN17" s="9">
        <v>0</v>
      </c>
      <c r="IO17" s="9">
        <v>0</v>
      </c>
      <c r="IP17" s="9">
        <v>0.33300000000000002</v>
      </c>
      <c r="IQ17" s="9">
        <v>0</v>
      </c>
    </row>
    <row r="18" spans="1:251">
      <c r="A18" s="10">
        <v>44593</v>
      </c>
      <c r="B18" s="9">
        <v>0.28000000000000003</v>
      </c>
      <c r="C18" s="9">
        <v>0.28499999999999998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0.28499999999999998</v>
      </c>
      <c r="N18" s="9">
        <v>0</v>
      </c>
      <c r="O18" s="9">
        <v>0.28499999999999998</v>
      </c>
      <c r="P18" s="9">
        <v>0.51600000000000001</v>
      </c>
      <c r="Q18" s="9">
        <v>0.51600000000000001</v>
      </c>
      <c r="R18" s="9">
        <v>0</v>
      </c>
      <c r="S18" s="9">
        <v>0.28000000000000003</v>
      </c>
      <c r="T18" s="9">
        <v>0.28000000000000003</v>
      </c>
      <c r="U18" s="9">
        <v>0</v>
      </c>
      <c r="V18" s="9">
        <v>0.23599999999999999</v>
      </c>
      <c r="W18" s="9">
        <v>0.23599999999999999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0.80100000000000005</v>
      </c>
      <c r="BA18" s="9">
        <v>0.51600000000000001</v>
      </c>
      <c r="BB18" s="9">
        <v>0.28499999999999998</v>
      </c>
      <c r="BC18" s="9">
        <v>0.56399999999999995</v>
      </c>
      <c r="BD18" s="9">
        <v>0.28000000000000003</v>
      </c>
      <c r="BE18" s="9">
        <v>0.28499999999999998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0.28499999999999998</v>
      </c>
      <c r="BP18" s="9">
        <v>0</v>
      </c>
      <c r="BQ18" s="9">
        <v>0.28499999999999998</v>
      </c>
      <c r="BR18" s="9">
        <v>0.51600000000000001</v>
      </c>
      <c r="BS18" s="9">
        <v>0.51600000000000001</v>
      </c>
      <c r="BT18" s="9">
        <v>0</v>
      </c>
      <c r="BU18" s="9">
        <v>0.28000000000000003</v>
      </c>
      <c r="BV18" s="9">
        <v>0.28000000000000003</v>
      </c>
      <c r="BW18" s="9">
        <v>0</v>
      </c>
      <c r="BX18" s="9">
        <v>0.23599999999999999</v>
      </c>
      <c r="BY18" s="9">
        <v>0.23599999999999999</v>
      </c>
      <c r="BZ18" s="9">
        <v>0</v>
      </c>
      <c r="CA18" s="9">
        <v>0.40200000000000002</v>
      </c>
      <c r="CB18" s="9">
        <v>0.128</v>
      </c>
      <c r="CC18" s="9">
        <v>0.27300000000000002</v>
      </c>
      <c r="CD18" s="9">
        <v>0.40200000000000002</v>
      </c>
      <c r="CE18" s="9">
        <v>0.128</v>
      </c>
      <c r="CF18" s="9">
        <v>0.27300000000000002</v>
      </c>
      <c r="CG18" s="9">
        <v>0.40200000000000002</v>
      </c>
      <c r="CH18" s="9">
        <v>0.128</v>
      </c>
      <c r="CI18" s="9">
        <v>0.27300000000000002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0.52900000000000003</v>
      </c>
      <c r="DC18" s="9">
        <v>0.24</v>
      </c>
      <c r="DD18" s="9">
        <v>0.28899999999999998</v>
      </c>
      <c r="DE18" s="9">
        <v>0.28899999999999998</v>
      </c>
      <c r="DF18" s="9">
        <v>0</v>
      </c>
      <c r="DG18" s="9">
        <v>0.28899999999999998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0.28899999999999998</v>
      </c>
      <c r="DO18" s="9">
        <v>0</v>
      </c>
      <c r="DP18" s="9">
        <v>0.28899999999999998</v>
      </c>
      <c r="DQ18" s="9">
        <v>0</v>
      </c>
      <c r="DR18" s="9">
        <v>0</v>
      </c>
      <c r="DS18" s="9">
        <v>0</v>
      </c>
      <c r="DT18" s="9">
        <v>0.24</v>
      </c>
      <c r="DU18" s="9">
        <v>0.24</v>
      </c>
      <c r="DV18" s="9">
        <v>0</v>
      </c>
      <c r="DW18" s="9">
        <v>0</v>
      </c>
      <c r="DX18" s="9">
        <v>0</v>
      </c>
      <c r="DY18" s="9">
        <v>0</v>
      </c>
      <c r="DZ18" s="9">
        <v>0.24</v>
      </c>
      <c r="EA18" s="9">
        <v>0.24</v>
      </c>
      <c r="EB18" s="9">
        <v>0</v>
      </c>
      <c r="EC18" s="9">
        <v>0.31</v>
      </c>
      <c r="ED18" s="9">
        <v>0.31</v>
      </c>
      <c r="EE18" s="9">
        <v>0</v>
      </c>
      <c r="EF18" s="9">
        <v>0.31</v>
      </c>
      <c r="EG18" s="9">
        <v>0.31</v>
      </c>
      <c r="EH18" s="9">
        <v>0</v>
      </c>
      <c r="EI18" s="9">
        <v>0</v>
      </c>
      <c r="EJ18" s="9">
        <v>0</v>
      </c>
      <c r="EK18" s="9">
        <v>0</v>
      </c>
      <c r="EL18" s="9">
        <v>0.31</v>
      </c>
      <c r="EM18" s="9">
        <v>0.31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0.58499999999999996</v>
      </c>
      <c r="FE18" s="9">
        <v>0.26900000000000002</v>
      </c>
      <c r="FF18" s="9">
        <v>0.316</v>
      </c>
      <c r="FG18" s="9">
        <v>0.58499999999999996</v>
      </c>
      <c r="FH18" s="9">
        <v>0.26900000000000002</v>
      </c>
      <c r="FI18" s="9">
        <v>0.316</v>
      </c>
      <c r="FJ18" s="9">
        <v>0</v>
      </c>
      <c r="FK18" s="9">
        <v>0</v>
      </c>
      <c r="FL18" s="9">
        <v>0</v>
      </c>
      <c r="FM18" s="9">
        <v>0.58499999999999996</v>
      </c>
      <c r="FN18" s="9">
        <v>0.26900000000000002</v>
      </c>
      <c r="FO18" s="9">
        <v>0.316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0.52900000000000003</v>
      </c>
      <c r="GF18" s="9">
        <v>0.252</v>
      </c>
      <c r="GG18" s="9">
        <v>0.27700000000000002</v>
      </c>
      <c r="GH18" s="9">
        <v>0.52900000000000003</v>
      </c>
      <c r="GI18" s="9">
        <v>0.252</v>
      </c>
      <c r="GJ18" s="9">
        <v>0.27700000000000002</v>
      </c>
      <c r="GK18" s="9">
        <v>0.252</v>
      </c>
      <c r="GL18" s="9">
        <v>0.252</v>
      </c>
      <c r="GM18" s="9">
        <v>0</v>
      </c>
      <c r="GN18" s="9">
        <v>0.27700000000000002</v>
      </c>
      <c r="GO18" s="9">
        <v>0</v>
      </c>
      <c r="GP18" s="9">
        <v>0.27700000000000002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0.316</v>
      </c>
      <c r="HG18" s="9">
        <v>0</v>
      </c>
      <c r="HH18" s="9">
        <v>0.316</v>
      </c>
      <c r="HI18" s="9">
        <v>0.316</v>
      </c>
      <c r="HJ18" s="9">
        <v>0</v>
      </c>
      <c r="HK18" s="9">
        <v>0.316</v>
      </c>
      <c r="HL18" s="9">
        <v>0</v>
      </c>
      <c r="HM18" s="9">
        <v>0</v>
      </c>
      <c r="HN18" s="9">
        <v>0</v>
      </c>
      <c r="HO18" s="9">
        <v>0.316</v>
      </c>
      <c r="HP18" s="9">
        <v>0</v>
      </c>
      <c r="HQ18" s="9">
        <v>0.316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1.208</v>
      </c>
      <c r="IH18" s="9">
        <v>0</v>
      </c>
      <c r="II18" s="9">
        <v>1.208</v>
      </c>
      <c r="IJ18" s="9">
        <v>1.208</v>
      </c>
      <c r="IK18" s="9">
        <v>0</v>
      </c>
      <c r="IL18" s="9">
        <v>1.208</v>
      </c>
      <c r="IM18" s="9">
        <v>0.60099999999999998</v>
      </c>
      <c r="IN18" s="9">
        <v>0</v>
      </c>
      <c r="IO18" s="9">
        <v>0.60099999999999998</v>
      </c>
      <c r="IP18" s="9">
        <v>0.317</v>
      </c>
      <c r="IQ18" s="9">
        <v>0</v>
      </c>
    </row>
    <row r="19" spans="1:251">
      <c r="A19" s="10">
        <v>44958</v>
      </c>
      <c r="B19" s="9">
        <v>0.26300000000000001</v>
      </c>
      <c r="C19" s="9">
        <v>0.13</v>
      </c>
      <c r="D19" s="9">
        <v>0.13</v>
      </c>
      <c r="E19" s="9">
        <v>0</v>
      </c>
      <c r="F19" s="9">
        <v>0.13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0.26300000000000001</v>
      </c>
      <c r="N19" s="9">
        <v>0.26300000000000001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0.13</v>
      </c>
      <c r="Z19" s="9">
        <v>0</v>
      </c>
      <c r="AA19" s="9">
        <v>0.13</v>
      </c>
      <c r="AB19" s="9">
        <v>0.13</v>
      </c>
      <c r="AC19" s="9">
        <v>0</v>
      </c>
      <c r="AD19" s="9">
        <v>0.13</v>
      </c>
      <c r="AE19" s="9">
        <v>0.13</v>
      </c>
      <c r="AF19" s="9">
        <v>0</v>
      </c>
      <c r="AG19" s="9">
        <v>0.13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0.26300000000000001</v>
      </c>
      <c r="BA19" s="9">
        <v>0.26300000000000001</v>
      </c>
      <c r="BB19" s="9">
        <v>0</v>
      </c>
      <c r="BC19" s="9">
        <v>0.26300000000000001</v>
      </c>
      <c r="BD19" s="9">
        <v>0.26300000000000001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0.26300000000000001</v>
      </c>
      <c r="BP19" s="9">
        <v>0.26300000000000001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0.878</v>
      </c>
      <c r="CB19" s="9">
        <v>0.52600000000000002</v>
      </c>
      <c r="CC19" s="9">
        <v>0.35199999999999998</v>
      </c>
      <c r="CD19" s="9">
        <v>0.878</v>
      </c>
      <c r="CE19" s="9">
        <v>0.52600000000000002</v>
      </c>
      <c r="CF19" s="9">
        <v>0.35199999999999998</v>
      </c>
      <c r="CG19" s="9">
        <v>0.47099999999999997</v>
      </c>
      <c r="CH19" s="9">
        <v>0.29699999999999999</v>
      </c>
      <c r="CI19" s="9">
        <v>0.17399999999999999</v>
      </c>
      <c r="CJ19" s="9">
        <v>0.40799999999999997</v>
      </c>
      <c r="CK19" s="9">
        <v>0.22900000000000001</v>
      </c>
      <c r="CL19" s="9">
        <v>0.17799999999999999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0.24299999999999999</v>
      </c>
      <c r="ED19" s="9">
        <v>0.24299999999999999</v>
      </c>
      <c r="EE19" s="9">
        <v>0</v>
      </c>
      <c r="EF19" s="9">
        <v>0.24299999999999999</v>
      </c>
      <c r="EG19" s="9">
        <v>0.24299999999999999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0.24299999999999999</v>
      </c>
      <c r="EP19" s="9">
        <v>0.24299999999999999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9.2999999999999999E-2</v>
      </c>
      <c r="FE19" s="9">
        <v>0</v>
      </c>
      <c r="FF19" s="9">
        <v>9.2999999999999999E-2</v>
      </c>
      <c r="FG19" s="9">
        <v>9.2999999999999999E-2</v>
      </c>
      <c r="FH19" s="9">
        <v>0</v>
      </c>
      <c r="FI19" s="9">
        <v>9.2999999999999999E-2</v>
      </c>
      <c r="FJ19" s="9">
        <v>9.2999999999999999E-2</v>
      </c>
      <c r="FK19" s="9">
        <v>0</v>
      </c>
      <c r="FL19" s="9">
        <v>9.2999999999999999E-2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1.7390000000000001</v>
      </c>
      <c r="GF19" s="9">
        <v>1.1819999999999999</v>
      </c>
      <c r="GG19" s="9">
        <v>0.55700000000000005</v>
      </c>
      <c r="GH19" s="9">
        <v>1.7390000000000001</v>
      </c>
      <c r="GI19" s="9">
        <v>1.1819999999999999</v>
      </c>
      <c r="GJ19" s="9">
        <v>0.55700000000000005</v>
      </c>
      <c r="GK19" s="9">
        <v>0.42899999999999999</v>
      </c>
      <c r="GL19" s="9">
        <v>0.42899999999999999</v>
      </c>
      <c r="GM19" s="9">
        <v>0</v>
      </c>
      <c r="GN19" s="9">
        <v>0.42899999999999999</v>
      </c>
      <c r="GO19" s="9">
        <v>0.22900000000000001</v>
      </c>
      <c r="GP19" s="9">
        <v>0.19900000000000001</v>
      </c>
      <c r="GQ19" s="9">
        <v>0.182</v>
      </c>
      <c r="GR19" s="9">
        <v>0</v>
      </c>
      <c r="GS19" s="9">
        <v>0.182</v>
      </c>
      <c r="GT19" s="9">
        <v>0.26200000000000001</v>
      </c>
      <c r="GU19" s="9">
        <v>0.26200000000000001</v>
      </c>
      <c r="GV19" s="9">
        <v>0</v>
      </c>
      <c r="GW19" s="9">
        <v>0.436</v>
      </c>
      <c r="GX19" s="9">
        <v>0.26100000000000001</v>
      </c>
      <c r="GY19" s="9">
        <v>0.17499999999999999</v>
      </c>
      <c r="GZ19" s="9">
        <v>0.436</v>
      </c>
      <c r="HA19" s="9">
        <v>0.26100000000000001</v>
      </c>
      <c r="HB19" s="9">
        <v>0.17499999999999999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DU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25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</row>
    <row r="2" spans="1:125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</row>
    <row r="3" spans="1:125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</row>
    <row r="4" spans="1:125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</row>
    <row r="5" spans="1:125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</row>
    <row r="6" spans="1:125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</row>
    <row r="7" spans="1:125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</row>
    <row r="8" spans="1:125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</row>
    <row r="9" spans="1:125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</row>
    <row r="10" spans="1:125">
      <c r="A10" s="4" t="s">
        <v>258</v>
      </c>
      <c r="B10" s="8" t="s">
        <v>8636</v>
      </c>
      <c r="C10" s="8" t="s">
        <v>8637</v>
      </c>
      <c r="D10" s="8" t="s">
        <v>8638</v>
      </c>
      <c r="E10" s="8" t="s">
        <v>8639</v>
      </c>
      <c r="F10" s="8" t="s">
        <v>8640</v>
      </c>
      <c r="G10" s="8" t="s">
        <v>8641</v>
      </c>
      <c r="H10" s="8" t="s">
        <v>8642</v>
      </c>
      <c r="I10" s="8" t="s">
        <v>8643</v>
      </c>
      <c r="J10" s="8" t="s">
        <v>8644</v>
      </c>
      <c r="K10" s="8" t="s">
        <v>8645</v>
      </c>
      <c r="L10" s="8" t="s">
        <v>8646</v>
      </c>
      <c r="M10" s="8" t="s">
        <v>8647</v>
      </c>
      <c r="N10" s="8" t="s">
        <v>8648</v>
      </c>
      <c r="O10" s="8" t="s">
        <v>8649</v>
      </c>
      <c r="P10" s="8" t="s">
        <v>8650</v>
      </c>
      <c r="Q10" s="8" t="s">
        <v>8651</v>
      </c>
      <c r="R10" s="8" t="s">
        <v>8652</v>
      </c>
      <c r="S10" s="8" t="s">
        <v>8653</v>
      </c>
      <c r="T10" s="8" t="s">
        <v>8654</v>
      </c>
      <c r="U10" s="8" t="s">
        <v>8655</v>
      </c>
      <c r="V10" s="8" t="s">
        <v>8656</v>
      </c>
      <c r="W10" s="8" t="s">
        <v>8657</v>
      </c>
      <c r="X10" s="8" t="s">
        <v>8658</v>
      </c>
      <c r="Y10" s="8" t="s">
        <v>8659</v>
      </c>
      <c r="Z10" s="8" t="s">
        <v>8660</v>
      </c>
      <c r="AA10" s="8" t="s">
        <v>8661</v>
      </c>
      <c r="AB10" s="8" t="s">
        <v>8662</v>
      </c>
      <c r="AC10" s="8" t="s">
        <v>8663</v>
      </c>
      <c r="AD10" s="8" t="s">
        <v>8664</v>
      </c>
      <c r="AE10" s="8" t="s">
        <v>8665</v>
      </c>
      <c r="AF10" s="8" t="s">
        <v>8666</v>
      </c>
      <c r="AG10" s="8" t="s">
        <v>8667</v>
      </c>
      <c r="AH10" s="8" t="s">
        <v>8668</v>
      </c>
      <c r="AI10" s="8" t="s">
        <v>8669</v>
      </c>
      <c r="AJ10" s="8" t="s">
        <v>8670</v>
      </c>
      <c r="AK10" s="8" t="s">
        <v>8671</v>
      </c>
      <c r="AL10" s="8" t="s">
        <v>8672</v>
      </c>
      <c r="AM10" s="8" t="s">
        <v>8673</v>
      </c>
      <c r="AN10" s="8" t="s">
        <v>8674</v>
      </c>
      <c r="AO10" s="8" t="s">
        <v>8675</v>
      </c>
      <c r="AP10" s="8" t="s">
        <v>8676</v>
      </c>
      <c r="AQ10" s="8" t="s">
        <v>8677</v>
      </c>
      <c r="AR10" s="8" t="s">
        <v>8678</v>
      </c>
      <c r="AS10" s="8" t="s">
        <v>8679</v>
      </c>
      <c r="AT10" s="8" t="s">
        <v>8680</v>
      </c>
      <c r="AU10" s="8" t="s">
        <v>8681</v>
      </c>
      <c r="AV10" s="8" t="s">
        <v>8682</v>
      </c>
      <c r="AW10" s="8" t="s">
        <v>8683</v>
      </c>
      <c r="AX10" s="8" t="s">
        <v>8684</v>
      </c>
      <c r="AY10" s="8" t="s">
        <v>8685</v>
      </c>
      <c r="AZ10" s="8" t="s">
        <v>8686</v>
      </c>
      <c r="BA10" s="8" t="s">
        <v>8687</v>
      </c>
      <c r="BB10" s="8" t="s">
        <v>8688</v>
      </c>
      <c r="BC10" s="8" t="s">
        <v>8689</v>
      </c>
      <c r="BD10" s="8" t="s">
        <v>8690</v>
      </c>
      <c r="BE10" s="8" t="s">
        <v>8691</v>
      </c>
      <c r="BF10" s="8" t="s">
        <v>8692</v>
      </c>
      <c r="BG10" s="8" t="s">
        <v>8693</v>
      </c>
      <c r="BH10" s="8" t="s">
        <v>8694</v>
      </c>
      <c r="BI10" s="8" t="s">
        <v>8695</v>
      </c>
      <c r="BJ10" s="8" t="s">
        <v>8696</v>
      </c>
      <c r="BK10" s="8" t="s">
        <v>8697</v>
      </c>
      <c r="BL10" s="8" t="s">
        <v>8698</v>
      </c>
      <c r="BM10" s="8" t="s">
        <v>8699</v>
      </c>
      <c r="BN10" s="8" t="s">
        <v>8700</v>
      </c>
      <c r="BO10" s="8" t="s">
        <v>8701</v>
      </c>
      <c r="BP10" s="8" t="s">
        <v>8702</v>
      </c>
      <c r="BQ10" s="8" t="s">
        <v>8703</v>
      </c>
      <c r="BR10" s="8" t="s">
        <v>8704</v>
      </c>
      <c r="BS10" s="8" t="s">
        <v>8705</v>
      </c>
      <c r="BT10" s="8" t="s">
        <v>8706</v>
      </c>
      <c r="BU10" s="8" t="s">
        <v>8707</v>
      </c>
      <c r="BV10" s="8" t="s">
        <v>8708</v>
      </c>
      <c r="BW10" s="8" t="s">
        <v>8709</v>
      </c>
      <c r="BX10" s="8" t="s">
        <v>8710</v>
      </c>
      <c r="BY10" s="8" t="s">
        <v>8711</v>
      </c>
      <c r="BZ10" s="8" t="s">
        <v>8712</v>
      </c>
      <c r="CA10" s="8" t="s">
        <v>8713</v>
      </c>
      <c r="CB10" s="8" t="s">
        <v>8714</v>
      </c>
      <c r="CC10" s="8" t="s">
        <v>8715</v>
      </c>
      <c r="CD10" s="8" t="s">
        <v>8716</v>
      </c>
      <c r="CE10" s="8" t="s">
        <v>8717</v>
      </c>
      <c r="CF10" s="8" t="s">
        <v>8718</v>
      </c>
      <c r="CG10" s="8" t="s">
        <v>8719</v>
      </c>
      <c r="CH10" s="8" t="s">
        <v>8720</v>
      </c>
      <c r="CI10" s="8" t="s">
        <v>8721</v>
      </c>
      <c r="CJ10" s="8" t="s">
        <v>8722</v>
      </c>
      <c r="CK10" s="8" t="s">
        <v>8723</v>
      </c>
      <c r="CL10" s="8" t="s">
        <v>8724</v>
      </c>
      <c r="CM10" s="8" t="s">
        <v>8725</v>
      </c>
      <c r="CN10" s="8" t="s">
        <v>8726</v>
      </c>
      <c r="CO10" s="8" t="s">
        <v>8727</v>
      </c>
      <c r="CP10" s="8" t="s">
        <v>8728</v>
      </c>
      <c r="CQ10" s="8" t="s">
        <v>8729</v>
      </c>
      <c r="CR10" s="8" t="s">
        <v>8730</v>
      </c>
      <c r="CS10" s="8" t="s">
        <v>8731</v>
      </c>
      <c r="CT10" s="8" t="s">
        <v>8732</v>
      </c>
      <c r="CU10" s="8" t="s">
        <v>8733</v>
      </c>
      <c r="CV10" s="8" t="s">
        <v>8734</v>
      </c>
      <c r="CW10" s="8" t="s">
        <v>8735</v>
      </c>
      <c r="CX10" s="8" t="s">
        <v>8736</v>
      </c>
      <c r="CY10" s="8" t="s">
        <v>8737</v>
      </c>
      <c r="CZ10" s="8" t="s">
        <v>8738</v>
      </c>
      <c r="DA10" s="8" t="s">
        <v>8739</v>
      </c>
      <c r="DB10" s="8" t="s">
        <v>8740</v>
      </c>
      <c r="DC10" s="8" t="s">
        <v>8741</v>
      </c>
      <c r="DD10" s="8" t="s">
        <v>8742</v>
      </c>
      <c r="DE10" s="8" t="s">
        <v>8743</v>
      </c>
      <c r="DF10" s="8" t="s">
        <v>8744</v>
      </c>
      <c r="DG10" s="8" t="s">
        <v>8745</v>
      </c>
      <c r="DH10" s="8" t="s">
        <v>8746</v>
      </c>
      <c r="DI10" s="8" t="s">
        <v>8747</v>
      </c>
      <c r="DJ10" s="8" t="s">
        <v>8748</v>
      </c>
      <c r="DK10" s="8" t="s">
        <v>8749</v>
      </c>
      <c r="DL10" s="8" t="s">
        <v>8750</v>
      </c>
      <c r="DM10" s="8" t="s">
        <v>8751</v>
      </c>
      <c r="DN10" s="8" t="s">
        <v>8752</v>
      </c>
      <c r="DO10" s="8" t="s">
        <v>8753</v>
      </c>
      <c r="DP10" s="8" t="s">
        <v>8754</v>
      </c>
      <c r="DQ10" s="8" t="s">
        <v>8755</v>
      </c>
      <c r="DR10" s="8" t="s">
        <v>8756</v>
      </c>
      <c r="DS10" s="8" t="s">
        <v>8757</v>
      </c>
      <c r="DT10" s="8" t="s">
        <v>8758</v>
      </c>
      <c r="DU10" s="8" t="s">
        <v>8759</v>
      </c>
    </row>
    <row r="11" spans="1:125">
      <c r="A11" s="10">
        <v>42036</v>
      </c>
      <c r="B11" s="9">
        <v>0</v>
      </c>
      <c r="C11" s="9">
        <v>0.13</v>
      </c>
      <c r="D11" s="9">
        <v>0</v>
      </c>
      <c r="E11" s="9">
        <v>0.13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0.14099999999999999</v>
      </c>
      <c r="S11" s="9">
        <v>0</v>
      </c>
      <c r="T11" s="9">
        <v>0.14099999999999999</v>
      </c>
      <c r="U11" s="9">
        <v>0.14099999999999999</v>
      </c>
      <c r="V11" s="9">
        <v>0</v>
      </c>
      <c r="W11" s="9">
        <v>0.14099999999999999</v>
      </c>
      <c r="X11" s="9">
        <v>0</v>
      </c>
      <c r="Y11" s="9">
        <v>0</v>
      </c>
      <c r="Z11" s="9">
        <v>0</v>
      </c>
      <c r="AA11" s="9">
        <v>0.14099999999999999</v>
      </c>
      <c r="AB11" s="9">
        <v>0</v>
      </c>
      <c r="AC11" s="9">
        <v>0.14099999999999999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0.90700000000000003</v>
      </c>
      <c r="AT11" s="9">
        <v>0.59799999999999998</v>
      </c>
      <c r="AU11" s="9">
        <v>0.309</v>
      </c>
      <c r="AV11" s="9">
        <v>0.90700000000000003</v>
      </c>
      <c r="AW11" s="9">
        <v>0.59799999999999998</v>
      </c>
      <c r="AX11" s="9">
        <v>0.309</v>
      </c>
      <c r="AY11" s="9">
        <v>0.161</v>
      </c>
      <c r="AZ11" s="9">
        <v>0.161</v>
      </c>
      <c r="BA11" s="9">
        <v>0</v>
      </c>
      <c r="BB11" s="9">
        <v>0.44400000000000001</v>
      </c>
      <c r="BC11" s="9">
        <v>0.28100000000000003</v>
      </c>
      <c r="BD11" s="9">
        <v>0.16300000000000001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0.30199999999999999</v>
      </c>
      <c r="BL11" s="9">
        <v>0.156</v>
      </c>
      <c r="BM11" s="9">
        <v>0.14599999999999999</v>
      </c>
      <c r="BN11" s="9">
        <v>0.30199999999999999</v>
      </c>
      <c r="BO11" s="9">
        <v>0.156</v>
      </c>
      <c r="BP11" s="9">
        <v>0.14599999999999999</v>
      </c>
      <c r="BQ11" s="9">
        <v>0</v>
      </c>
      <c r="BR11" s="9">
        <v>0</v>
      </c>
      <c r="BS11" s="9">
        <v>0</v>
      </c>
      <c r="BT11" s="9">
        <v>0.98599999999999999</v>
      </c>
      <c r="BU11" s="9">
        <v>0.42899999999999999</v>
      </c>
      <c r="BV11" s="9">
        <v>0.55600000000000005</v>
      </c>
      <c r="BW11" s="9">
        <v>0.98599999999999999</v>
      </c>
      <c r="BX11" s="9">
        <v>0.42899999999999999</v>
      </c>
      <c r="BY11" s="9">
        <v>0.55600000000000005</v>
      </c>
      <c r="BZ11" s="9">
        <v>0.42599999999999999</v>
      </c>
      <c r="CA11" s="9">
        <v>0</v>
      </c>
      <c r="CB11" s="9">
        <v>0.42599999999999999</v>
      </c>
      <c r="CC11" s="9">
        <v>0.28100000000000003</v>
      </c>
      <c r="CD11" s="9">
        <v>0.28100000000000003</v>
      </c>
      <c r="CE11" s="9">
        <v>0</v>
      </c>
      <c r="CF11" s="9">
        <v>0.27900000000000003</v>
      </c>
      <c r="CG11" s="9">
        <v>0.14799999999999999</v>
      </c>
      <c r="CH11" s="9">
        <v>0.13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2.11</v>
      </c>
      <c r="CV11" s="9">
        <v>0.871</v>
      </c>
      <c r="CW11" s="9">
        <v>1.2390000000000001</v>
      </c>
      <c r="CX11" s="9">
        <v>2.11</v>
      </c>
      <c r="CY11" s="9">
        <v>0.871</v>
      </c>
      <c r="CZ11" s="9">
        <v>1.2390000000000001</v>
      </c>
      <c r="DA11" s="9">
        <v>0.75</v>
      </c>
      <c r="DB11" s="9">
        <v>0.313</v>
      </c>
      <c r="DC11" s="9">
        <v>0.437</v>
      </c>
      <c r="DD11" s="9">
        <v>0.19</v>
      </c>
      <c r="DE11" s="9">
        <v>0.19</v>
      </c>
      <c r="DF11" s="9">
        <v>0</v>
      </c>
      <c r="DG11" s="9">
        <v>0.64500000000000002</v>
      </c>
      <c r="DH11" s="9">
        <v>0.36799999999999999</v>
      </c>
      <c r="DI11" s="9">
        <v>0.27700000000000002</v>
      </c>
      <c r="DJ11" s="9">
        <v>0.34899999999999998</v>
      </c>
      <c r="DK11" s="9">
        <v>0</v>
      </c>
      <c r="DL11" s="9">
        <v>0.34899999999999998</v>
      </c>
      <c r="DM11" s="9">
        <v>0.17599999999999999</v>
      </c>
      <c r="DN11" s="9">
        <v>0</v>
      </c>
      <c r="DO11" s="9">
        <v>0.17599999999999999</v>
      </c>
      <c r="DP11" s="9">
        <v>0.17599999999999999</v>
      </c>
      <c r="DQ11" s="9">
        <v>0</v>
      </c>
      <c r="DR11" s="9">
        <v>0.17599999999999999</v>
      </c>
      <c r="DS11" s="9">
        <v>0</v>
      </c>
      <c r="DT11" s="9">
        <v>0</v>
      </c>
      <c r="DU11" s="9">
        <v>0</v>
      </c>
    </row>
    <row r="12" spans="1:125">
      <c r="A12" s="10">
        <v>42401</v>
      </c>
      <c r="B12" s="9">
        <v>0.39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0.157</v>
      </c>
      <c r="S12" s="9">
        <v>0</v>
      </c>
      <c r="T12" s="9">
        <v>0.157</v>
      </c>
      <c r="U12" s="9">
        <v>0.157</v>
      </c>
      <c r="V12" s="9">
        <v>0</v>
      </c>
      <c r="W12" s="9">
        <v>0.157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0.157</v>
      </c>
      <c r="AE12" s="9">
        <v>0</v>
      </c>
      <c r="AF12" s="9">
        <v>0.157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0.107</v>
      </c>
      <c r="AT12" s="9">
        <v>0</v>
      </c>
      <c r="AU12" s="9">
        <v>0.107</v>
      </c>
      <c r="AV12" s="9">
        <v>0.107</v>
      </c>
      <c r="AW12" s="9">
        <v>0</v>
      </c>
      <c r="AX12" s="9">
        <v>0.107</v>
      </c>
      <c r="AY12" s="9">
        <v>0.107</v>
      </c>
      <c r="AZ12" s="9">
        <v>0</v>
      </c>
      <c r="BA12" s="9">
        <v>0.107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1.5720000000000001</v>
      </c>
      <c r="BU12" s="9">
        <v>0.85299999999999998</v>
      </c>
      <c r="BV12" s="9">
        <v>0.71899999999999997</v>
      </c>
      <c r="BW12" s="9">
        <v>1.5720000000000001</v>
      </c>
      <c r="BX12" s="9">
        <v>0.85299999999999998</v>
      </c>
      <c r="BY12" s="9">
        <v>0.71899999999999997</v>
      </c>
      <c r="BZ12" s="9">
        <v>0.35599999999999998</v>
      </c>
      <c r="CA12" s="9">
        <v>0.115</v>
      </c>
      <c r="CB12" s="9">
        <v>0.24099999999999999</v>
      </c>
      <c r="CC12" s="9">
        <v>0.79400000000000004</v>
      </c>
      <c r="CD12" s="9">
        <v>0.59899999999999998</v>
      </c>
      <c r="CE12" s="9">
        <v>0.19600000000000001</v>
      </c>
      <c r="CF12" s="9">
        <v>0</v>
      </c>
      <c r="CG12" s="9">
        <v>0</v>
      </c>
      <c r="CH12" s="9">
        <v>0</v>
      </c>
      <c r="CI12" s="9">
        <v>0.42099999999999999</v>
      </c>
      <c r="CJ12" s="9">
        <v>0.13900000000000001</v>
      </c>
      <c r="CK12" s="9">
        <v>0.28299999999999997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1.71</v>
      </c>
      <c r="CV12" s="9">
        <v>0.72199999999999998</v>
      </c>
      <c r="CW12" s="9">
        <v>0.98799999999999999</v>
      </c>
      <c r="CX12" s="9">
        <v>1.5529999999999999</v>
      </c>
      <c r="CY12" s="9">
        <v>0.72199999999999998</v>
      </c>
      <c r="CZ12" s="9">
        <v>0.83099999999999996</v>
      </c>
      <c r="DA12" s="9">
        <v>0.70399999999999996</v>
      </c>
      <c r="DB12" s="9">
        <v>0.39100000000000001</v>
      </c>
      <c r="DC12" s="9">
        <v>0.312</v>
      </c>
      <c r="DD12" s="9">
        <v>0.38500000000000001</v>
      </c>
      <c r="DE12" s="9">
        <v>0.19</v>
      </c>
      <c r="DF12" s="9">
        <v>0.19500000000000001</v>
      </c>
      <c r="DG12" s="9">
        <v>0.157</v>
      </c>
      <c r="DH12" s="9">
        <v>0</v>
      </c>
      <c r="DI12" s="9">
        <v>0.157</v>
      </c>
      <c r="DJ12" s="9">
        <v>0</v>
      </c>
      <c r="DK12" s="9">
        <v>0</v>
      </c>
      <c r="DL12" s="9">
        <v>0</v>
      </c>
      <c r="DM12" s="9">
        <v>0.46400000000000002</v>
      </c>
      <c r="DN12" s="9">
        <v>0.14099999999999999</v>
      </c>
      <c r="DO12" s="9">
        <v>0.32300000000000001</v>
      </c>
      <c r="DP12" s="9">
        <v>0.307</v>
      </c>
      <c r="DQ12" s="9">
        <v>0.14099999999999999</v>
      </c>
      <c r="DR12" s="9">
        <v>0.16700000000000001</v>
      </c>
      <c r="DS12" s="9">
        <v>0.157</v>
      </c>
      <c r="DT12" s="9">
        <v>0</v>
      </c>
      <c r="DU12" s="9">
        <v>0.157</v>
      </c>
    </row>
    <row r="13" spans="1:125">
      <c r="A13" s="10">
        <v>42767</v>
      </c>
      <c r="B13" s="9">
        <v>0</v>
      </c>
      <c r="C13" s="9">
        <v>0.16200000000000001</v>
      </c>
      <c r="D13" s="9">
        <v>0</v>
      </c>
      <c r="E13" s="9">
        <v>0.16200000000000001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2.1219999999999999</v>
      </c>
      <c r="BU13" s="9">
        <v>0.77200000000000002</v>
      </c>
      <c r="BV13" s="9">
        <v>1.349</v>
      </c>
      <c r="BW13" s="9">
        <v>2.1219999999999999</v>
      </c>
      <c r="BX13" s="9">
        <v>0.77200000000000002</v>
      </c>
      <c r="BY13" s="9">
        <v>1.349</v>
      </c>
      <c r="BZ13" s="9">
        <v>0.89</v>
      </c>
      <c r="CA13" s="9">
        <v>0.25600000000000001</v>
      </c>
      <c r="CB13" s="9">
        <v>0.63400000000000001</v>
      </c>
      <c r="CC13" s="9">
        <v>0.85499999999999998</v>
      </c>
      <c r="CD13" s="9">
        <v>0.51600000000000001</v>
      </c>
      <c r="CE13" s="9">
        <v>0.33900000000000002</v>
      </c>
      <c r="CF13" s="9">
        <v>0.377</v>
      </c>
      <c r="CG13" s="9">
        <v>0</v>
      </c>
      <c r="CH13" s="9">
        <v>0.377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0.995</v>
      </c>
      <c r="CV13" s="9">
        <v>0.40899999999999997</v>
      </c>
      <c r="CW13" s="9">
        <v>0.58599999999999997</v>
      </c>
      <c r="CX13" s="9">
        <v>0.995</v>
      </c>
      <c r="CY13" s="9">
        <v>0.40899999999999997</v>
      </c>
      <c r="CZ13" s="9">
        <v>0.58599999999999997</v>
      </c>
      <c r="DA13" s="9">
        <v>0.67300000000000004</v>
      </c>
      <c r="DB13" s="9">
        <v>0.40899999999999997</v>
      </c>
      <c r="DC13" s="9">
        <v>0.26400000000000001</v>
      </c>
      <c r="DD13" s="9">
        <v>0.16600000000000001</v>
      </c>
      <c r="DE13" s="9">
        <v>0</v>
      </c>
      <c r="DF13" s="9">
        <v>0.16600000000000001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0.156</v>
      </c>
      <c r="DN13" s="9">
        <v>0</v>
      </c>
      <c r="DO13" s="9">
        <v>0.156</v>
      </c>
      <c r="DP13" s="9">
        <v>0.156</v>
      </c>
      <c r="DQ13" s="9">
        <v>0</v>
      </c>
      <c r="DR13" s="9">
        <v>0.156</v>
      </c>
      <c r="DS13" s="9">
        <v>0</v>
      </c>
      <c r="DT13" s="9">
        <v>0</v>
      </c>
      <c r="DU13" s="9">
        <v>0</v>
      </c>
    </row>
    <row r="14" spans="1:125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0.14099999999999999</v>
      </c>
      <c r="J14" s="9">
        <v>0</v>
      </c>
      <c r="K14" s="9">
        <v>0.14099999999999999</v>
      </c>
      <c r="L14" s="9">
        <v>0.14099999999999999</v>
      </c>
      <c r="M14" s="9">
        <v>0</v>
      </c>
      <c r="N14" s="9">
        <v>0.14099999999999999</v>
      </c>
      <c r="O14" s="9">
        <v>0</v>
      </c>
      <c r="P14" s="9">
        <v>0</v>
      </c>
      <c r="Q14" s="9">
        <v>0</v>
      </c>
      <c r="R14" s="9">
        <v>0.33</v>
      </c>
      <c r="S14" s="9">
        <v>0.17599999999999999</v>
      </c>
      <c r="T14" s="9">
        <v>0.154</v>
      </c>
      <c r="U14" s="9">
        <v>0.33</v>
      </c>
      <c r="V14" s="9">
        <v>0.17599999999999999</v>
      </c>
      <c r="W14" s="9">
        <v>0.154</v>
      </c>
      <c r="X14" s="9">
        <v>0</v>
      </c>
      <c r="Y14" s="9">
        <v>0</v>
      </c>
      <c r="Z14" s="9">
        <v>0</v>
      </c>
      <c r="AA14" s="9">
        <v>0.33</v>
      </c>
      <c r="AB14" s="9">
        <v>0.17599999999999999</v>
      </c>
      <c r="AC14" s="9">
        <v>0.154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1.0249999999999999</v>
      </c>
      <c r="BU14" s="9">
        <v>0.61599999999999999</v>
      </c>
      <c r="BV14" s="9">
        <v>0.40899999999999997</v>
      </c>
      <c r="BW14" s="9">
        <v>1.0249999999999999</v>
      </c>
      <c r="BX14" s="9">
        <v>0.61599999999999999</v>
      </c>
      <c r="BY14" s="9">
        <v>0.40899999999999997</v>
      </c>
      <c r="BZ14" s="9">
        <v>0.27400000000000002</v>
      </c>
      <c r="CA14" s="9">
        <v>0.27400000000000002</v>
      </c>
      <c r="CB14" s="9">
        <v>0</v>
      </c>
      <c r="CC14" s="9">
        <v>0.17599999999999999</v>
      </c>
      <c r="CD14" s="9">
        <v>0.17599999999999999</v>
      </c>
      <c r="CE14" s="9">
        <v>0</v>
      </c>
      <c r="CF14" s="9">
        <v>0</v>
      </c>
      <c r="CG14" s="9">
        <v>0</v>
      </c>
      <c r="CH14" s="9">
        <v>0</v>
      </c>
      <c r="CI14" s="9">
        <v>0.57499999999999996</v>
      </c>
      <c r="CJ14" s="9">
        <v>0.16600000000000001</v>
      </c>
      <c r="CK14" s="9">
        <v>0.40899999999999997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2.363</v>
      </c>
      <c r="CV14" s="9">
        <v>1.2030000000000001</v>
      </c>
      <c r="CW14" s="9">
        <v>1.1599999999999999</v>
      </c>
      <c r="CX14" s="9">
        <v>2.363</v>
      </c>
      <c r="CY14" s="9">
        <v>1.2030000000000001</v>
      </c>
      <c r="CZ14" s="9">
        <v>1.1599999999999999</v>
      </c>
      <c r="DA14" s="9">
        <v>1.081</v>
      </c>
      <c r="DB14" s="9">
        <v>0.72499999999999998</v>
      </c>
      <c r="DC14" s="9">
        <v>0.35599999999999998</v>
      </c>
      <c r="DD14" s="9">
        <v>0.34100000000000003</v>
      </c>
      <c r="DE14" s="9">
        <v>0.17599999999999999</v>
      </c>
      <c r="DF14" s="9">
        <v>0.16500000000000001</v>
      </c>
      <c r="DG14" s="9">
        <v>0.495</v>
      </c>
      <c r="DH14" s="9">
        <v>0.14499999999999999</v>
      </c>
      <c r="DI14" s="9">
        <v>0.35</v>
      </c>
      <c r="DJ14" s="9">
        <v>0.159</v>
      </c>
      <c r="DK14" s="9">
        <v>0</v>
      </c>
      <c r="DL14" s="9">
        <v>0.159</v>
      </c>
      <c r="DM14" s="9">
        <v>0.28699999999999998</v>
      </c>
      <c r="DN14" s="9">
        <v>0.157</v>
      </c>
      <c r="DO14" s="9">
        <v>0.13</v>
      </c>
      <c r="DP14" s="9">
        <v>0.28699999999999998</v>
      </c>
      <c r="DQ14" s="9">
        <v>0.157</v>
      </c>
      <c r="DR14" s="9">
        <v>0.13</v>
      </c>
      <c r="DS14" s="9">
        <v>0</v>
      </c>
      <c r="DT14" s="9">
        <v>0</v>
      </c>
      <c r="DU14" s="9">
        <v>0</v>
      </c>
    </row>
    <row r="15" spans="1:125">
      <c r="A15" s="10">
        <v>43497</v>
      </c>
      <c r="B15" s="9">
        <v>0.27700000000000002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0.55900000000000005</v>
      </c>
      <c r="S15" s="9">
        <v>0.34300000000000003</v>
      </c>
      <c r="T15" s="9">
        <v>0.216</v>
      </c>
      <c r="U15" s="9">
        <v>0.34300000000000003</v>
      </c>
      <c r="V15" s="9">
        <v>0.34300000000000003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0.221</v>
      </c>
      <c r="AH15" s="9">
        <v>0.221</v>
      </c>
      <c r="AI15" s="9">
        <v>0</v>
      </c>
      <c r="AJ15" s="9">
        <v>0.33800000000000002</v>
      </c>
      <c r="AK15" s="9">
        <v>0.122</v>
      </c>
      <c r="AL15" s="9">
        <v>0.216</v>
      </c>
      <c r="AM15" s="9">
        <v>0.122</v>
      </c>
      <c r="AN15" s="9">
        <v>0.122</v>
      </c>
      <c r="AO15" s="9">
        <v>0</v>
      </c>
      <c r="AP15" s="9">
        <v>0.216</v>
      </c>
      <c r="AQ15" s="9">
        <v>0</v>
      </c>
      <c r="AR15" s="9">
        <v>0.216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0.51700000000000002</v>
      </c>
      <c r="BU15" s="9">
        <v>0.51700000000000002</v>
      </c>
      <c r="BV15" s="9">
        <v>0</v>
      </c>
      <c r="BW15" s="9">
        <v>0.51700000000000002</v>
      </c>
      <c r="BX15" s="9">
        <v>0.51700000000000002</v>
      </c>
      <c r="BY15" s="9">
        <v>0</v>
      </c>
      <c r="BZ15" s="9">
        <v>0.39600000000000002</v>
      </c>
      <c r="CA15" s="9">
        <v>0.39600000000000002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0.121</v>
      </c>
      <c r="CM15" s="9">
        <v>0.121</v>
      </c>
      <c r="CN15" s="9">
        <v>0</v>
      </c>
      <c r="CO15" s="9">
        <v>0.121</v>
      </c>
      <c r="CP15" s="9">
        <v>0.121</v>
      </c>
      <c r="CQ15" s="9">
        <v>0</v>
      </c>
      <c r="CR15" s="9">
        <v>0</v>
      </c>
      <c r="CS15" s="9">
        <v>0</v>
      </c>
      <c r="CT15" s="9">
        <v>0</v>
      </c>
      <c r="CU15" s="9">
        <v>2.2570000000000001</v>
      </c>
      <c r="CV15" s="9">
        <v>1.3080000000000001</v>
      </c>
      <c r="CW15" s="9">
        <v>0.94799999999999995</v>
      </c>
      <c r="CX15" s="9">
        <v>1.929</v>
      </c>
      <c r="CY15" s="9">
        <v>0.98099999999999998</v>
      </c>
      <c r="CZ15" s="9">
        <v>0.94799999999999995</v>
      </c>
      <c r="DA15" s="9">
        <v>0.80200000000000005</v>
      </c>
      <c r="DB15" s="9">
        <v>0.42499999999999999</v>
      </c>
      <c r="DC15" s="9">
        <v>0.377</v>
      </c>
      <c r="DD15" s="9">
        <v>0.47599999999999998</v>
      </c>
      <c r="DE15" s="9">
        <v>0.2</v>
      </c>
      <c r="DF15" s="9">
        <v>0.27700000000000002</v>
      </c>
      <c r="DG15" s="9">
        <v>0.45600000000000002</v>
      </c>
      <c r="DH15" s="9">
        <v>0.161</v>
      </c>
      <c r="DI15" s="9">
        <v>0.29499999999999998</v>
      </c>
      <c r="DJ15" s="9">
        <v>0.19500000000000001</v>
      </c>
      <c r="DK15" s="9">
        <v>0.19500000000000001</v>
      </c>
      <c r="DL15" s="9">
        <v>0</v>
      </c>
      <c r="DM15" s="9">
        <v>0.32800000000000001</v>
      </c>
      <c r="DN15" s="9">
        <v>0.32800000000000001</v>
      </c>
      <c r="DO15" s="9">
        <v>0</v>
      </c>
      <c r="DP15" s="9">
        <v>0</v>
      </c>
      <c r="DQ15" s="9">
        <v>0</v>
      </c>
      <c r="DR15" s="9">
        <v>0</v>
      </c>
      <c r="DS15" s="9">
        <v>0.32800000000000001</v>
      </c>
      <c r="DT15" s="9">
        <v>0.32800000000000001</v>
      </c>
      <c r="DU15" s="9">
        <v>0</v>
      </c>
    </row>
    <row r="16" spans="1:125">
      <c r="A16" s="10">
        <v>43862</v>
      </c>
      <c r="B16" s="9">
        <v>0</v>
      </c>
      <c r="C16" s="9">
        <v>0.17299999999999999</v>
      </c>
      <c r="D16" s="9">
        <v>0</v>
      </c>
      <c r="E16" s="9">
        <v>0.17299999999999999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0.72699999999999998</v>
      </c>
      <c r="AT16" s="9">
        <v>0.20799999999999999</v>
      </c>
      <c r="AU16" s="9">
        <v>0.51900000000000002</v>
      </c>
      <c r="AV16" s="9">
        <v>0.51900000000000002</v>
      </c>
      <c r="AW16" s="9">
        <v>0</v>
      </c>
      <c r="AX16" s="9">
        <v>0.51900000000000002</v>
      </c>
      <c r="AY16" s="9">
        <v>0.37</v>
      </c>
      <c r="AZ16" s="9">
        <v>0</v>
      </c>
      <c r="BA16" s="9">
        <v>0.37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0.14899999999999999</v>
      </c>
      <c r="BI16" s="9">
        <v>0</v>
      </c>
      <c r="BJ16" s="9">
        <v>0.14899999999999999</v>
      </c>
      <c r="BK16" s="9">
        <v>0.20799999999999999</v>
      </c>
      <c r="BL16" s="9">
        <v>0.20799999999999999</v>
      </c>
      <c r="BM16" s="9">
        <v>0</v>
      </c>
      <c r="BN16" s="9">
        <v>0</v>
      </c>
      <c r="BO16" s="9">
        <v>0</v>
      </c>
      <c r="BP16" s="9">
        <v>0</v>
      </c>
      <c r="BQ16" s="9">
        <v>0.20799999999999999</v>
      </c>
      <c r="BR16" s="9">
        <v>0.20799999999999999</v>
      </c>
      <c r="BS16" s="9">
        <v>0</v>
      </c>
      <c r="BT16" s="9">
        <v>0.72099999999999997</v>
      </c>
      <c r="BU16" s="9">
        <v>0</v>
      </c>
      <c r="BV16" s="9">
        <v>0.72099999999999997</v>
      </c>
      <c r="BW16" s="9">
        <v>0.72099999999999997</v>
      </c>
      <c r="BX16" s="9">
        <v>0</v>
      </c>
      <c r="BY16" s="9">
        <v>0.72099999999999997</v>
      </c>
      <c r="BZ16" s="9">
        <v>0.19</v>
      </c>
      <c r="CA16" s="9">
        <v>0</v>
      </c>
      <c r="CB16" s="9">
        <v>0.19</v>
      </c>
      <c r="CC16" s="9">
        <v>0</v>
      </c>
      <c r="CD16" s="9">
        <v>0</v>
      </c>
      <c r="CE16" s="9">
        <v>0</v>
      </c>
      <c r="CF16" s="9">
        <v>0.38100000000000001</v>
      </c>
      <c r="CG16" s="9">
        <v>0</v>
      </c>
      <c r="CH16" s="9">
        <v>0.38100000000000001</v>
      </c>
      <c r="CI16" s="9">
        <v>0.14899999999999999</v>
      </c>
      <c r="CJ16" s="9">
        <v>0</v>
      </c>
      <c r="CK16" s="9">
        <v>0.14899999999999999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0.55400000000000005</v>
      </c>
      <c r="CV16" s="9">
        <v>0.55400000000000005</v>
      </c>
      <c r="CW16" s="9">
        <v>0</v>
      </c>
      <c r="CX16" s="9">
        <v>0.55400000000000005</v>
      </c>
      <c r="CY16" s="9">
        <v>0.55400000000000005</v>
      </c>
      <c r="CZ16" s="9">
        <v>0</v>
      </c>
      <c r="DA16" s="9">
        <v>0.55400000000000005</v>
      </c>
      <c r="DB16" s="9">
        <v>0.55400000000000005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</row>
    <row r="17" spans="1:125">
      <c r="A17" s="10">
        <v>44228</v>
      </c>
      <c r="B17" s="9">
        <v>0.33300000000000002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0.154</v>
      </c>
      <c r="J17" s="9">
        <v>0</v>
      </c>
      <c r="K17" s="9">
        <v>0.154</v>
      </c>
      <c r="L17" s="9">
        <v>0.154</v>
      </c>
      <c r="M17" s="9">
        <v>0</v>
      </c>
      <c r="N17" s="9">
        <v>0.154</v>
      </c>
      <c r="O17" s="9">
        <v>0</v>
      </c>
      <c r="P17" s="9">
        <v>0</v>
      </c>
      <c r="Q17" s="9">
        <v>0</v>
      </c>
      <c r="R17" s="9">
        <v>0.34100000000000003</v>
      </c>
      <c r="S17" s="9">
        <v>0</v>
      </c>
      <c r="T17" s="9">
        <v>0.34100000000000003</v>
      </c>
      <c r="U17" s="9">
        <v>0.34100000000000003</v>
      </c>
      <c r="V17" s="9">
        <v>0</v>
      </c>
      <c r="W17" s="9">
        <v>0.34100000000000003</v>
      </c>
      <c r="X17" s="9">
        <v>0</v>
      </c>
      <c r="Y17" s="9">
        <v>0</v>
      </c>
      <c r="Z17" s="9">
        <v>0</v>
      </c>
      <c r="AA17" s="9">
        <v>0.16700000000000001</v>
      </c>
      <c r="AB17" s="9">
        <v>0</v>
      </c>
      <c r="AC17" s="9">
        <v>0.16700000000000001</v>
      </c>
      <c r="AD17" s="9">
        <v>0</v>
      </c>
      <c r="AE17" s="9">
        <v>0</v>
      </c>
      <c r="AF17" s="9">
        <v>0</v>
      </c>
      <c r="AG17" s="9">
        <v>0.17399999999999999</v>
      </c>
      <c r="AH17" s="9">
        <v>0</v>
      </c>
      <c r="AI17" s="9">
        <v>0.17399999999999999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0.13700000000000001</v>
      </c>
      <c r="AT17" s="9">
        <v>0</v>
      </c>
      <c r="AU17" s="9">
        <v>0.13700000000000001</v>
      </c>
      <c r="AV17" s="9">
        <v>0.13700000000000001</v>
      </c>
      <c r="AW17" s="9">
        <v>0</v>
      </c>
      <c r="AX17" s="9">
        <v>0.13700000000000001</v>
      </c>
      <c r="AY17" s="9">
        <v>0.13700000000000001</v>
      </c>
      <c r="AZ17" s="9">
        <v>0</v>
      </c>
      <c r="BA17" s="9">
        <v>0.13700000000000001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1.369</v>
      </c>
      <c r="BU17" s="9">
        <v>1.044</v>
      </c>
      <c r="BV17" s="9">
        <v>0.32600000000000001</v>
      </c>
      <c r="BW17" s="9">
        <v>1.369</v>
      </c>
      <c r="BX17" s="9">
        <v>1.044</v>
      </c>
      <c r="BY17" s="9">
        <v>0.32600000000000001</v>
      </c>
      <c r="BZ17" s="9">
        <v>0.52400000000000002</v>
      </c>
      <c r="CA17" s="9">
        <v>0.52400000000000002</v>
      </c>
      <c r="CB17" s="9">
        <v>0</v>
      </c>
      <c r="CC17" s="9">
        <v>0.29599999999999999</v>
      </c>
      <c r="CD17" s="9">
        <v>0.29599999999999999</v>
      </c>
      <c r="CE17" s="9">
        <v>0</v>
      </c>
      <c r="CF17" s="9">
        <v>0</v>
      </c>
      <c r="CG17" s="9">
        <v>0</v>
      </c>
      <c r="CH17" s="9">
        <v>0</v>
      </c>
      <c r="CI17" s="9">
        <v>0.32600000000000001</v>
      </c>
      <c r="CJ17" s="9">
        <v>0</v>
      </c>
      <c r="CK17" s="9">
        <v>0.32600000000000001</v>
      </c>
      <c r="CL17" s="9">
        <v>0.224</v>
      </c>
      <c r="CM17" s="9">
        <v>0.224</v>
      </c>
      <c r="CN17" s="9">
        <v>0</v>
      </c>
      <c r="CO17" s="9">
        <v>0.224</v>
      </c>
      <c r="CP17" s="9">
        <v>0.224</v>
      </c>
      <c r="CQ17" s="9">
        <v>0</v>
      </c>
      <c r="CR17" s="9">
        <v>0</v>
      </c>
      <c r="CS17" s="9">
        <v>0</v>
      </c>
      <c r="CT17" s="9">
        <v>0</v>
      </c>
      <c r="CU17" s="9">
        <v>1.101</v>
      </c>
      <c r="CV17" s="9">
        <v>0.79900000000000004</v>
      </c>
      <c r="CW17" s="9">
        <v>0.30199999999999999</v>
      </c>
      <c r="CX17" s="9">
        <v>1.101</v>
      </c>
      <c r="CY17" s="9">
        <v>0.79900000000000004</v>
      </c>
      <c r="CZ17" s="9">
        <v>0.30199999999999999</v>
      </c>
      <c r="DA17" s="9">
        <v>0.30199999999999999</v>
      </c>
      <c r="DB17" s="9">
        <v>0</v>
      </c>
      <c r="DC17" s="9">
        <v>0.30199999999999999</v>
      </c>
      <c r="DD17" s="9">
        <v>0.23899999999999999</v>
      </c>
      <c r="DE17" s="9">
        <v>0.23899999999999999</v>
      </c>
      <c r="DF17" s="9">
        <v>0</v>
      </c>
      <c r="DG17" s="9">
        <v>0.377</v>
      </c>
      <c r="DH17" s="9">
        <v>0.377</v>
      </c>
      <c r="DI17" s="9">
        <v>0</v>
      </c>
      <c r="DJ17" s="9">
        <v>0.183</v>
      </c>
      <c r="DK17" s="9">
        <v>0.183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</row>
    <row r="18" spans="1:125">
      <c r="A18" s="10">
        <v>44593</v>
      </c>
      <c r="B18" s="9">
        <v>0.317</v>
      </c>
      <c r="C18" s="9">
        <v>0.28899999999999998</v>
      </c>
      <c r="D18" s="9">
        <v>0</v>
      </c>
      <c r="E18" s="9">
        <v>0.28899999999999998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0.317</v>
      </c>
      <c r="S18" s="9">
        <v>0</v>
      </c>
      <c r="T18" s="9">
        <v>0.317</v>
      </c>
      <c r="U18" s="9">
        <v>0.317</v>
      </c>
      <c r="V18" s="9">
        <v>0</v>
      </c>
      <c r="W18" s="9">
        <v>0.317</v>
      </c>
      <c r="X18" s="9">
        <v>0</v>
      </c>
      <c r="Y18" s="9">
        <v>0</v>
      </c>
      <c r="Z18" s="9">
        <v>0</v>
      </c>
      <c r="AA18" s="9">
        <v>0.317</v>
      </c>
      <c r="AB18" s="9">
        <v>0</v>
      </c>
      <c r="AC18" s="9">
        <v>0.317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1.458</v>
      </c>
      <c r="BU18" s="9">
        <v>1.125</v>
      </c>
      <c r="BV18" s="9">
        <v>0.33200000000000002</v>
      </c>
      <c r="BW18" s="9">
        <v>1.458</v>
      </c>
      <c r="BX18" s="9">
        <v>1.125</v>
      </c>
      <c r="BY18" s="9">
        <v>0.33200000000000002</v>
      </c>
      <c r="BZ18" s="9">
        <v>0.94</v>
      </c>
      <c r="CA18" s="9">
        <v>0.94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0.185</v>
      </c>
      <c r="CJ18" s="9">
        <v>0.185</v>
      </c>
      <c r="CK18" s="9">
        <v>0</v>
      </c>
      <c r="CL18" s="9">
        <v>0.33200000000000002</v>
      </c>
      <c r="CM18" s="9">
        <v>0</v>
      </c>
      <c r="CN18" s="9">
        <v>0.33200000000000002</v>
      </c>
      <c r="CO18" s="9">
        <v>0.33200000000000002</v>
      </c>
      <c r="CP18" s="9">
        <v>0</v>
      </c>
      <c r="CQ18" s="9">
        <v>0.33200000000000002</v>
      </c>
      <c r="CR18" s="9">
        <v>0</v>
      </c>
      <c r="CS18" s="9">
        <v>0</v>
      </c>
      <c r="CT18" s="9">
        <v>0</v>
      </c>
      <c r="CU18" s="9">
        <v>1.1850000000000001</v>
      </c>
      <c r="CV18" s="9">
        <v>0.87</v>
      </c>
      <c r="CW18" s="9">
        <v>0.316</v>
      </c>
      <c r="CX18" s="9">
        <v>1.1850000000000001</v>
      </c>
      <c r="CY18" s="9">
        <v>0.87</v>
      </c>
      <c r="CZ18" s="9">
        <v>0.316</v>
      </c>
      <c r="DA18" s="9">
        <v>0</v>
      </c>
      <c r="DB18" s="9">
        <v>0</v>
      </c>
      <c r="DC18" s="9">
        <v>0</v>
      </c>
      <c r="DD18" s="9">
        <v>0.93700000000000006</v>
      </c>
      <c r="DE18" s="9">
        <v>0.622</v>
      </c>
      <c r="DF18" s="9">
        <v>0.316</v>
      </c>
      <c r="DG18" s="9">
        <v>0.248</v>
      </c>
      <c r="DH18" s="9">
        <v>0.248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</row>
    <row r="19" spans="1:125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1.6</v>
      </c>
      <c r="BU19" s="9">
        <v>0.495</v>
      </c>
      <c r="BV19" s="9">
        <v>1.105</v>
      </c>
      <c r="BW19" s="9">
        <v>1.6</v>
      </c>
      <c r="BX19" s="9">
        <v>0.495</v>
      </c>
      <c r="BY19" s="9">
        <v>1.105</v>
      </c>
      <c r="BZ19" s="9">
        <v>0.35399999999999998</v>
      </c>
      <c r="CA19" s="9">
        <v>0</v>
      </c>
      <c r="CB19" s="9">
        <v>0.35399999999999998</v>
      </c>
      <c r="CC19" s="9">
        <v>0.61</v>
      </c>
      <c r="CD19" s="9">
        <v>0.23300000000000001</v>
      </c>
      <c r="CE19" s="9">
        <v>0.377</v>
      </c>
      <c r="CF19" s="9">
        <v>0</v>
      </c>
      <c r="CG19" s="9">
        <v>0</v>
      </c>
      <c r="CH19" s="9">
        <v>0</v>
      </c>
      <c r="CI19" s="9">
        <v>0.374</v>
      </c>
      <c r="CJ19" s="9">
        <v>0</v>
      </c>
      <c r="CK19" s="9">
        <v>0.374</v>
      </c>
      <c r="CL19" s="9">
        <v>0.26100000000000001</v>
      </c>
      <c r="CM19" s="9">
        <v>0.26100000000000001</v>
      </c>
      <c r="CN19" s="9">
        <v>0</v>
      </c>
      <c r="CO19" s="9">
        <v>0.26100000000000001</v>
      </c>
      <c r="CP19" s="9">
        <v>0.26100000000000001</v>
      </c>
      <c r="CQ19" s="9">
        <v>0</v>
      </c>
      <c r="CR19" s="9">
        <v>0</v>
      </c>
      <c r="CS19" s="9">
        <v>0</v>
      </c>
      <c r="CT19" s="9">
        <v>0</v>
      </c>
      <c r="CU19" s="9">
        <v>1.403</v>
      </c>
      <c r="CV19" s="9">
        <v>0.65100000000000002</v>
      </c>
      <c r="CW19" s="9">
        <v>0.751</v>
      </c>
      <c r="CX19" s="9">
        <v>1.403</v>
      </c>
      <c r="CY19" s="9">
        <v>0.65100000000000002</v>
      </c>
      <c r="CZ19" s="9">
        <v>0.751</v>
      </c>
      <c r="DA19" s="9">
        <v>0.59499999999999997</v>
      </c>
      <c r="DB19" s="9">
        <v>0.42199999999999999</v>
      </c>
      <c r="DC19" s="9">
        <v>0.17399999999999999</v>
      </c>
      <c r="DD19" s="9">
        <v>0.628</v>
      </c>
      <c r="DE19" s="9">
        <v>0.22900000000000001</v>
      </c>
      <c r="DF19" s="9">
        <v>0.39800000000000002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0.17899999999999999</v>
      </c>
      <c r="DN19" s="9">
        <v>0</v>
      </c>
      <c r="DO19" s="9">
        <v>0.17899999999999999</v>
      </c>
      <c r="DP19" s="9">
        <v>0.17899999999999999</v>
      </c>
      <c r="DQ19" s="9">
        <v>0</v>
      </c>
      <c r="DR19" s="9">
        <v>0.17899999999999999</v>
      </c>
      <c r="DS19" s="9">
        <v>0</v>
      </c>
      <c r="DT19" s="9">
        <v>0</v>
      </c>
      <c r="DU19" s="9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4387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8760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8761</v>
      </c>
    </row>
    <row r="6" spans="1:13" ht="15.75" customHeight="1">
      <c r="B6" s="86" t="s">
        <v>8762</v>
      </c>
      <c r="C6" s="86"/>
      <c r="D6" s="86"/>
      <c r="E6" s="86"/>
      <c r="F6" s="86"/>
      <c r="G6" s="86"/>
      <c r="H6" s="86"/>
      <c r="I6" s="86"/>
      <c r="J6" s="86"/>
      <c r="K6" s="86"/>
      <c r="L6" s="86"/>
    </row>
    <row r="8" spans="1:13" ht="15">
      <c r="D8" s="16" t="s">
        <v>8764</v>
      </c>
    </row>
    <row r="9" spans="1:13" s="17" customFormat="1"/>
    <row r="10" spans="1:13" ht="22.5" customHeight="1">
      <c r="A10" s="18" t="s">
        <v>8765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8766</v>
      </c>
      <c r="I10" s="18" t="s">
        <v>250</v>
      </c>
      <c r="J10" s="18" t="s">
        <v>252</v>
      </c>
      <c r="K10" s="18" t="s">
        <v>8767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8769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8769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8769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8769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8769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8769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8769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8769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8769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8769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8769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8769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8769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8769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8769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44958</v>
      </c>
      <c r="H27" s="11">
        <v>9</v>
      </c>
      <c r="I27" s="20" t="s">
        <v>259</v>
      </c>
      <c r="J27" s="11" t="s">
        <v>261</v>
      </c>
      <c r="K27" s="11" t="s">
        <v>8769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44958</v>
      </c>
      <c r="H28" s="11">
        <v>9</v>
      </c>
      <c r="I28" s="20" t="s">
        <v>259</v>
      </c>
      <c r="J28" s="11" t="s">
        <v>261</v>
      </c>
      <c r="K28" s="11" t="s">
        <v>8769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44958</v>
      </c>
      <c r="H29" s="11">
        <v>9</v>
      </c>
      <c r="I29" s="20" t="s">
        <v>259</v>
      </c>
      <c r="J29" s="11" t="s">
        <v>261</v>
      </c>
      <c r="K29" s="11" t="s">
        <v>8769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8769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8769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8769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8769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8769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8769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8769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8769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8769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8769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8769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8769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8769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8769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8769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44958</v>
      </c>
      <c r="H45" s="11">
        <v>9</v>
      </c>
      <c r="I45" s="20" t="s">
        <v>259</v>
      </c>
      <c r="J45" s="11" t="s">
        <v>261</v>
      </c>
      <c r="K45" s="11" t="s">
        <v>8769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44958</v>
      </c>
      <c r="H46" s="11">
        <v>9</v>
      </c>
      <c r="I46" s="20" t="s">
        <v>259</v>
      </c>
      <c r="J46" s="11" t="s">
        <v>261</v>
      </c>
      <c r="K46" s="11" t="s">
        <v>8769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44958</v>
      </c>
      <c r="H47" s="11">
        <v>9</v>
      </c>
      <c r="I47" s="20" t="s">
        <v>259</v>
      </c>
      <c r="J47" s="11" t="s">
        <v>261</v>
      </c>
      <c r="K47" s="11" t="s">
        <v>8769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8769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8769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8769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8769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8769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8769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8769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8769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8769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8769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8769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8769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8769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8769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8769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44958</v>
      </c>
      <c r="H63" s="11">
        <v>9</v>
      </c>
      <c r="I63" s="20" t="s">
        <v>259</v>
      </c>
      <c r="J63" s="11" t="s">
        <v>261</v>
      </c>
      <c r="K63" s="11" t="s">
        <v>8769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44958</v>
      </c>
      <c r="H64" s="11">
        <v>9</v>
      </c>
      <c r="I64" s="20" t="s">
        <v>259</v>
      </c>
      <c r="J64" s="11" t="s">
        <v>261</v>
      </c>
      <c r="K64" s="11" t="s">
        <v>8769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44958</v>
      </c>
      <c r="H65" s="11">
        <v>9</v>
      </c>
      <c r="I65" s="20" t="s">
        <v>259</v>
      </c>
      <c r="J65" s="11" t="s">
        <v>261</v>
      </c>
      <c r="K65" s="11" t="s">
        <v>8769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8769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8769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8769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8769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8769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8769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8769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8769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8769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8769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8769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8769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8769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8769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8769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44958</v>
      </c>
      <c r="H81" s="11">
        <v>9</v>
      </c>
      <c r="I81" s="20" t="s">
        <v>259</v>
      </c>
      <c r="J81" s="11" t="s">
        <v>261</v>
      </c>
      <c r="K81" s="11" t="s">
        <v>8769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44958</v>
      </c>
      <c r="H82" s="11">
        <v>9</v>
      </c>
      <c r="I82" s="20" t="s">
        <v>259</v>
      </c>
      <c r="J82" s="11" t="s">
        <v>261</v>
      </c>
      <c r="K82" s="11" t="s">
        <v>8769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44958</v>
      </c>
      <c r="H83" s="11">
        <v>9</v>
      </c>
      <c r="I83" s="20" t="s">
        <v>259</v>
      </c>
      <c r="J83" s="11" t="s">
        <v>261</v>
      </c>
      <c r="K83" s="11" t="s">
        <v>8769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8769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8769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8769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8769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8769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8769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8769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8769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8769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8769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8769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8769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8769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8769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8769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44958</v>
      </c>
      <c r="H99" s="11">
        <v>9</v>
      </c>
      <c r="I99" s="20" t="s">
        <v>259</v>
      </c>
      <c r="J99" s="11" t="s">
        <v>261</v>
      </c>
      <c r="K99" s="11" t="s">
        <v>8769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44958</v>
      </c>
      <c r="H100" s="11">
        <v>9</v>
      </c>
      <c r="I100" s="20" t="s">
        <v>259</v>
      </c>
      <c r="J100" s="11" t="s">
        <v>261</v>
      </c>
      <c r="K100" s="11" t="s">
        <v>8769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44958</v>
      </c>
      <c r="H101" s="11">
        <v>9</v>
      </c>
      <c r="I101" s="20" t="s">
        <v>259</v>
      </c>
      <c r="J101" s="11" t="s">
        <v>261</v>
      </c>
      <c r="K101" s="11" t="s">
        <v>8769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8769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8769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8769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8769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8769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8769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8769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8769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8769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8769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8769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8769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8769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8769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8769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44958</v>
      </c>
      <c r="H117" s="11">
        <v>9</v>
      </c>
      <c r="I117" s="20" t="s">
        <v>259</v>
      </c>
      <c r="J117" s="11" t="s">
        <v>261</v>
      </c>
      <c r="K117" s="11" t="s">
        <v>8769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44958</v>
      </c>
      <c r="H118" s="11">
        <v>9</v>
      </c>
      <c r="I118" s="20" t="s">
        <v>259</v>
      </c>
      <c r="J118" s="11" t="s">
        <v>261</v>
      </c>
      <c r="K118" s="11" t="s">
        <v>8769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44958</v>
      </c>
      <c r="H119" s="11">
        <v>9</v>
      </c>
      <c r="I119" s="20" t="s">
        <v>259</v>
      </c>
      <c r="J119" s="11" t="s">
        <v>261</v>
      </c>
      <c r="K119" s="11" t="s">
        <v>8769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8769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8769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8769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8769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8769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8769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8769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8769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8769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8769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8769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8769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8769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8769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8769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44958</v>
      </c>
      <c r="H135" s="11">
        <v>9</v>
      </c>
      <c r="I135" s="20" t="s">
        <v>259</v>
      </c>
      <c r="J135" s="11" t="s">
        <v>261</v>
      </c>
      <c r="K135" s="11" t="s">
        <v>8769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44958</v>
      </c>
      <c r="H136" s="11">
        <v>9</v>
      </c>
      <c r="I136" s="20" t="s">
        <v>259</v>
      </c>
      <c r="J136" s="11" t="s">
        <v>261</v>
      </c>
      <c r="K136" s="11" t="s">
        <v>8769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44958</v>
      </c>
      <c r="H137" s="11">
        <v>9</v>
      </c>
      <c r="I137" s="20" t="s">
        <v>259</v>
      </c>
      <c r="J137" s="11" t="s">
        <v>261</v>
      </c>
      <c r="K137" s="11" t="s">
        <v>8769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8769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8769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8769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8769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8769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8769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8769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8769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8769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8769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8769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8769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8769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8769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8769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44958</v>
      </c>
      <c r="H153" s="11">
        <v>9</v>
      </c>
      <c r="I153" s="20" t="s">
        <v>259</v>
      </c>
      <c r="J153" s="11" t="s">
        <v>261</v>
      </c>
      <c r="K153" s="11" t="s">
        <v>8769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44958</v>
      </c>
      <c r="H154" s="11">
        <v>9</v>
      </c>
      <c r="I154" s="20" t="s">
        <v>259</v>
      </c>
      <c r="J154" s="11" t="s">
        <v>261</v>
      </c>
      <c r="K154" s="11" t="s">
        <v>8769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44958</v>
      </c>
      <c r="H155" s="11">
        <v>9</v>
      </c>
      <c r="I155" s="20" t="s">
        <v>259</v>
      </c>
      <c r="J155" s="11" t="s">
        <v>261</v>
      </c>
      <c r="K155" s="11" t="s">
        <v>8769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8769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8769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8769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8769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8769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8769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8769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8769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8769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8769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8769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8769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44958</v>
      </c>
      <c r="H168" s="11">
        <v>9</v>
      </c>
      <c r="I168" s="20" t="s">
        <v>259</v>
      </c>
      <c r="J168" s="11" t="s">
        <v>261</v>
      </c>
      <c r="K168" s="11" t="s">
        <v>8769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44958</v>
      </c>
      <c r="H169" s="11">
        <v>9</v>
      </c>
      <c r="I169" s="20" t="s">
        <v>259</v>
      </c>
      <c r="J169" s="11" t="s">
        <v>261</v>
      </c>
      <c r="K169" s="11" t="s">
        <v>8769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44958</v>
      </c>
      <c r="H170" s="11">
        <v>9</v>
      </c>
      <c r="I170" s="20" t="s">
        <v>259</v>
      </c>
      <c r="J170" s="11" t="s">
        <v>261</v>
      </c>
      <c r="K170" s="11" t="s">
        <v>8769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44958</v>
      </c>
      <c r="H171" s="11">
        <v>9</v>
      </c>
      <c r="I171" s="20" t="s">
        <v>259</v>
      </c>
      <c r="J171" s="11" t="s">
        <v>261</v>
      </c>
      <c r="K171" s="11" t="s">
        <v>8769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44958</v>
      </c>
      <c r="H172" s="11">
        <v>9</v>
      </c>
      <c r="I172" s="20" t="s">
        <v>259</v>
      </c>
      <c r="J172" s="11" t="s">
        <v>261</v>
      </c>
      <c r="K172" s="11" t="s">
        <v>8769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44958</v>
      </c>
      <c r="H173" s="11">
        <v>9</v>
      </c>
      <c r="I173" s="20" t="s">
        <v>259</v>
      </c>
      <c r="J173" s="11" t="s">
        <v>261</v>
      </c>
      <c r="K173" s="11" t="s">
        <v>8769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8769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8769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8769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8769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8769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8769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8769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8769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8769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8769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8769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8769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8769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8769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8769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44958</v>
      </c>
      <c r="H189" s="11">
        <v>9</v>
      </c>
      <c r="I189" s="20" t="s">
        <v>259</v>
      </c>
      <c r="J189" s="11" t="s">
        <v>261</v>
      </c>
      <c r="K189" s="11" t="s">
        <v>8769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44958</v>
      </c>
      <c r="H190" s="11">
        <v>9</v>
      </c>
      <c r="I190" s="20" t="s">
        <v>259</v>
      </c>
      <c r="J190" s="11" t="s">
        <v>261</v>
      </c>
      <c r="K190" s="11" t="s">
        <v>8769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44958</v>
      </c>
      <c r="H191" s="11">
        <v>9</v>
      </c>
      <c r="I191" s="20" t="s">
        <v>259</v>
      </c>
      <c r="J191" s="11" t="s">
        <v>261</v>
      </c>
      <c r="K191" s="11" t="s">
        <v>8769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8769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8769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8769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8769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8769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8769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8769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8769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8769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8769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8769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8769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8769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8769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8769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44958</v>
      </c>
      <c r="H207" s="11">
        <v>9</v>
      </c>
      <c r="I207" s="20" t="s">
        <v>259</v>
      </c>
      <c r="J207" s="11" t="s">
        <v>261</v>
      </c>
      <c r="K207" s="11" t="s">
        <v>8769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44958</v>
      </c>
      <c r="H208" s="11">
        <v>9</v>
      </c>
      <c r="I208" s="20" t="s">
        <v>259</v>
      </c>
      <c r="J208" s="11" t="s">
        <v>261</v>
      </c>
      <c r="K208" s="11" t="s">
        <v>8769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44958</v>
      </c>
      <c r="H209" s="11">
        <v>9</v>
      </c>
      <c r="I209" s="20" t="s">
        <v>259</v>
      </c>
      <c r="J209" s="11" t="s">
        <v>261</v>
      </c>
      <c r="K209" s="11" t="s">
        <v>8769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8769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8769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8769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8769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8769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8769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8769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8769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8769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8769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8769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8769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8769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8769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8769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44958</v>
      </c>
      <c r="H225" s="11">
        <v>9</v>
      </c>
      <c r="I225" s="20" t="s">
        <v>259</v>
      </c>
      <c r="J225" s="11" t="s">
        <v>261</v>
      </c>
      <c r="K225" s="11" t="s">
        <v>8769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44958</v>
      </c>
      <c r="H226" s="11">
        <v>9</v>
      </c>
      <c r="I226" s="20" t="s">
        <v>259</v>
      </c>
      <c r="J226" s="11" t="s">
        <v>261</v>
      </c>
      <c r="K226" s="11" t="s">
        <v>8769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44958</v>
      </c>
      <c r="H227" s="11">
        <v>9</v>
      </c>
      <c r="I227" s="20" t="s">
        <v>259</v>
      </c>
      <c r="J227" s="11" t="s">
        <v>261</v>
      </c>
      <c r="K227" s="11" t="s">
        <v>8769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8769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8769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8769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8769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8769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8769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8769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8769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8769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8769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8769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8769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8769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8769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8769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44958</v>
      </c>
      <c r="H243" s="11">
        <v>9</v>
      </c>
      <c r="I243" s="20" t="s">
        <v>259</v>
      </c>
      <c r="J243" s="11" t="s">
        <v>261</v>
      </c>
      <c r="K243" s="11" t="s">
        <v>8769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44958</v>
      </c>
      <c r="H244" s="11">
        <v>9</v>
      </c>
      <c r="I244" s="20" t="s">
        <v>259</v>
      </c>
      <c r="J244" s="11" t="s">
        <v>261</v>
      </c>
      <c r="K244" s="11" t="s">
        <v>8769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44958</v>
      </c>
      <c r="H245" s="11">
        <v>9</v>
      </c>
      <c r="I245" s="20" t="s">
        <v>259</v>
      </c>
      <c r="J245" s="11" t="s">
        <v>261</v>
      </c>
      <c r="K245" s="11" t="s">
        <v>8769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8769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8769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8769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8769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8769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8769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8769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8769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8769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8769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8769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8769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8769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8769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8769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44958</v>
      </c>
      <c r="H261" s="11">
        <v>9</v>
      </c>
      <c r="I261" s="20" t="s">
        <v>259</v>
      </c>
      <c r="J261" s="11" t="s">
        <v>261</v>
      </c>
      <c r="K261" s="11" t="s">
        <v>8769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44958</v>
      </c>
      <c r="H262" s="11">
        <v>9</v>
      </c>
      <c r="I262" s="20" t="s">
        <v>259</v>
      </c>
      <c r="J262" s="11" t="s">
        <v>261</v>
      </c>
      <c r="K262" s="11" t="s">
        <v>8769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44958</v>
      </c>
      <c r="H263" s="11">
        <v>9</v>
      </c>
      <c r="I263" s="20" t="s">
        <v>259</v>
      </c>
      <c r="J263" s="11" t="s">
        <v>261</v>
      </c>
      <c r="K263" s="11" t="s">
        <v>8769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8769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8769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8769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8769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8769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8769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8769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8769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8769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44958</v>
      </c>
      <c r="H273" s="11">
        <v>9</v>
      </c>
      <c r="I273" s="20" t="s">
        <v>259</v>
      </c>
      <c r="J273" s="11" t="s">
        <v>261</v>
      </c>
      <c r="K273" s="11" t="s">
        <v>8769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44958</v>
      </c>
      <c r="H274" s="11">
        <v>9</v>
      </c>
      <c r="I274" s="20" t="s">
        <v>259</v>
      </c>
      <c r="J274" s="11" t="s">
        <v>261</v>
      </c>
      <c r="K274" s="11" t="s">
        <v>8769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44958</v>
      </c>
      <c r="H275" s="11">
        <v>9</v>
      </c>
      <c r="I275" s="20" t="s">
        <v>259</v>
      </c>
      <c r="J275" s="11" t="s">
        <v>261</v>
      </c>
      <c r="K275" s="11" t="s">
        <v>8769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8769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8769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8769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44958</v>
      </c>
      <c r="H279" s="11">
        <v>9</v>
      </c>
      <c r="I279" s="20" t="s">
        <v>259</v>
      </c>
      <c r="J279" s="11" t="s">
        <v>261</v>
      </c>
      <c r="K279" s="11" t="s">
        <v>8769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44958</v>
      </c>
      <c r="H280" s="11">
        <v>9</v>
      </c>
      <c r="I280" s="20" t="s">
        <v>259</v>
      </c>
      <c r="J280" s="11" t="s">
        <v>261</v>
      </c>
      <c r="K280" s="11" t="s">
        <v>8769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44958</v>
      </c>
      <c r="H281" s="11">
        <v>9</v>
      </c>
      <c r="I281" s="20" t="s">
        <v>259</v>
      </c>
      <c r="J281" s="11" t="s">
        <v>261</v>
      </c>
      <c r="K281" s="11" t="s">
        <v>8769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8769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8769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8769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8769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8769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8769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8769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8769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8769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8769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8769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8769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8769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8769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8769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44958</v>
      </c>
      <c r="H297" s="11">
        <v>9</v>
      </c>
      <c r="I297" s="20" t="s">
        <v>259</v>
      </c>
      <c r="J297" s="11" t="s">
        <v>261</v>
      </c>
      <c r="K297" s="11" t="s">
        <v>8769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44958</v>
      </c>
      <c r="H298" s="11">
        <v>9</v>
      </c>
      <c r="I298" s="20" t="s">
        <v>259</v>
      </c>
      <c r="J298" s="11" t="s">
        <v>261</v>
      </c>
      <c r="K298" s="11" t="s">
        <v>8769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44958</v>
      </c>
      <c r="H299" s="11">
        <v>9</v>
      </c>
      <c r="I299" s="20" t="s">
        <v>259</v>
      </c>
      <c r="J299" s="11" t="s">
        <v>261</v>
      </c>
      <c r="K299" s="11" t="s">
        <v>8769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8769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8769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8769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8769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8769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8769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8769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8769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8769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8769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8769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8769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8769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8769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8769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44958</v>
      </c>
      <c r="H315" s="11">
        <v>9</v>
      </c>
      <c r="I315" s="20" t="s">
        <v>259</v>
      </c>
      <c r="J315" s="11" t="s">
        <v>261</v>
      </c>
      <c r="K315" s="11" t="s">
        <v>8769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44958</v>
      </c>
      <c r="H316" s="11">
        <v>9</v>
      </c>
      <c r="I316" s="20" t="s">
        <v>259</v>
      </c>
      <c r="J316" s="11" t="s">
        <v>261</v>
      </c>
      <c r="K316" s="11" t="s">
        <v>8769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44958</v>
      </c>
      <c r="H317" s="11">
        <v>9</v>
      </c>
      <c r="I317" s="20" t="s">
        <v>259</v>
      </c>
      <c r="J317" s="11" t="s">
        <v>261</v>
      </c>
      <c r="K317" s="11" t="s">
        <v>8769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8769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8769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8769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8769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8769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8769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8769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8769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8769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8769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8769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8769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8769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8769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8769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44958</v>
      </c>
      <c r="H333" s="11">
        <v>9</v>
      </c>
      <c r="I333" s="20" t="s">
        <v>259</v>
      </c>
      <c r="J333" s="11" t="s">
        <v>261</v>
      </c>
      <c r="K333" s="11" t="s">
        <v>8769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44958</v>
      </c>
      <c r="H334" s="11">
        <v>9</v>
      </c>
      <c r="I334" s="20" t="s">
        <v>259</v>
      </c>
      <c r="J334" s="11" t="s">
        <v>261</v>
      </c>
      <c r="K334" s="11" t="s">
        <v>8769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44958</v>
      </c>
      <c r="H335" s="11">
        <v>9</v>
      </c>
      <c r="I335" s="20" t="s">
        <v>259</v>
      </c>
      <c r="J335" s="11" t="s">
        <v>261</v>
      </c>
      <c r="K335" s="11" t="s">
        <v>8769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8769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8769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8769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8769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8769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8769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8769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8769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8769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8769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8769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8769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8769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8769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8769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44958</v>
      </c>
      <c r="H351" s="11">
        <v>9</v>
      </c>
      <c r="I351" s="20" t="s">
        <v>259</v>
      </c>
      <c r="J351" s="11" t="s">
        <v>261</v>
      </c>
      <c r="K351" s="11" t="s">
        <v>8769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44958</v>
      </c>
      <c r="H352" s="11">
        <v>9</v>
      </c>
      <c r="I352" s="20" t="s">
        <v>259</v>
      </c>
      <c r="J352" s="11" t="s">
        <v>261</v>
      </c>
      <c r="K352" s="11" t="s">
        <v>8769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44958</v>
      </c>
      <c r="H353" s="11">
        <v>9</v>
      </c>
      <c r="I353" s="20" t="s">
        <v>259</v>
      </c>
      <c r="J353" s="11" t="s">
        <v>261</v>
      </c>
      <c r="K353" s="11" t="s">
        <v>8769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8769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8769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8769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8769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8769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8769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8769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8769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8769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8769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8769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8769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8769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8769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8769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44958</v>
      </c>
      <c r="H369" s="11">
        <v>9</v>
      </c>
      <c r="I369" s="20" t="s">
        <v>259</v>
      </c>
      <c r="J369" s="11" t="s">
        <v>261</v>
      </c>
      <c r="K369" s="11" t="s">
        <v>8769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44958</v>
      </c>
      <c r="H370" s="11">
        <v>9</v>
      </c>
      <c r="I370" s="20" t="s">
        <v>259</v>
      </c>
      <c r="J370" s="11" t="s">
        <v>261</v>
      </c>
      <c r="K370" s="11" t="s">
        <v>8769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44958</v>
      </c>
      <c r="H371" s="11">
        <v>9</v>
      </c>
      <c r="I371" s="20" t="s">
        <v>259</v>
      </c>
      <c r="J371" s="11" t="s">
        <v>261</v>
      </c>
      <c r="K371" s="11" t="s">
        <v>8769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8769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8769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8769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8769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8769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8769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44958</v>
      </c>
      <c r="H378" s="11">
        <v>9</v>
      </c>
      <c r="I378" s="20" t="s">
        <v>259</v>
      </c>
      <c r="J378" s="11" t="s">
        <v>261</v>
      </c>
      <c r="K378" s="11" t="s">
        <v>8769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44958</v>
      </c>
      <c r="H379" s="11">
        <v>9</v>
      </c>
      <c r="I379" s="20" t="s">
        <v>259</v>
      </c>
      <c r="J379" s="11" t="s">
        <v>261</v>
      </c>
      <c r="K379" s="11" t="s">
        <v>8769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44958</v>
      </c>
      <c r="H380" s="11">
        <v>9</v>
      </c>
      <c r="I380" s="20" t="s">
        <v>259</v>
      </c>
      <c r="J380" s="11" t="s">
        <v>261</v>
      </c>
      <c r="K380" s="11" t="s">
        <v>8769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8769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8769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8769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8769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8769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8769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44958</v>
      </c>
      <c r="H387" s="11">
        <v>9</v>
      </c>
      <c r="I387" s="20" t="s">
        <v>259</v>
      </c>
      <c r="J387" s="11" t="s">
        <v>261</v>
      </c>
      <c r="K387" s="11" t="s">
        <v>8769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44958</v>
      </c>
      <c r="H388" s="11">
        <v>9</v>
      </c>
      <c r="I388" s="20" t="s">
        <v>259</v>
      </c>
      <c r="J388" s="11" t="s">
        <v>261</v>
      </c>
      <c r="K388" s="11" t="s">
        <v>8769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44958</v>
      </c>
      <c r="H389" s="11">
        <v>9</v>
      </c>
      <c r="I389" s="20" t="s">
        <v>259</v>
      </c>
      <c r="J389" s="11" t="s">
        <v>261</v>
      </c>
      <c r="K389" s="11" t="s">
        <v>8769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8769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8769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8769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8769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8769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8769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8769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8769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8769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8769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8769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8769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8769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8769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8769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44958</v>
      </c>
      <c r="H405" s="11">
        <v>9</v>
      </c>
      <c r="I405" s="20" t="s">
        <v>259</v>
      </c>
      <c r="J405" s="11" t="s">
        <v>261</v>
      </c>
      <c r="K405" s="11" t="s">
        <v>8769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44958</v>
      </c>
      <c r="H406" s="11">
        <v>9</v>
      </c>
      <c r="I406" s="20" t="s">
        <v>259</v>
      </c>
      <c r="J406" s="11" t="s">
        <v>261</v>
      </c>
      <c r="K406" s="11" t="s">
        <v>8769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44958</v>
      </c>
      <c r="H407" s="11">
        <v>9</v>
      </c>
      <c r="I407" s="20" t="s">
        <v>259</v>
      </c>
      <c r="J407" s="11" t="s">
        <v>261</v>
      </c>
      <c r="K407" s="11" t="s">
        <v>8769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8769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8769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8769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8769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8769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8769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8769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8769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8769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8769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8769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8769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8769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8769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8769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44958</v>
      </c>
      <c r="H423" s="11">
        <v>9</v>
      </c>
      <c r="I423" s="20" t="s">
        <v>259</v>
      </c>
      <c r="J423" s="11" t="s">
        <v>261</v>
      </c>
      <c r="K423" s="11" t="s">
        <v>8769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44958</v>
      </c>
      <c r="H424" s="11">
        <v>9</v>
      </c>
      <c r="I424" s="20" t="s">
        <v>259</v>
      </c>
      <c r="J424" s="11" t="s">
        <v>261</v>
      </c>
      <c r="K424" s="11" t="s">
        <v>8769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44958</v>
      </c>
      <c r="H425" s="11">
        <v>9</v>
      </c>
      <c r="I425" s="20" t="s">
        <v>259</v>
      </c>
      <c r="J425" s="11" t="s">
        <v>261</v>
      </c>
      <c r="K425" s="11" t="s">
        <v>8769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8769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8769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8769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8769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8769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8769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8769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8769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8769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8769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8769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8769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8769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8769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8769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44958</v>
      </c>
      <c r="H441" s="11">
        <v>9</v>
      </c>
      <c r="I441" s="20" t="s">
        <v>259</v>
      </c>
      <c r="J441" s="11" t="s">
        <v>261</v>
      </c>
      <c r="K441" s="11" t="s">
        <v>8769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44958</v>
      </c>
      <c r="H442" s="11">
        <v>9</v>
      </c>
      <c r="I442" s="20" t="s">
        <v>259</v>
      </c>
      <c r="J442" s="11" t="s">
        <v>261</v>
      </c>
      <c r="K442" s="11" t="s">
        <v>8769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44958</v>
      </c>
      <c r="H443" s="11">
        <v>9</v>
      </c>
      <c r="I443" s="20" t="s">
        <v>259</v>
      </c>
      <c r="J443" s="11" t="s">
        <v>261</v>
      </c>
      <c r="K443" s="11" t="s">
        <v>8769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8769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8769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8769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8769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8769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8769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8769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8769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8769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8769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8769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8769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8769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8769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8769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44958</v>
      </c>
      <c r="H459" s="11">
        <v>9</v>
      </c>
      <c r="I459" s="20" t="s">
        <v>259</v>
      </c>
      <c r="J459" s="11" t="s">
        <v>261</v>
      </c>
      <c r="K459" s="11" t="s">
        <v>8769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44958</v>
      </c>
      <c r="H460" s="11">
        <v>9</v>
      </c>
      <c r="I460" s="20" t="s">
        <v>259</v>
      </c>
      <c r="J460" s="11" t="s">
        <v>261</v>
      </c>
      <c r="K460" s="11" t="s">
        <v>8769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44958</v>
      </c>
      <c r="H461" s="11">
        <v>9</v>
      </c>
      <c r="I461" s="20" t="s">
        <v>259</v>
      </c>
      <c r="J461" s="11" t="s">
        <v>261</v>
      </c>
      <c r="K461" s="11" t="s">
        <v>8769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8769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8769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8769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8769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8769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8769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8769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8769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8769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8769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8769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8769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8769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8769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8769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44958</v>
      </c>
      <c r="H477" s="11">
        <v>9</v>
      </c>
      <c r="I477" s="20" t="s">
        <v>259</v>
      </c>
      <c r="J477" s="11" t="s">
        <v>261</v>
      </c>
      <c r="K477" s="11" t="s">
        <v>8769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44958</v>
      </c>
      <c r="H478" s="11">
        <v>9</v>
      </c>
      <c r="I478" s="20" t="s">
        <v>259</v>
      </c>
      <c r="J478" s="11" t="s">
        <v>261</v>
      </c>
      <c r="K478" s="11" t="s">
        <v>8769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44958</v>
      </c>
      <c r="H479" s="11">
        <v>9</v>
      </c>
      <c r="I479" s="20" t="s">
        <v>259</v>
      </c>
      <c r="J479" s="11" t="s">
        <v>261</v>
      </c>
      <c r="K479" s="11" t="s">
        <v>8769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8769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8769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8769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44958</v>
      </c>
      <c r="H483" s="11">
        <v>9</v>
      </c>
      <c r="I483" s="20" t="s">
        <v>259</v>
      </c>
      <c r="J483" s="11" t="s">
        <v>261</v>
      </c>
      <c r="K483" s="11" t="s">
        <v>8769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44958</v>
      </c>
      <c r="H484" s="11">
        <v>9</v>
      </c>
      <c r="I484" s="20" t="s">
        <v>259</v>
      </c>
      <c r="J484" s="11" t="s">
        <v>261</v>
      </c>
      <c r="K484" s="11" t="s">
        <v>8769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44958</v>
      </c>
      <c r="H485" s="11">
        <v>9</v>
      </c>
      <c r="I485" s="20" t="s">
        <v>259</v>
      </c>
      <c r="J485" s="11" t="s">
        <v>261</v>
      </c>
      <c r="K485" s="11" t="s">
        <v>8769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8769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8769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8769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8769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8769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8769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8769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8769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8769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44958</v>
      </c>
      <c r="H495" s="11">
        <v>9</v>
      </c>
      <c r="I495" s="20" t="s">
        <v>259</v>
      </c>
      <c r="J495" s="11" t="s">
        <v>261</v>
      </c>
      <c r="K495" s="11" t="s">
        <v>8769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44958</v>
      </c>
      <c r="H496" s="11">
        <v>9</v>
      </c>
      <c r="I496" s="20" t="s">
        <v>259</v>
      </c>
      <c r="J496" s="11" t="s">
        <v>261</v>
      </c>
      <c r="K496" s="11" t="s">
        <v>8769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44958</v>
      </c>
      <c r="H497" s="11">
        <v>9</v>
      </c>
      <c r="I497" s="20" t="s">
        <v>259</v>
      </c>
      <c r="J497" s="11" t="s">
        <v>261</v>
      </c>
      <c r="K497" s="11" t="s">
        <v>8769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8769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8769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8769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8769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8769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8769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8769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8769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8769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8769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8769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8769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8769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8769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8769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44958</v>
      </c>
      <c r="H513" s="11">
        <v>9</v>
      </c>
      <c r="I513" s="20" t="s">
        <v>259</v>
      </c>
      <c r="J513" s="11" t="s">
        <v>261</v>
      </c>
      <c r="K513" s="11" t="s">
        <v>8769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44958</v>
      </c>
      <c r="H514" s="11">
        <v>9</v>
      </c>
      <c r="I514" s="20" t="s">
        <v>259</v>
      </c>
      <c r="J514" s="11" t="s">
        <v>261</v>
      </c>
      <c r="K514" s="11" t="s">
        <v>8769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44958</v>
      </c>
      <c r="H515" s="11">
        <v>9</v>
      </c>
      <c r="I515" s="20" t="s">
        <v>259</v>
      </c>
      <c r="J515" s="11" t="s">
        <v>261</v>
      </c>
      <c r="K515" s="11" t="s">
        <v>8769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8769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8769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8769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8769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8769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8769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8769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8769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8769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8769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8769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8769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8769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8769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8769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44958</v>
      </c>
      <c r="H531" s="11">
        <v>9</v>
      </c>
      <c r="I531" s="20" t="s">
        <v>259</v>
      </c>
      <c r="J531" s="11" t="s">
        <v>261</v>
      </c>
      <c r="K531" s="11" t="s">
        <v>8769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44958</v>
      </c>
      <c r="H532" s="11">
        <v>9</v>
      </c>
      <c r="I532" s="20" t="s">
        <v>259</v>
      </c>
      <c r="J532" s="11" t="s">
        <v>261</v>
      </c>
      <c r="K532" s="11" t="s">
        <v>8769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44958</v>
      </c>
      <c r="H533" s="11">
        <v>9</v>
      </c>
      <c r="I533" s="20" t="s">
        <v>259</v>
      </c>
      <c r="J533" s="11" t="s">
        <v>261</v>
      </c>
      <c r="K533" s="11" t="s">
        <v>8769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8769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8769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8769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8769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8769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8769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8769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8769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8769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8769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8769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8769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8769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8769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8769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44958</v>
      </c>
      <c r="H549" s="11">
        <v>9</v>
      </c>
      <c r="I549" s="20" t="s">
        <v>259</v>
      </c>
      <c r="J549" s="11" t="s">
        <v>261</v>
      </c>
      <c r="K549" s="11" t="s">
        <v>8769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44958</v>
      </c>
      <c r="H550" s="11">
        <v>9</v>
      </c>
      <c r="I550" s="20" t="s">
        <v>259</v>
      </c>
      <c r="J550" s="11" t="s">
        <v>261</v>
      </c>
      <c r="K550" s="11" t="s">
        <v>8769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44958</v>
      </c>
      <c r="H551" s="11">
        <v>9</v>
      </c>
      <c r="I551" s="20" t="s">
        <v>259</v>
      </c>
      <c r="J551" s="11" t="s">
        <v>261</v>
      </c>
      <c r="K551" s="11" t="s">
        <v>8769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8769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8769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8769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8769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8769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8769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8769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8769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8769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8769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8769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8769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8769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8769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8769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44958</v>
      </c>
      <c r="H567" s="11">
        <v>9</v>
      </c>
      <c r="I567" s="20" t="s">
        <v>259</v>
      </c>
      <c r="J567" s="11" t="s">
        <v>261</v>
      </c>
      <c r="K567" s="11" t="s">
        <v>8769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44958</v>
      </c>
      <c r="H568" s="11">
        <v>9</v>
      </c>
      <c r="I568" s="20" t="s">
        <v>259</v>
      </c>
      <c r="J568" s="11" t="s">
        <v>261</v>
      </c>
      <c r="K568" s="11" t="s">
        <v>8769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44958</v>
      </c>
      <c r="H569" s="11">
        <v>9</v>
      </c>
      <c r="I569" s="20" t="s">
        <v>259</v>
      </c>
      <c r="J569" s="11" t="s">
        <v>261</v>
      </c>
      <c r="K569" s="11" t="s">
        <v>8769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8769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8769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8769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8769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8769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8769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8769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8769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8769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8769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8769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8769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8769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8769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8769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44958</v>
      </c>
      <c r="H585" s="11">
        <v>9</v>
      </c>
      <c r="I585" s="20" t="s">
        <v>259</v>
      </c>
      <c r="J585" s="11" t="s">
        <v>261</v>
      </c>
      <c r="K585" s="11" t="s">
        <v>8769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44958</v>
      </c>
      <c r="H586" s="11">
        <v>9</v>
      </c>
      <c r="I586" s="20" t="s">
        <v>259</v>
      </c>
      <c r="J586" s="11" t="s">
        <v>261</v>
      </c>
      <c r="K586" s="11" t="s">
        <v>8769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44958</v>
      </c>
      <c r="H587" s="11">
        <v>9</v>
      </c>
      <c r="I587" s="20" t="s">
        <v>259</v>
      </c>
      <c r="J587" s="11" t="s">
        <v>261</v>
      </c>
      <c r="K587" s="11" t="s">
        <v>8769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44958</v>
      </c>
      <c r="H588" s="11">
        <v>9</v>
      </c>
      <c r="I588" s="20" t="s">
        <v>259</v>
      </c>
      <c r="J588" s="11" t="s">
        <v>261</v>
      </c>
      <c r="K588" s="11" t="s">
        <v>8769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44958</v>
      </c>
      <c r="H589" s="11">
        <v>9</v>
      </c>
      <c r="I589" s="20" t="s">
        <v>259</v>
      </c>
      <c r="J589" s="11" t="s">
        <v>261</v>
      </c>
      <c r="K589" s="11" t="s">
        <v>8769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44958</v>
      </c>
      <c r="H590" s="11">
        <v>9</v>
      </c>
      <c r="I590" s="20" t="s">
        <v>259</v>
      </c>
      <c r="J590" s="11" t="s">
        <v>261</v>
      </c>
      <c r="K590" s="11" t="s">
        <v>8769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8769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8769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8769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8769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8769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8769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8769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8769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8769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8769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8769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8769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44958</v>
      </c>
      <c r="H603" s="11">
        <v>9</v>
      </c>
      <c r="I603" s="20" t="s">
        <v>259</v>
      </c>
      <c r="J603" s="11" t="s">
        <v>261</v>
      </c>
      <c r="K603" s="11" t="s">
        <v>8769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44958</v>
      </c>
      <c r="H604" s="11">
        <v>9</v>
      </c>
      <c r="I604" s="20" t="s">
        <v>259</v>
      </c>
      <c r="J604" s="11" t="s">
        <v>261</v>
      </c>
      <c r="K604" s="11" t="s">
        <v>8769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44958</v>
      </c>
      <c r="H605" s="11">
        <v>9</v>
      </c>
      <c r="I605" s="20" t="s">
        <v>259</v>
      </c>
      <c r="J605" s="11" t="s">
        <v>261</v>
      </c>
      <c r="K605" s="11" t="s">
        <v>8769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8769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8769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8769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8769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8769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8769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8769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8769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8769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8769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8769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8769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8769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8769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8769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44958</v>
      </c>
      <c r="H621" s="11">
        <v>9</v>
      </c>
      <c r="I621" s="20" t="s">
        <v>259</v>
      </c>
      <c r="J621" s="11" t="s">
        <v>261</v>
      </c>
      <c r="K621" s="11" t="s">
        <v>8769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44958</v>
      </c>
      <c r="H622" s="11">
        <v>9</v>
      </c>
      <c r="I622" s="20" t="s">
        <v>259</v>
      </c>
      <c r="J622" s="11" t="s">
        <v>261</v>
      </c>
      <c r="K622" s="11" t="s">
        <v>8769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44958</v>
      </c>
      <c r="H623" s="11">
        <v>9</v>
      </c>
      <c r="I623" s="20" t="s">
        <v>259</v>
      </c>
      <c r="J623" s="11" t="s">
        <v>261</v>
      </c>
      <c r="K623" s="11" t="s">
        <v>8769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8769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8769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8769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8769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8769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8769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8769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8769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8769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8769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8769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8769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8769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8769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8769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44958</v>
      </c>
      <c r="H639" s="11">
        <v>9</v>
      </c>
      <c r="I639" s="20" t="s">
        <v>259</v>
      </c>
      <c r="J639" s="11" t="s">
        <v>261</v>
      </c>
      <c r="K639" s="11" t="s">
        <v>8769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44958</v>
      </c>
      <c r="H640" s="11">
        <v>9</v>
      </c>
      <c r="I640" s="20" t="s">
        <v>259</v>
      </c>
      <c r="J640" s="11" t="s">
        <v>261</v>
      </c>
      <c r="K640" s="11" t="s">
        <v>8769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44958</v>
      </c>
      <c r="H641" s="11">
        <v>9</v>
      </c>
      <c r="I641" s="20" t="s">
        <v>259</v>
      </c>
      <c r="J641" s="11" t="s">
        <v>261</v>
      </c>
      <c r="K641" s="11" t="s">
        <v>8769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8769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8769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8769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8769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8769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8769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8769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8769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8769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8769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8769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8769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8769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8769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8769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44958</v>
      </c>
      <c r="H657" s="11">
        <v>9</v>
      </c>
      <c r="I657" s="20" t="s">
        <v>259</v>
      </c>
      <c r="J657" s="11" t="s">
        <v>261</v>
      </c>
      <c r="K657" s="11" t="s">
        <v>8769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44958</v>
      </c>
      <c r="H658" s="11">
        <v>9</v>
      </c>
      <c r="I658" s="20" t="s">
        <v>259</v>
      </c>
      <c r="J658" s="11" t="s">
        <v>261</v>
      </c>
      <c r="K658" s="11" t="s">
        <v>8769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44958</v>
      </c>
      <c r="H659" s="11">
        <v>9</v>
      </c>
      <c r="I659" s="20" t="s">
        <v>259</v>
      </c>
      <c r="J659" s="11" t="s">
        <v>261</v>
      </c>
      <c r="K659" s="11" t="s">
        <v>8769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8769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8769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8769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8769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8769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8769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8769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8769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8769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8769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8769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8769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8769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8769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8769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44958</v>
      </c>
      <c r="H675" s="11">
        <v>9</v>
      </c>
      <c r="I675" s="20" t="s">
        <v>259</v>
      </c>
      <c r="J675" s="11" t="s">
        <v>261</v>
      </c>
      <c r="K675" s="11" t="s">
        <v>8769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44958</v>
      </c>
      <c r="H676" s="11">
        <v>9</v>
      </c>
      <c r="I676" s="20" t="s">
        <v>259</v>
      </c>
      <c r="J676" s="11" t="s">
        <v>261</v>
      </c>
      <c r="K676" s="11" t="s">
        <v>8769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44958</v>
      </c>
      <c r="H677" s="11">
        <v>9</v>
      </c>
      <c r="I677" s="20" t="s">
        <v>259</v>
      </c>
      <c r="J677" s="11" t="s">
        <v>261</v>
      </c>
      <c r="K677" s="11" t="s">
        <v>8769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8769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8769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8769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8769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8769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8769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8769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8769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8769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8769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8769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8769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8769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8769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8769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44958</v>
      </c>
      <c r="H693" s="11">
        <v>9</v>
      </c>
      <c r="I693" s="20" t="s">
        <v>259</v>
      </c>
      <c r="J693" s="11" t="s">
        <v>261</v>
      </c>
      <c r="K693" s="11" t="s">
        <v>8769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44958</v>
      </c>
      <c r="H694" s="11">
        <v>9</v>
      </c>
      <c r="I694" s="20" t="s">
        <v>259</v>
      </c>
      <c r="J694" s="11" t="s">
        <v>261</v>
      </c>
      <c r="K694" s="11" t="s">
        <v>8769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44958</v>
      </c>
      <c r="H695" s="11">
        <v>9</v>
      </c>
      <c r="I695" s="20" t="s">
        <v>259</v>
      </c>
      <c r="J695" s="11" t="s">
        <v>261</v>
      </c>
      <c r="K695" s="11" t="s">
        <v>8769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8769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8769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8769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8769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8769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8769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8769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8769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8769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8769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8769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8769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8769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8769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8769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44958</v>
      </c>
      <c r="H711" s="11">
        <v>9</v>
      </c>
      <c r="I711" s="20" t="s">
        <v>259</v>
      </c>
      <c r="J711" s="11" t="s">
        <v>261</v>
      </c>
      <c r="K711" s="11" t="s">
        <v>8769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44958</v>
      </c>
      <c r="H712" s="11">
        <v>9</v>
      </c>
      <c r="I712" s="20" t="s">
        <v>259</v>
      </c>
      <c r="J712" s="11" t="s">
        <v>261</v>
      </c>
      <c r="K712" s="11" t="s">
        <v>8769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44958</v>
      </c>
      <c r="H713" s="11">
        <v>9</v>
      </c>
      <c r="I713" s="20" t="s">
        <v>259</v>
      </c>
      <c r="J713" s="11" t="s">
        <v>261</v>
      </c>
      <c r="K713" s="11" t="s">
        <v>8769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8769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8769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8769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8769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8769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8769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8769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8769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8769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8769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8769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8769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8769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8769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8769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44958</v>
      </c>
      <c r="H729" s="11">
        <v>9</v>
      </c>
      <c r="I729" s="20" t="s">
        <v>259</v>
      </c>
      <c r="J729" s="11" t="s">
        <v>261</v>
      </c>
      <c r="K729" s="11" t="s">
        <v>8769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44958</v>
      </c>
      <c r="H730" s="11">
        <v>9</v>
      </c>
      <c r="I730" s="20" t="s">
        <v>259</v>
      </c>
      <c r="J730" s="11" t="s">
        <v>261</v>
      </c>
      <c r="K730" s="11" t="s">
        <v>8769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44958</v>
      </c>
      <c r="H731" s="11">
        <v>9</v>
      </c>
      <c r="I731" s="20" t="s">
        <v>259</v>
      </c>
      <c r="J731" s="11" t="s">
        <v>261</v>
      </c>
      <c r="K731" s="11" t="s">
        <v>8769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8769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8769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8769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8769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8769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8769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8769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8769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8769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8769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8769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8769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8769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8769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8769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44958</v>
      </c>
      <c r="H747" s="11">
        <v>9</v>
      </c>
      <c r="I747" s="20" t="s">
        <v>259</v>
      </c>
      <c r="J747" s="11" t="s">
        <v>261</v>
      </c>
      <c r="K747" s="11" t="s">
        <v>8769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44958</v>
      </c>
      <c r="H748" s="11">
        <v>9</v>
      </c>
      <c r="I748" s="20" t="s">
        <v>259</v>
      </c>
      <c r="J748" s="11" t="s">
        <v>261</v>
      </c>
      <c r="K748" s="11" t="s">
        <v>8769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44958</v>
      </c>
      <c r="H749" s="11">
        <v>9</v>
      </c>
      <c r="I749" s="20" t="s">
        <v>259</v>
      </c>
      <c r="J749" s="11" t="s">
        <v>261</v>
      </c>
      <c r="K749" s="11" t="s">
        <v>8769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8769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8769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8769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8769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8769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8769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8769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8769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8769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8769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8769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8769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8769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8769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8769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44958</v>
      </c>
      <c r="H765" s="11">
        <v>9</v>
      </c>
      <c r="I765" s="20" t="s">
        <v>259</v>
      </c>
      <c r="J765" s="11" t="s">
        <v>261</v>
      </c>
      <c r="K765" s="11" t="s">
        <v>8769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44958</v>
      </c>
      <c r="H766" s="11">
        <v>9</v>
      </c>
      <c r="I766" s="20" t="s">
        <v>259</v>
      </c>
      <c r="J766" s="11" t="s">
        <v>261</v>
      </c>
      <c r="K766" s="11" t="s">
        <v>8769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44958</v>
      </c>
      <c r="H767" s="11">
        <v>9</v>
      </c>
      <c r="I767" s="20" t="s">
        <v>259</v>
      </c>
      <c r="J767" s="11" t="s">
        <v>261</v>
      </c>
      <c r="K767" s="11" t="s">
        <v>8769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8769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8769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8769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8769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8769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8769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8769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8769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8769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8769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8769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8769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8769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8769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8769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44958</v>
      </c>
      <c r="H783" s="11">
        <v>9</v>
      </c>
      <c r="I783" s="20" t="s">
        <v>259</v>
      </c>
      <c r="J783" s="11" t="s">
        <v>261</v>
      </c>
      <c r="K783" s="11" t="s">
        <v>8769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44958</v>
      </c>
      <c r="H784" s="11">
        <v>9</v>
      </c>
      <c r="I784" s="20" t="s">
        <v>259</v>
      </c>
      <c r="J784" s="11" t="s">
        <v>261</v>
      </c>
      <c r="K784" s="11" t="s">
        <v>8769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44958</v>
      </c>
      <c r="H785" s="11">
        <v>9</v>
      </c>
      <c r="I785" s="20" t="s">
        <v>259</v>
      </c>
      <c r="J785" s="11" t="s">
        <v>261</v>
      </c>
      <c r="K785" s="11" t="s">
        <v>8769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8769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8769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8769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8769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8769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8769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8769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8769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8769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8769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8769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8769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44958</v>
      </c>
      <c r="H798" s="11">
        <v>9</v>
      </c>
      <c r="I798" s="20" t="s">
        <v>259</v>
      </c>
      <c r="J798" s="11" t="s">
        <v>261</v>
      </c>
      <c r="K798" s="11" t="s">
        <v>8769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44958</v>
      </c>
      <c r="H799" s="11">
        <v>9</v>
      </c>
      <c r="I799" s="20" t="s">
        <v>259</v>
      </c>
      <c r="J799" s="11" t="s">
        <v>261</v>
      </c>
      <c r="K799" s="11" t="s">
        <v>8769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44958</v>
      </c>
      <c r="H800" s="11">
        <v>9</v>
      </c>
      <c r="I800" s="20" t="s">
        <v>259</v>
      </c>
      <c r="J800" s="11" t="s">
        <v>261</v>
      </c>
      <c r="K800" s="11" t="s">
        <v>8769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44958</v>
      </c>
      <c r="H801" s="11">
        <v>9</v>
      </c>
      <c r="I801" s="20" t="s">
        <v>259</v>
      </c>
      <c r="J801" s="11" t="s">
        <v>261</v>
      </c>
      <c r="K801" s="11" t="s">
        <v>8769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44958</v>
      </c>
      <c r="H802" s="11">
        <v>9</v>
      </c>
      <c r="I802" s="20" t="s">
        <v>259</v>
      </c>
      <c r="J802" s="11" t="s">
        <v>261</v>
      </c>
      <c r="K802" s="11" t="s">
        <v>8769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44958</v>
      </c>
      <c r="H803" s="11">
        <v>9</v>
      </c>
      <c r="I803" s="20" t="s">
        <v>259</v>
      </c>
      <c r="J803" s="11" t="s">
        <v>261</v>
      </c>
      <c r="K803" s="11" t="s">
        <v>8769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8769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8769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8769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8769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8769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8769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8769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8769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8769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8769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8769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8769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8769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8769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8769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44958</v>
      </c>
      <c r="H819" s="11">
        <v>9</v>
      </c>
      <c r="I819" s="20" t="s">
        <v>259</v>
      </c>
      <c r="J819" s="11" t="s">
        <v>261</v>
      </c>
      <c r="K819" s="11" t="s">
        <v>8769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44958</v>
      </c>
      <c r="H820" s="11">
        <v>9</v>
      </c>
      <c r="I820" s="20" t="s">
        <v>259</v>
      </c>
      <c r="J820" s="11" t="s">
        <v>261</v>
      </c>
      <c r="K820" s="11" t="s">
        <v>8769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44958</v>
      </c>
      <c r="H821" s="11">
        <v>9</v>
      </c>
      <c r="I821" s="20" t="s">
        <v>259</v>
      </c>
      <c r="J821" s="11" t="s">
        <v>261</v>
      </c>
      <c r="K821" s="11" t="s">
        <v>8769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8769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8769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8769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8769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8769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8769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8769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8769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8769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8769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8769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8769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8769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8769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8769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44958</v>
      </c>
      <c r="H837" s="11">
        <v>9</v>
      </c>
      <c r="I837" s="20" t="s">
        <v>259</v>
      </c>
      <c r="J837" s="11" t="s">
        <v>261</v>
      </c>
      <c r="K837" s="11" t="s">
        <v>8769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44958</v>
      </c>
      <c r="H838" s="11">
        <v>9</v>
      </c>
      <c r="I838" s="20" t="s">
        <v>259</v>
      </c>
      <c r="J838" s="11" t="s">
        <v>261</v>
      </c>
      <c r="K838" s="11" t="s">
        <v>8769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44958</v>
      </c>
      <c r="H839" s="11">
        <v>9</v>
      </c>
      <c r="I839" s="20" t="s">
        <v>259</v>
      </c>
      <c r="J839" s="11" t="s">
        <v>261</v>
      </c>
      <c r="K839" s="11" t="s">
        <v>8769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8769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8769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8769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8769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8769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8769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8769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8769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8769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8769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8769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8769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8769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8769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8769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44958</v>
      </c>
      <c r="H855" s="11">
        <v>9</v>
      </c>
      <c r="I855" s="20" t="s">
        <v>259</v>
      </c>
      <c r="J855" s="11" t="s">
        <v>261</v>
      </c>
      <c r="K855" s="11" t="s">
        <v>8769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44958</v>
      </c>
      <c r="H856" s="11">
        <v>9</v>
      </c>
      <c r="I856" s="20" t="s">
        <v>259</v>
      </c>
      <c r="J856" s="11" t="s">
        <v>261</v>
      </c>
      <c r="K856" s="11" t="s">
        <v>8769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44958</v>
      </c>
      <c r="H857" s="11">
        <v>9</v>
      </c>
      <c r="I857" s="20" t="s">
        <v>259</v>
      </c>
      <c r="J857" s="11" t="s">
        <v>261</v>
      </c>
      <c r="K857" s="11" t="s">
        <v>8769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8769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8769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8769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8769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8769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8769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8769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8769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8769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8769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8769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8769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8769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8769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8769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44958</v>
      </c>
      <c r="H873" s="11">
        <v>9</v>
      </c>
      <c r="I873" s="20" t="s">
        <v>259</v>
      </c>
      <c r="J873" s="11" t="s">
        <v>261</v>
      </c>
      <c r="K873" s="11" t="s">
        <v>8769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44958</v>
      </c>
      <c r="H874" s="11">
        <v>9</v>
      </c>
      <c r="I874" s="20" t="s">
        <v>259</v>
      </c>
      <c r="J874" s="11" t="s">
        <v>261</v>
      </c>
      <c r="K874" s="11" t="s">
        <v>8769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44958</v>
      </c>
      <c r="H875" s="11">
        <v>9</v>
      </c>
      <c r="I875" s="20" t="s">
        <v>259</v>
      </c>
      <c r="J875" s="11" t="s">
        <v>261</v>
      </c>
      <c r="K875" s="11" t="s">
        <v>8769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8769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8769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8769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8769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8769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8769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8769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8769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8769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8769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8769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8769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8769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8769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8769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44958</v>
      </c>
      <c r="H891" s="11">
        <v>9</v>
      </c>
      <c r="I891" s="20" t="s">
        <v>259</v>
      </c>
      <c r="J891" s="11" t="s">
        <v>261</v>
      </c>
      <c r="K891" s="11" t="s">
        <v>8769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44958</v>
      </c>
      <c r="H892" s="11">
        <v>9</v>
      </c>
      <c r="I892" s="20" t="s">
        <v>259</v>
      </c>
      <c r="J892" s="11" t="s">
        <v>261</v>
      </c>
      <c r="K892" s="11" t="s">
        <v>8769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44958</v>
      </c>
      <c r="H893" s="11">
        <v>9</v>
      </c>
      <c r="I893" s="20" t="s">
        <v>259</v>
      </c>
      <c r="J893" s="11" t="s">
        <v>261</v>
      </c>
      <c r="K893" s="11" t="s">
        <v>8769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8769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8769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8769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8769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8769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8769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8769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8769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8769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44958</v>
      </c>
      <c r="H903" s="11">
        <v>9</v>
      </c>
      <c r="I903" s="20" t="s">
        <v>259</v>
      </c>
      <c r="J903" s="11" t="s">
        <v>261</v>
      </c>
      <c r="K903" s="11" t="s">
        <v>8769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44958</v>
      </c>
      <c r="H904" s="11">
        <v>9</v>
      </c>
      <c r="I904" s="20" t="s">
        <v>259</v>
      </c>
      <c r="J904" s="11" t="s">
        <v>261</v>
      </c>
      <c r="K904" s="11" t="s">
        <v>8769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44958</v>
      </c>
      <c r="H905" s="11">
        <v>9</v>
      </c>
      <c r="I905" s="20" t="s">
        <v>259</v>
      </c>
      <c r="J905" s="11" t="s">
        <v>261</v>
      </c>
      <c r="K905" s="11" t="s">
        <v>8769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8769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8769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8769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44958</v>
      </c>
      <c r="H909" s="11">
        <v>9</v>
      </c>
      <c r="I909" s="20" t="s">
        <v>259</v>
      </c>
      <c r="J909" s="11" t="s">
        <v>261</v>
      </c>
      <c r="K909" s="11" t="s">
        <v>8769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44958</v>
      </c>
      <c r="H910" s="11">
        <v>9</v>
      </c>
      <c r="I910" s="20" t="s">
        <v>259</v>
      </c>
      <c r="J910" s="11" t="s">
        <v>261</v>
      </c>
      <c r="K910" s="11" t="s">
        <v>8769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44958</v>
      </c>
      <c r="H911" s="11">
        <v>9</v>
      </c>
      <c r="I911" s="20" t="s">
        <v>259</v>
      </c>
      <c r="J911" s="11" t="s">
        <v>261</v>
      </c>
      <c r="K911" s="11" t="s">
        <v>8769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8769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8769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8769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8769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8769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8769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8769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8769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8769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8769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8769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8769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8769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8769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8769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44958</v>
      </c>
      <c r="H927" s="11">
        <v>9</v>
      </c>
      <c r="I927" s="20" t="s">
        <v>259</v>
      </c>
      <c r="J927" s="11" t="s">
        <v>261</v>
      </c>
      <c r="K927" s="11" t="s">
        <v>8769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44958</v>
      </c>
      <c r="H928" s="11">
        <v>9</v>
      </c>
      <c r="I928" s="20" t="s">
        <v>259</v>
      </c>
      <c r="J928" s="11" t="s">
        <v>261</v>
      </c>
      <c r="K928" s="11" t="s">
        <v>8769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44958</v>
      </c>
      <c r="H929" s="11">
        <v>9</v>
      </c>
      <c r="I929" s="20" t="s">
        <v>259</v>
      </c>
      <c r="J929" s="11" t="s">
        <v>261</v>
      </c>
      <c r="K929" s="11" t="s">
        <v>8769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8769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8769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8769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8769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8769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8769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8769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8769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8769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8769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8769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8769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8769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8769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8769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44958</v>
      </c>
      <c r="H945" s="11">
        <v>9</v>
      </c>
      <c r="I945" s="20" t="s">
        <v>259</v>
      </c>
      <c r="J945" s="11" t="s">
        <v>261</v>
      </c>
      <c r="K945" s="11" t="s">
        <v>8769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44958</v>
      </c>
      <c r="H946" s="11">
        <v>9</v>
      </c>
      <c r="I946" s="20" t="s">
        <v>259</v>
      </c>
      <c r="J946" s="11" t="s">
        <v>261</v>
      </c>
      <c r="K946" s="11" t="s">
        <v>8769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44958</v>
      </c>
      <c r="H947" s="11">
        <v>9</v>
      </c>
      <c r="I947" s="20" t="s">
        <v>259</v>
      </c>
      <c r="J947" s="11" t="s">
        <v>261</v>
      </c>
      <c r="K947" s="11" t="s">
        <v>8769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8769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8769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8769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8769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8769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8769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8769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8769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8769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8769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8769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8769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8769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8769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8769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44958</v>
      </c>
      <c r="H963" s="11">
        <v>9</v>
      </c>
      <c r="I963" s="20" t="s">
        <v>259</v>
      </c>
      <c r="J963" s="11" t="s">
        <v>261</v>
      </c>
      <c r="K963" s="11" t="s">
        <v>8769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44958</v>
      </c>
      <c r="H964" s="11">
        <v>9</v>
      </c>
      <c r="I964" s="20" t="s">
        <v>259</v>
      </c>
      <c r="J964" s="11" t="s">
        <v>261</v>
      </c>
      <c r="K964" s="11" t="s">
        <v>8769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44958</v>
      </c>
      <c r="H965" s="11">
        <v>9</v>
      </c>
      <c r="I965" s="20" t="s">
        <v>259</v>
      </c>
      <c r="J965" s="11" t="s">
        <v>261</v>
      </c>
      <c r="K965" s="11" t="s">
        <v>8769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8769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8769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8769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8769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8769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8769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8769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8769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8769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8769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8769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8769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8769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8769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8769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44958</v>
      </c>
      <c r="H981" s="11">
        <v>9</v>
      </c>
      <c r="I981" s="20" t="s">
        <v>259</v>
      </c>
      <c r="J981" s="11" t="s">
        <v>261</v>
      </c>
      <c r="K981" s="11" t="s">
        <v>8769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44958</v>
      </c>
      <c r="H982" s="11">
        <v>9</v>
      </c>
      <c r="I982" s="20" t="s">
        <v>259</v>
      </c>
      <c r="J982" s="11" t="s">
        <v>261</v>
      </c>
      <c r="K982" s="11" t="s">
        <v>8769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44958</v>
      </c>
      <c r="H983" s="11">
        <v>9</v>
      </c>
      <c r="I983" s="20" t="s">
        <v>259</v>
      </c>
      <c r="J983" s="11" t="s">
        <v>261</v>
      </c>
      <c r="K983" s="11" t="s">
        <v>8769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8769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8769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8769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8769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8769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8769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8769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8769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8769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8769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8769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8769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8769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8769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8769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44958</v>
      </c>
      <c r="H999" s="11">
        <v>9</v>
      </c>
      <c r="I999" s="20" t="s">
        <v>259</v>
      </c>
      <c r="J999" s="11" t="s">
        <v>261</v>
      </c>
      <c r="K999" s="11" t="s">
        <v>8769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44958</v>
      </c>
      <c r="H1000" s="11">
        <v>9</v>
      </c>
      <c r="I1000" s="20" t="s">
        <v>259</v>
      </c>
      <c r="J1000" s="11" t="s">
        <v>261</v>
      </c>
      <c r="K1000" s="11" t="s">
        <v>8769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44958</v>
      </c>
      <c r="H1001" s="11">
        <v>9</v>
      </c>
      <c r="I1001" s="20" t="s">
        <v>259</v>
      </c>
      <c r="J1001" s="11" t="s">
        <v>261</v>
      </c>
      <c r="K1001" s="11" t="s">
        <v>8769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8769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8769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8769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8769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8769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8769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44958</v>
      </c>
      <c r="H1008" s="11">
        <v>9</v>
      </c>
      <c r="I1008" s="20" t="s">
        <v>259</v>
      </c>
      <c r="J1008" s="11" t="s">
        <v>261</v>
      </c>
      <c r="K1008" s="11" t="s">
        <v>8769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44958</v>
      </c>
      <c r="H1009" s="11">
        <v>9</v>
      </c>
      <c r="I1009" s="20" t="s">
        <v>259</v>
      </c>
      <c r="J1009" s="11" t="s">
        <v>261</v>
      </c>
      <c r="K1009" s="11" t="s">
        <v>8769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44958</v>
      </c>
      <c r="H1010" s="11">
        <v>9</v>
      </c>
      <c r="I1010" s="20" t="s">
        <v>259</v>
      </c>
      <c r="J1010" s="11" t="s">
        <v>261</v>
      </c>
      <c r="K1010" s="11" t="s">
        <v>8769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8769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8769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8769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8769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8769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8769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44958</v>
      </c>
      <c r="H1017" s="11">
        <v>9</v>
      </c>
      <c r="I1017" s="20" t="s">
        <v>259</v>
      </c>
      <c r="J1017" s="11" t="s">
        <v>261</v>
      </c>
      <c r="K1017" s="11" t="s">
        <v>8769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44958</v>
      </c>
      <c r="H1018" s="11">
        <v>9</v>
      </c>
      <c r="I1018" s="20" t="s">
        <v>259</v>
      </c>
      <c r="J1018" s="11" t="s">
        <v>261</v>
      </c>
      <c r="K1018" s="11" t="s">
        <v>8769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44958</v>
      </c>
      <c r="H1019" s="11">
        <v>9</v>
      </c>
      <c r="I1019" s="20" t="s">
        <v>259</v>
      </c>
      <c r="J1019" s="11" t="s">
        <v>261</v>
      </c>
      <c r="K1019" s="11" t="s">
        <v>8769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8769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8769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8769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8769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8769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8769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8769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8769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8769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8769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8769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8769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8769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8769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8769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44958</v>
      </c>
      <c r="H1035" s="11">
        <v>9</v>
      </c>
      <c r="I1035" s="20" t="s">
        <v>259</v>
      </c>
      <c r="J1035" s="11" t="s">
        <v>261</v>
      </c>
      <c r="K1035" s="11" t="s">
        <v>8769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44958</v>
      </c>
      <c r="H1036" s="11">
        <v>9</v>
      </c>
      <c r="I1036" s="20" t="s">
        <v>259</v>
      </c>
      <c r="J1036" s="11" t="s">
        <v>261</v>
      </c>
      <c r="K1036" s="11" t="s">
        <v>8769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44958</v>
      </c>
      <c r="H1037" s="11">
        <v>9</v>
      </c>
      <c r="I1037" s="20" t="s">
        <v>259</v>
      </c>
      <c r="J1037" s="11" t="s">
        <v>261</v>
      </c>
      <c r="K1037" s="11" t="s">
        <v>8769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8769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8769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8769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8769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8769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8769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8769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8769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8769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8769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8769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8769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8769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8769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8769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44958</v>
      </c>
      <c r="H1053" s="11">
        <v>9</v>
      </c>
      <c r="I1053" s="20" t="s">
        <v>259</v>
      </c>
      <c r="J1053" s="11" t="s">
        <v>261</v>
      </c>
      <c r="K1053" s="11" t="s">
        <v>8769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44958</v>
      </c>
      <c r="H1054" s="11">
        <v>9</v>
      </c>
      <c r="I1054" s="20" t="s">
        <v>259</v>
      </c>
      <c r="J1054" s="11" t="s">
        <v>261</v>
      </c>
      <c r="K1054" s="11" t="s">
        <v>8769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44958</v>
      </c>
      <c r="H1055" s="11">
        <v>9</v>
      </c>
      <c r="I1055" s="20" t="s">
        <v>259</v>
      </c>
      <c r="J1055" s="11" t="s">
        <v>261</v>
      </c>
      <c r="K1055" s="11" t="s">
        <v>8769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8769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8769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8769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8769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8769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8769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8769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8769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8769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8769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8769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8769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8769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8769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8769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44958</v>
      </c>
      <c r="H1071" s="11">
        <v>9</v>
      </c>
      <c r="I1071" s="20" t="s">
        <v>259</v>
      </c>
      <c r="J1071" s="11" t="s">
        <v>261</v>
      </c>
      <c r="K1071" s="11" t="s">
        <v>8769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44958</v>
      </c>
      <c r="H1072" s="11">
        <v>9</v>
      </c>
      <c r="I1072" s="20" t="s">
        <v>259</v>
      </c>
      <c r="J1072" s="11" t="s">
        <v>261</v>
      </c>
      <c r="K1072" s="11" t="s">
        <v>8769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44958</v>
      </c>
      <c r="H1073" s="11">
        <v>9</v>
      </c>
      <c r="I1073" s="20" t="s">
        <v>259</v>
      </c>
      <c r="J1073" s="11" t="s">
        <v>261</v>
      </c>
      <c r="K1073" s="11" t="s">
        <v>8769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8769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8769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8769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8769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8769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8769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8769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8769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8769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8769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8769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8769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8769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8769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8769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44958</v>
      </c>
      <c r="H1089" s="11">
        <v>9</v>
      </c>
      <c r="I1089" s="20" t="s">
        <v>259</v>
      </c>
      <c r="J1089" s="11" t="s">
        <v>261</v>
      </c>
      <c r="K1089" s="11" t="s">
        <v>8769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44958</v>
      </c>
      <c r="H1090" s="11">
        <v>9</v>
      </c>
      <c r="I1090" s="20" t="s">
        <v>259</v>
      </c>
      <c r="J1090" s="11" t="s">
        <v>261</v>
      </c>
      <c r="K1090" s="11" t="s">
        <v>8769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44958</v>
      </c>
      <c r="H1091" s="11">
        <v>9</v>
      </c>
      <c r="I1091" s="20" t="s">
        <v>259</v>
      </c>
      <c r="J1091" s="11" t="s">
        <v>261</v>
      </c>
      <c r="K1091" s="11" t="s">
        <v>8769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8769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8769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8769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8769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8769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8769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8769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8769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8769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8769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8769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8769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8769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8769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8769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44958</v>
      </c>
      <c r="H1107" s="11">
        <v>9</v>
      </c>
      <c r="I1107" s="20" t="s">
        <v>259</v>
      </c>
      <c r="J1107" s="11" t="s">
        <v>261</v>
      </c>
      <c r="K1107" s="11" t="s">
        <v>8769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44958</v>
      </c>
      <c r="H1108" s="11">
        <v>9</v>
      </c>
      <c r="I1108" s="20" t="s">
        <v>259</v>
      </c>
      <c r="J1108" s="11" t="s">
        <v>261</v>
      </c>
      <c r="K1108" s="11" t="s">
        <v>8769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44958</v>
      </c>
      <c r="H1109" s="11">
        <v>9</v>
      </c>
      <c r="I1109" s="20" t="s">
        <v>259</v>
      </c>
      <c r="J1109" s="11" t="s">
        <v>261</v>
      </c>
      <c r="K1109" s="11" t="s">
        <v>8769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8769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8769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8769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44958</v>
      </c>
      <c r="H1113" s="11">
        <v>9</v>
      </c>
      <c r="I1113" s="20" t="s">
        <v>259</v>
      </c>
      <c r="J1113" s="11" t="s">
        <v>261</v>
      </c>
      <c r="K1113" s="11" t="s">
        <v>8769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44958</v>
      </c>
      <c r="H1114" s="11">
        <v>9</v>
      </c>
      <c r="I1114" s="20" t="s">
        <v>259</v>
      </c>
      <c r="J1114" s="11" t="s">
        <v>261</v>
      </c>
      <c r="K1114" s="11" t="s">
        <v>8769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44958</v>
      </c>
      <c r="H1115" s="11">
        <v>9</v>
      </c>
      <c r="I1115" s="20" t="s">
        <v>259</v>
      </c>
      <c r="J1115" s="11" t="s">
        <v>261</v>
      </c>
      <c r="K1115" s="11" t="s">
        <v>8769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8769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8769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8769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8769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8769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8769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8769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8769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8769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44958</v>
      </c>
      <c r="H1125" s="11">
        <v>9</v>
      </c>
      <c r="I1125" s="20" t="s">
        <v>259</v>
      </c>
      <c r="J1125" s="11" t="s">
        <v>261</v>
      </c>
      <c r="K1125" s="11" t="s">
        <v>8769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44958</v>
      </c>
      <c r="H1126" s="11">
        <v>9</v>
      </c>
      <c r="I1126" s="20" t="s">
        <v>259</v>
      </c>
      <c r="J1126" s="11" t="s">
        <v>261</v>
      </c>
      <c r="K1126" s="11" t="s">
        <v>8769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44958</v>
      </c>
      <c r="H1127" s="11">
        <v>9</v>
      </c>
      <c r="I1127" s="20" t="s">
        <v>259</v>
      </c>
      <c r="J1127" s="11" t="s">
        <v>261</v>
      </c>
      <c r="K1127" s="11" t="s">
        <v>8769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8769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8769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8769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8769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8769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8769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8769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8769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8769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8769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8769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8769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8769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8769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8769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44958</v>
      </c>
      <c r="H1143" s="11">
        <v>9</v>
      </c>
      <c r="I1143" s="20" t="s">
        <v>259</v>
      </c>
      <c r="J1143" s="11" t="s">
        <v>261</v>
      </c>
      <c r="K1143" s="11" t="s">
        <v>8769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44958</v>
      </c>
      <c r="H1144" s="11">
        <v>9</v>
      </c>
      <c r="I1144" s="20" t="s">
        <v>259</v>
      </c>
      <c r="J1144" s="11" t="s">
        <v>261</v>
      </c>
      <c r="K1144" s="11" t="s">
        <v>8769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44958</v>
      </c>
      <c r="H1145" s="11">
        <v>9</v>
      </c>
      <c r="I1145" s="20" t="s">
        <v>259</v>
      </c>
      <c r="J1145" s="11" t="s">
        <v>261</v>
      </c>
      <c r="K1145" s="11" t="s">
        <v>8769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8769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8769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8769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8769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8769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8769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8769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8769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8769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8769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8769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8769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8769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8769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8769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44958</v>
      </c>
      <c r="H1161" s="11">
        <v>9</v>
      </c>
      <c r="I1161" s="20" t="s">
        <v>259</v>
      </c>
      <c r="J1161" s="11" t="s">
        <v>261</v>
      </c>
      <c r="K1161" s="11" t="s">
        <v>8769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44958</v>
      </c>
      <c r="H1162" s="11">
        <v>9</v>
      </c>
      <c r="I1162" s="20" t="s">
        <v>259</v>
      </c>
      <c r="J1162" s="11" t="s">
        <v>261</v>
      </c>
      <c r="K1162" s="11" t="s">
        <v>8769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44958</v>
      </c>
      <c r="H1163" s="11">
        <v>9</v>
      </c>
      <c r="I1163" s="20" t="s">
        <v>259</v>
      </c>
      <c r="J1163" s="11" t="s">
        <v>261</v>
      </c>
      <c r="K1163" s="11" t="s">
        <v>8769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8769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8769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8769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8769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8769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8769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8769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8769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8769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8769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8769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8769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8769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8769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8769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44958</v>
      </c>
      <c r="H1179" s="11">
        <v>9</v>
      </c>
      <c r="I1179" s="20" t="s">
        <v>259</v>
      </c>
      <c r="J1179" s="11" t="s">
        <v>261</v>
      </c>
      <c r="K1179" s="11" t="s">
        <v>8769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44958</v>
      </c>
      <c r="H1180" s="11">
        <v>9</v>
      </c>
      <c r="I1180" s="20" t="s">
        <v>259</v>
      </c>
      <c r="J1180" s="11" t="s">
        <v>261</v>
      </c>
      <c r="K1180" s="11" t="s">
        <v>8769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44958</v>
      </c>
      <c r="H1181" s="11">
        <v>9</v>
      </c>
      <c r="I1181" s="20" t="s">
        <v>259</v>
      </c>
      <c r="J1181" s="11" t="s">
        <v>261</v>
      </c>
      <c r="K1181" s="11" t="s">
        <v>8769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8769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8769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8769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8769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8769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8769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8769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8769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8769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8769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8769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8769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8769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8769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8769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44958</v>
      </c>
      <c r="H1197" s="11">
        <v>9</v>
      </c>
      <c r="I1197" s="20" t="s">
        <v>259</v>
      </c>
      <c r="J1197" s="11" t="s">
        <v>261</v>
      </c>
      <c r="K1197" s="11" t="s">
        <v>8769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44958</v>
      </c>
      <c r="H1198" s="11">
        <v>9</v>
      </c>
      <c r="I1198" s="20" t="s">
        <v>259</v>
      </c>
      <c r="J1198" s="11" t="s">
        <v>261</v>
      </c>
      <c r="K1198" s="11" t="s">
        <v>8769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44958</v>
      </c>
      <c r="H1199" s="11">
        <v>9</v>
      </c>
      <c r="I1199" s="20" t="s">
        <v>259</v>
      </c>
      <c r="J1199" s="11" t="s">
        <v>261</v>
      </c>
      <c r="K1199" s="11" t="s">
        <v>8769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8769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8769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8769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8769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8769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8769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8769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8769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8769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8769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8769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8769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8769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8769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8769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44958</v>
      </c>
      <c r="H1215" s="11">
        <v>9</v>
      </c>
      <c r="I1215" s="20" t="s">
        <v>259</v>
      </c>
      <c r="J1215" s="11" t="s">
        <v>261</v>
      </c>
      <c r="K1215" s="11" t="s">
        <v>8769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44958</v>
      </c>
      <c r="H1216" s="11">
        <v>9</v>
      </c>
      <c r="I1216" s="20" t="s">
        <v>259</v>
      </c>
      <c r="J1216" s="11" t="s">
        <v>261</v>
      </c>
      <c r="K1216" s="11" t="s">
        <v>8769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44958</v>
      </c>
      <c r="H1217" s="11">
        <v>9</v>
      </c>
      <c r="I1217" s="20" t="s">
        <v>259</v>
      </c>
      <c r="J1217" s="11" t="s">
        <v>261</v>
      </c>
      <c r="K1217" s="11" t="s">
        <v>8769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44958</v>
      </c>
      <c r="H1218" s="11">
        <v>9</v>
      </c>
      <c r="I1218" s="20" t="s">
        <v>259</v>
      </c>
      <c r="J1218" s="11" t="s">
        <v>261</v>
      </c>
      <c r="K1218" s="11" t="s">
        <v>8769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44958</v>
      </c>
      <c r="H1219" s="11">
        <v>9</v>
      </c>
      <c r="I1219" s="20" t="s">
        <v>259</v>
      </c>
      <c r="J1219" s="11" t="s">
        <v>261</v>
      </c>
      <c r="K1219" s="11" t="s">
        <v>8769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44958</v>
      </c>
      <c r="H1220" s="11">
        <v>9</v>
      </c>
      <c r="I1220" s="20" t="s">
        <v>259</v>
      </c>
      <c r="J1220" s="11" t="s">
        <v>261</v>
      </c>
      <c r="K1220" s="11" t="s">
        <v>8769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8769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8769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8769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8769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8769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8769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8769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8769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8769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8769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8769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8769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44958</v>
      </c>
      <c r="H1233" s="11">
        <v>9</v>
      </c>
      <c r="I1233" s="20" t="s">
        <v>259</v>
      </c>
      <c r="J1233" s="11" t="s">
        <v>261</v>
      </c>
      <c r="K1233" s="11" t="s">
        <v>8769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44958</v>
      </c>
      <c r="H1234" s="11">
        <v>9</v>
      </c>
      <c r="I1234" s="20" t="s">
        <v>259</v>
      </c>
      <c r="J1234" s="11" t="s">
        <v>261</v>
      </c>
      <c r="K1234" s="11" t="s">
        <v>8769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44958</v>
      </c>
      <c r="H1235" s="11">
        <v>9</v>
      </c>
      <c r="I1235" s="20" t="s">
        <v>259</v>
      </c>
      <c r="J1235" s="11" t="s">
        <v>261</v>
      </c>
      <c r="K1235" s="11" t="s">
        <v>8769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8769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8769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8769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8769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8769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8769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8769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8769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8769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8769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8769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8769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8769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8769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8769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44958</v>
      </c>
      <c r="H1251" s="11">
        <v>9</v>
      </c>
      <c r="I1251" s="20" t="s">
        <v>259</v>
      </c>
      <c r="J1251" s="11" t="s">
        <v>261</v>
      </c>
      <c r="K1251" s="11" t="s">
        <v>8769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44958</v>
      </c>
      <c r="H1252" s="11">
        <v>9</v>
      </c>
      <c r="I1252" s="20" t="s">
        <v>259</v>
      </c>
      <c r="J1252" s="11" t="s">
        <v>261</v>
      </c>
      <c r="K1252" s="11" t="s">
        <v>8769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44958</v>
      </c>
      <c r="H1253" s="11">
        <v>9</v>
      </c>
      <c r="I1253" s="20" t="s">
        <v>259</v>
      </c>
      <c r="J1253" s="11" t="s">
        <v>261</v>
      </c>
      <c r="K1253" s="11" t="s">
        <v>8769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8769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8769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8769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8769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8769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8769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8769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8769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8769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8769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8769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8769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8769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8769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8769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44958</v>
      </c>
      <c r="H1269" s="11">
        <v>9</v>
      </c>
      <c r="I1269" s="20" t="s">
        <v>259</v>
      </c>
      <c r="J1269" s="11" t="s">
        <v>261</v>
      </c>
      <c r="K1269" s="11" t="s">
        <v>8769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44958</v>
      </c>
      <c r="H1270" s="11">
        <v>9</v>
      </c>
      <c r="I1270" s="20" t="s">
        <v>259</v>
      </c>
      <c r="J1270" s="11" t="s">
        <v>261</v>
      </c>
      <c r="K1270" s="11" t="s">
        <v>8769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44958</v>
      </c>
      <c r="H1271" s="11">
        <v>9</v>
      </c>
      <c r="I1271" s="20" t="s">
        <v>259</v>
      </c>
      <c r="J1271" s="11" t="s">
        <v>261</v>
      </c>
      <c r="K1271" s="11" t="s">
        <v>8769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8769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8769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8769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8769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8769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8769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8769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8769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8769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8769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8769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8769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8769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8769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8769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44958</v>
      </c>
      <c r="H1287" s="11">
        <v>9</v>
      </c>
      <c r="I1287" s="20" t="s">
        <v>259</v>
      </c>
      <c r="J1287" s="11" t="s">
        <v>261</v>
      </c>
      <c r="K1287" s="11" t="s">
        <v>8769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44958</v>
      </c>
      <c r="H1288" s="11">
        <v>9</v>
      </c>
      <c r="I1288" s="20" t="s">
        <v>259</v>
      </c>
      <c r="J1288" s="11" t="s">
        <v>261</v>
      </c>
      <c r="K1288" s="11" t="s">
        <v>8769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44958</v>
      </c>
      <c r="H1289" s="11">
        <v>9</v>
      </c>
      <c r="I1289" s="20" t="s">
        <v>259</v>
      </c>
      <c r="J1289" s="11" t="s">
        <v>261</v>
      </c>
      <c r="K1289" s="11" t="s">
        <v>8769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8769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8769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8769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8769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8769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8769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8769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8769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8769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8769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8769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8769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8769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8769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8769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44958</v>
      </c>
      <c r="H1305" s="11">
        <v>9</v>
      </c>
      <c r="I1305" s="20" t="s">
        <v>259</v>
      </c>
      <c r="J1305" s="11" t="s">
        <v>261</v>
      </c>
      <c r="K1305" s="11" t="s">
        <v>8769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44958</v>
      </c>
      <c r="H1306" s="11">
        <v>9</v>
      </c>
      <c r="I1306" s="20" t="s">
        <v>259</v>
      </c>
      <c r="J1306" s="11" t="s">
        <v>261</v>
      </c>
      <c r="K1306" s="11" t="s">
        <v>8769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44958</v>
      </c>
      <c r="H1307" s="11">
        <v>9</v>
      </c>
      <c r="I1307" s="20" t="s">
        <v>259</v>
      </c>
      <c r="J1307" s="11" t="s">
        <v>261</v>
      </c>
      <c r="K1307" s="11" t="s">
        <v>8769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8769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8769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8769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8769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8769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8769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8769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8769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8769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8769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8769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8769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8769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8769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8769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44958</v>
      </c>
      <c r="H1323" s="11">
        <v>9</v>
      </c>
      <c r="I1323" s="20" t="s">
        <v>259</v>
      </c>
      <c r="J1323" s="11" t="s">
        <v>261</v>
      </c>
      <c r="K1323" s="11" t="s">
        <v>8769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44958</v>
      </c>
      <c r="H1324" s="11">
        <v>9</v>
      </c>
      <c r="I1324" s="20" t="s">
        <v>259</v>
      </c>
      <c r="J1324" s="11" t="s">
        <v>261</v>
      </c>
      <c r="K1324" s="11" t="s">
        <v>8769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44958</v>
      </c>
      <c r="H1325" s="11">
        <v>9</v>
      </c>
      <c r="I1325" s="20" t="s">
        <v>259</v>
      </c>
      <c r="J1325" s="11" t="s">
        <v>261</v>
      </c>
      <c r="K1325" s="11" t="s">
        <v>8769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8769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8769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8769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8769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8769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8769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8769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8769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8769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8769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8769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8769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8769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8769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8769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44958</v>
      </c>
      <c r="H1341" s="11">
        <v>9</v>
      </c>
      <c r="I1341" s="20" t="s">
        <v>259</v>
      </c>
      <c r="J1341" s="11" t="s">
        <v>261</v>
      </c>
      <c r="K1341" s="11" t="s">
        <v>8769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44958</v>
      </c>
      <c r="H1342" s="11">
        <v>9</v>
      </c>
      <c r="I1342" s="20" t="s">
        <v>259</v>
      </c>
      <c r="J1342" s="11" t="s">
        <v>261</v>
      </c>
      <c r="K1342" s="11" t="s">
        <v>8769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44958</v>
      </c>
      <c r="H1343" s="11">
        <v>9</v>
      </c>
      <c r="I1343" s="20" t="s">
        <v>259</v>
      </c>
      <c r="J1343" s="11" t="s">
        <v>261</v>
      </c>
      <c r="K1343" s="11" t="s">
        <v>8769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8769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8769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8769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8769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8769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8769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8769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8769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8769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8769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8769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8769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8769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8769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8769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44958</v>
      </c>
      <c r="H1359" s="11">
        <v>9</v>
      </c>
      <c r="I1359" s="20" t="s">
        <v>259</v>
      </c>
      <c r="J1359" s="11" t="s">
        <v>261</v>
      </c>
      <c r="K1359" s="11" t="s">
        <v>8769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44958</v>
      </c>
      <c r="H1360" s="11">
        <v>9</v>
      </c>
      <c r="I1360" s="20" t="s">
        <v>259</v>
      </c>
      <c r="J1360" s="11" t="s">
        <v>261</v>
      </c>
      <c r="K1360" s="11" t="s">
        <v>8769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44958</v>
      </c>
      <c r="H1361" s="11">
        <v>9</v>
      </c>
      <c r="I1361" s="20" t="s">
        <v>259</v>
      </c>
      <c r="J1361" s="11" t="s">
        <v>261</v>
      </c>
      <c r="K1361" s="11" t="s">
        <v>8769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8769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8769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8769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8769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8769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8769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8769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8769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8769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8769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8769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8769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8769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8769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8769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44958</v>
      </c>
      <c r="H1377" s="11">
        <v>9</v>
      </c>
      <c r="I1377" s="20" t="s">
        <v>259</v>
      </c>
      <c r="J1377" s="11" t="s">
        <v>261</v>
      </c>
      <c r="K1377" s="11" t="s">
        <v>8769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44958</v>
      </c>
      <c r="H1378" s="11">
        <v>9</v>
      </c>
      <c r="I1378" s="20" t="s">
        <v>259</v>
      </c>
      <c r="J1378" s="11" t="s">
        <v>261</v>
      </c>
      <c r="K1378" s="11" t="s">
        <v>8769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44958</v>
      </c>
      <c r="H1379" s="11">
        <v>9</v>
      </c>
      <c r="I1379" s="20" t="s">
        <v>259</v>
      </c>
      <c r="J1379" s="11" t="s">
        <v>261</v>
      </c>
      <c r="K1379" s="11" t="s">
        <v>8769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8769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8769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8769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8769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8769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8769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8769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8769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8769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8769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8769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8769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8769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8769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8769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44958</v>
      </c>
      <c r="H1395" s="11">
        <v>9</v>
      </c>
      <c r="I1395" s="20" t="s">
        <v>259</v>
      </c>
      <c r="J1395" s="11" t="s">
        <v>261</v>
      </c>
      <c r="K1395" s="11" t="s">
        <v>8769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44958</v>
      </c>
      <c r="H1396" s="11">
        <v>9</v>
      </c>
      <c r="I1396" s="20" t="s">
        <v>259</v>
      </c>
      <c r="J1396" s="11" t="s">
        <v>261</v>
      </c>
      <c r="K1396" s="11" t="s">
        <v>8769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44958</v>
      </c>
      <c r="H1397" s="11">
        <v>9</v>
      </c>
      <c r="I1397" s="20" t="s">
        <v>259</v>
      </c>
      <c r="J1397" s="11" t="s">
        <v>261</v>
      </c>
      <c r="K1397" s="11" t="s">
        <v>8769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8769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8769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8769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8769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8769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8769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8769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8769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8769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8769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8769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8769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8769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8769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8769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44958</v>
      </c>
      <c r="H1413" s="11">
        <v>9</v>
      </c>
      <c r="I1413" s="20" t="s">
        <v>259</v>
      </c>
      <c r="J1413" s="11" t="s">
        <v>261</v>
      </c>
      <c r="K1413" s="11" t="s">
        <v>8769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44958</v>
      </c>
      <c r="H1414" s="11">
        <v>9</v>
      </c>
      <c r="I1414" s="20" t="s">
        <v>259</v>
      </c>
      <c r="J1414" s="11" t="s">
        <v>261</v>
      </c>
      <c r="K1414" s="11" t="s">
        <v>8769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44958</v>
      </c>
      <c r="H1415" s="11">
        <v>9</v>
      </c>
      <c r="I1415" s="20" t="s">
        <v>259</v>
      </c>
      <c r="J1415" s="11" t="s">
        <v>261</v>
      </c>
      <c r="K1415" s="11" t="s">
        <v>8769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8769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8769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8769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8769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8769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8769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8769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8769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8769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8769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8769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8769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44958</v>
      </c>
      <c r="H1428" s="11">
        <v>9</v>
      </c>
      <c r="I1428" s="20" t="s">
        <v>259</v>
      </c>
      <c r="J1428" s="11" t="s">
        <v>261</v>
      </c>
      <c r="K1428" s="11" t="s">
        <v>8769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44958</v>
      </c>
      <c r="H1429" s="11">
        <v>9</v>
      </c>
      <c r="I1429" s="20" t="s">
        <v>259</v>
      </c>
      <c r="J1429" s="11" t="s">
        <v>261</v>
      </c>
      <c r="K1429" s="11" t="s">
        <v>8769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44958</v>
      </c>
      <c r="H1430" s="11">
        <v>9</v>
      </c>
      <c r="I1430" s="20" t="s">
        <v>259</v>
      </c>
      <c r="J1430" s="11" t="s">
        <v>261</v>
      </c>
      <c r="K1430" s="11" t="s">
        <v>8769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44958</v>
      </c>
      <c r="H1431" s="11">
        <v>9</v>
      </c>
      <c r="I1431" s="20" t="s">
        <v>259</v>
      </c>
      <c r="J1431" s="11" t="s">
        <v>261</v>
      </c>
      <c r="K1431" s="11" t="s">
        <v>8769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44958</v>
      </c>
      <c r="H1432" s="11">
        <v>9</v>
      </c>
      <c r="I1432" s="20" t="s">
        <v>259</v>
      </c>
      <c r="J1432" s="11" t="s">
        <v>261</v>
      </c>
      <c r="K1432" s="11" t="s">
        <v>8769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44958</v>
      </c>
      <c r="H1433" s="11">
        <v>9</v>
      </c>
      <c r="I1433" s="20" t="s">
        <v>259</v>
      </c>
      <c r="J1433" s="11" t="s">
        <v>261</v>
      </c>
      <c r="K1433" s="11" t="s">
        <v>8769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8769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8769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8769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8769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8769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8769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8769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8769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8769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8769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8769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8769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8769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8769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8769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44958</v>
      </c>
      <c r="H1449" s="11">
        <v>9</v>
      </c>
      <c r="I1449" s="20" t="s">
        <v>259</v>
      </c>
      <c r="J1449" s="11" t="s">
        <v>261</v>
      </c>
      <c r="K1449" s="11" t="s">
        <v>8769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44958</v>
      </c>
      <c r="H1450" s="11">
        <v>9</v>
      </c>
      <c r="I1450" s="20" t="s">
        <v>259</v>
      </c>
      <c r="J1450" s="11" t="s">
        <v>261</v>
      </c>
      <c r="K1450" s="11" t="s">
        <v>8769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44958</v>
      </c>
      <c r="H1451" s="11">
        <v>9</v>
      </c>
      <c r="I1451" s="20" t="s">
        <v>259</v>
      </c>
      <c r="J1451" s="11" t="s">
        <v>261</v>
      </c>
      <c r="K1451" s="11" t="s">
        <v>8769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8769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8769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8769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8769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8769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8769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8769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8769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8769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8769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8769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8769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8769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8769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8769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44958</v>
      </c>
      <c r="H1467" s="11">
        <v>9</v>
      </c>
      <c r="I1467" s="20" t="s">
        <v>259</v>
      </c>
      <c r="J1467" s="11" t="s">
        <v>261</v>
      </c>
      <c r="K1467" s="11" t="s">
        <v>8769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44958</v>
      </c>
      <c r="H1468" s="11">
        <v>9</v>
      </c>
      <c r="I1468" s="20" t="s">
        <v>259</v>
      </c>
      <c r="J1468" s="11" t="s">
        <v>261</v>
      </c>
      <c r="K1468" s="11" t="s">
        <v>8769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44958</v>
      </c>
      <c r="H1469" s="11">
        <v>9</v>
      </c>
      <c r="I1469" s="20" t="s">
        <v>259</v>
      </c>
      <c r="J1469" s="11" t="s">
        <v>261</v>
      </c>
      <c r="K1469" s="11" t="s">
        <v>8769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8769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8769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8769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8769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8769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8769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8769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8769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8769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8769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8769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8769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44958</v>
      </c>
      <c r="H1482" s="11">
        <v>9</v>
      </c>
      <c r="I1482" s="20" t="s">
        <v>259</v>
      </c>
      <c r="J1482" s="11" t="s">
        <v>261</v>
      </c>
      <c r="K1482" s="11" t="s">
        <v>8769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44958</v>
      </c>
      <c r="H1483" s="11">
        <v>9</v>
      </c>
      <c r="I1483" s="20" t="s">
        <v>259</v>
      </c>
      <c r="J1483" s="11" t="s">
        <v>261</v>
      </c>
      <c r="K1483" s="11" t="s">
        <v>8769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44958</v>
      </c>
      <c r="H1484" s="11">
        <v>9</v>
      </c>
      <c r="I1484" s="20" t="s">
        <v>259</v>
      </c>
      <c r="J1484" s="11" t="s">
        <v>261</v>
      </c>
      <c r="K1484" s="11" t="s">
        <v>8769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44958</v>
      </c>
      <c r="H1485" s="11">
        <v>9</v>
      </c>
      <c r="I1485" s="20" t="s">
        <v>259</v>
      </c>
      <c r="J1485" s="11" t="s">
        <v>261</v>
      </c>
      <c r="K1485" s="11" t="s">
        <v>8769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44958</v>
      </c>
      <c r="H1486" s="11">
        <v>9</v>
      </c>
      <c r="I1486" s="20" t="s">
        <v>259</v>
      </c>
      <c r="J1486" s="11" t="s">
        <v>261</v>
      </c>
      <c r="K1486" s="11" t="s">
        <v>8769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44958</v>
      </c>
      <c r="H1487" s="11">
        <v>9</v>
      </c>
      <c r="I1487" s="20" t="s">
        <v>259</v>
      </c>
      <c r="J1487" s="11" t="s">
        <v>261</v>
      </c>
      <c r="K1487" s="11" t="s">
        <v>8769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44958</v>
      </c>
      <c r="H1488" s="11">
        <v>9</v>
      </c>
      <c r="I1488" s="20" t="s">
        <v>259</v>
      </c>
      <c r="J1488" s="11" t="s">
        <v>261</v>
      </c>
      <c r="K1488" s="11" t="s">
        <v>8769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44958</v>
      </c>
      <c r="H1489" s="11">
        <v>9</v>
      </c>
      <c r="I1489" s="20" t="s">
        <v>259</v>
      </c>
      <c r="J1489" s="11" t="s">
        <v>261</v>
      </c>
      <c r="K1489" s="11" t="s">
        <v>8769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44958</v>
      </c>
      <c r="H1490" s="11">
        <v>9</v>
      </c>
      <c r="I1490" s="20" t="s">
        <v>259</v>
      </c>
      <c r="J1490" s="11" t="s">
        <v>261</v>
      </c>
      <c r="K1490" s="11" t="s">
        <v>8769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44958</v>
      </c>
      <c r="H1491" s="11">
        <v>9</v>
      </c>
      <c r="I1491" s="20" t="s">
        <v>259</v>
      </c>
      <c r="J1491" s="11" t="s">
        <v>261</v>
      </c>
      <c r="K1491" s="11" t="s">
        <v>8769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44958</v>
      </c>
      <c r="H1492" s="11">
        <v>9</v>
      </c>
      <c r="I1492" s="20" t="s">
        <v>259</v>
      </c>
      <c r="J1492" s="11" t="s">
        <v>261</v>
      </c>
      <c r="K1492" s="11" t="s">
        <v>8769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44958</v>
      </c>
      <c r="H1493" s="11">
        <v>9</v>
      </c>
      <c r="I1493" s="20" t="s">
        <v>259</v>
      </c>
      <c r="J1493" s="11" t="s">
        <v>261</v>
      </c>
      <c r="K1493" s="11" t="s">
        <v>8769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44958</v>
      </c>
      <c r="H1494" s="11">
        <v>9</v>
      </c>
      <c r="I1494" s="20" t="s">
        <v>259</v>
      </c>
      <c r="J1494" s="11" t="s">
        <v>261</v>
      </c>
      <c r="K1494" s="11" t="s">
        <v>8769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44958</v>
      </c>
      <c r="H1495" s="11">
        <v>9</v>
      </c>
      <c r="I1495" s="20" t="s">
        <v>259</v>
      </c>
      <c r="J1495" s="11" t="s">
        <v>261</v>
      </c>
      <c r="K1495" s="11" t="s">
        <v>8769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44958</v>
      </c>
      <c r="H1496" s="11">
        <v>9</v>
      </c>
      <c r="I1496" s="20" t="s">
        <v>259</v>
      </c>
      <c r="J1496" s="11" t="s">
        <v>261</v>
      </c>
      <c r="K1496" s="11" t="s">
        <v>8769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44958</v>
      </c>
      <c r="H1497" s="11">
        <v>9</v>
      </c>
      <c r="I1497" s="20" t="s">
        <v>259</v>
      </c>
      <c r="J1497" s="11" t="s">
        <v>261</v>
      </c>
      <c r="K1497" s="11" t="s">
        <v>8769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44958</v>
      </c>
      <c r="H1498" s="11">
        <v>9</v>
      </c>
      <c r="I1498" s="20" t="s">
        <v>259</v>
      </c>
      <c r="J1498" s="11" t="s">
        <v>261</v>
      </c>
      <c r="K1498" s="11" t="s">
        <v>8769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44958</v>
      </c>
      <c r="H1499" s="11">
        <v>9</v>
      </c>
      <c r="I1499" s="20" t="s">
        <v>259</v>
      </c>
      <c r="J1499" s="11" t="s">
        <v>261</v>
      </c>
      <c r="K1499" s="11" t="s">
        <v>8769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44958</v>
      </c>
      <c r="H1500" s="11">
        <v>9</v>
      </c>
      <c r="I1500" s="20" t="s">
        <v>259</v>
      </c>
      <c r="J1500" s="11" t="s">
        <v>261</v>
      </c>
      <c r="K1500" s="11" t="s">
        <v>8769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44958</v>
      </c>
      <c r="H1501" s="11">
        <v>9</v>
      </c>
      <c r="I1501" s="20" t="s">
        <v>259</v>
      </c>
      <c r="J1501" s="11" t="s">
        <v>261</v>
      </c>
      <c r="K1501" s="11" t="s">
        <v>8769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44958</v>
      </c>
      <c r="H1502" s="11">
        <v>9</v>
      </c>
      <c r="I1502" s="20" t="s">
        <v>259</v>
      </c>
      <c r="J1502" s="11" t="s">
        <v>261</v>
      </c>
      <c r="K1502" s="11" t="s">
        <v>8769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44958</v>
      </c>
      <c r="H1503" s="11">
        <v>9</v>
      </c>
      <c r="I1503" s="20" t="s">
        <v>259</v>
      </c>
      <c r="J1503" s="11" t="s">
        <v>261</v>
      </c>
      <c r="K1503" s="11" t="s">
        <v>8769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44958</v>
      </c>
      <c r="H1504" s="11">
        <v>9</v>
      </c>
      <c r="I1504" s="20" t="s">
        <v>259</v>
      </c>
      <c r="J1504" s="11" t="s">
        <v>261</v>
      </c>
      <c r="K1504" s="11" t="s">
        <v>8769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44958</v>
      </c>
      <c r="H1505" s="11">
        <v>9</v>
      </c>
      <c r="I1505" s="20" t="s">
        <v>259</v>
      </c>
      <c r="J1505" s="11" t="s">
        <v>261</v>
      </c>
      <c r="K1505" s="11" t="s">
        <v>8769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44958</v>
      </c>
      <c r="H1506" s="11">
        <v>9</v>
      </c>
      <c r="I1506" s="20" t="s">
        <v>259</v>
      </c>
      <c r="J1506" s="11" t="s">
        <v>261</v>
      </c>
      <c r="K1506" s="11" t="s">
        <v>8769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44958</v>
      </c>
      <c r="H1507" s="11">
        <v>9</v>
      </c>
      <c r="I1507" s="20" t="s">
        <v>259</v>
      </c>
      <c r="J1507" s="11" t="s">
        <v>261</v>
      </c>
      <c r="K1507" s="11" t="s">
        <v>8769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44958</v>
      </c>
      <c r="H1508" s="11">
        <v>9</v>
      </c>
      <c r="I1508" s="20" t="s">
        <v>259</v>
      </c>
      <c r="J1508" s="11" t="s">
        <v>261</v>
      </c>
      <c r="K1508" s="11" t="s">
        <v>8769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44958</v>
      </c>
      <c r="H1509" s="11">
        <v>9</v>
      </c>
      <c r="I1509" s="20" t="s">
        <v>259</v>
      </c>
      <c r="J1509" s="11" t="s">
        <v>261</v>
      </c>
      <c r="K1509" s="11" t="s">
        <v>8769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44958</v>
      </c>
      <c r="H1510" s="11">
        <v>9</v>
      </c>
      <c r="I1510" s="20" t="s">
        <v>259</v>
      </c>
      <c r="J1510" s="11" t="s">
        <v>261</v>
      </c>
      <c r="K1510" s="11" t="s">
        <v>8769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44958</v>
      </c>
      <c r="H1511" s="11">
        <v>9</v>
      </c>
      <c r="I1511" s="20" t="s">
        <v>259</v>
      </c>
      <c r="J1511" s="11" t="s">
        <v>261</v>
      </c>
      <c r="K1511" s="11" t="s">
        <v>8769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44958</v>
      </c>
      <c r="H1512" s="11">
        <v>9</v>
      </c>
      <c r="I1512" s="20" t="s">
        <v>259</v>
      </c>
      <c r="J1512" s="11" t="s">
        <v>261</v>
      </c>
      <c r="K1512" s="11" t="s">
        <v>8769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44958</v>
      </c>
      <c r="H1513" s="11">
        <v>9</v>
      </c>
      <c r="I1513" s="20" t="s">
        <v>259</v>
      </c>
      <c r="J1513" s="11" t="s">
        <v>261</v>
      </c>
      <c r="K1513" s="11" t="s">
        <v>8769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44958</v>
      </c>
      <c r="H1514" s="11">
        <v>9</v>
      </c>
      <c r="I1514" s="20" t="s">
        <v>259</v>
      </c>
      <c r="J1514" s="11" t="s">
        <v>261</v>
      </c>
      <c r="K1514" s="11" t="s">
        <v>8769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44958</v>
      </c>
      <c r="H1515" s="11">
        <v>9</v>
      </c>
      <c r="I1515" s="20" t="s">
        <v>259</v>
      </c>
      <c r="J1515" s="11" t="s">
        <v>261</v>
      </c>
      <c r="K1515" s="11" t="s">
        <v>8769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44958</v>
      </c>
      <c r="H1516" s="11">
        <v>9</v>
      </c>
      <c r="I1516" s="20" t="s">
        <v>259</v>
      </c>
      <c r="J1516" s="11" t="s">
        <v>261</v>
      </c>
      <c r="K1516" s="11" t="s">
        <v>8769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44958</v>
      </c>
      <c r="H1517" s="11">
        <v>9</v>
      </c>
      <c r="I1517" s="20" t="s">
        <v>259</v>
      </c>
      <c r="J1517" s="11" t="s">
        <v>261</v>
      </c>
      <c r="K1517" s="11" t="s">
        <v>8769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44958</v>
      </c>
      <c r="H1518" s="11">
        <v>9</v>
      </c>
      <c r="I1518" s="20" t="s">
        <v>259</v>
      </c>
      <c r="J1518" s="11" t="s">
        <v>261</v>
      </c>
      <c r="K1518" s="11" t="s">
        <v>8769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44958</v>
      </c>
      <c r="H1519" s="11">
        <v>9</v>
      </c>
      <c r="I1519" s="20" t="s">
        <v>259</v>
      </c>
      <c r="J1519" s="11" t="s">
        <v>261</v>
      </c>
      <c r="K1519" s="11" t="s">
        <v>8769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44958</v>
      </c>
      <c r="H1520" s="11">
        <v>9</v>
      </c>
      <c r="I1520" s="20" t="s">
        <v>259</v>
      </c>
      <c r="J1520" s="11" t="s">
        <v>261</v>
      </c>
      <c r="K1520" s="11" t="s">
        <v>8769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44958</v>
      </c>
      <c r="H1521" s="11">
        <v>9</v>
      </c>
      <c r="I1521" s="20" t="s">
        <v>259</v>
      </c>
      <c r="J1521" s="11" t="s">
        <v>261</v>
      </c>
      <c r="K1521" s="11" t="s">
        <v>8769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44958</v>
      </c>
      <c r="H1522" s="11">
        <v>9</v>
      </c>
      <c r="I1522" s="20" t="s">
        <v>259</v>
      </c>
      <c r="J1522" s="11" t="s">
        <v>261</v>
      </c>
      <c r="K1522" s="11" t="s">
        <v>8769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44958</v>
      </c>
      <c r="H1523" s="11">
        <v>9</v>
      </c>
      <c r="I1523" s="20" t="s">
        <v>259</v>
      </c>
      <c r="J1523" s="11" t="s">
        <v>261</v>
      </c>
      <c r="K1523" s="11" t="s">
        <v>8769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44958</v>
      </c>
      <c r="H1524" s="11">
        <v>9</v>
      </c>
      <c r="I1524" s="20" t="s">
        <v>259</v>
      </c>
      <c r="J1524" s="11" t="s">
        <v>261</v>
      </c>
      <c r="K1524" s="11" t="s">
        <v>8769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44958</v>
      </c>
      <c r="H1525" s="11">
        <v>9</v>
      </c>
      <c r="I1525" s="20" t="s">
        <v>259</v>
      </c>
      <c r="J1525" s="11" t="s">
        <v>261</v>
      </c>
      <c r="K1525" s="11" t="s">
        <v>8769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44958</v>
      </c>
      <c r="H1526" s="11">
        <v>9</v>
      </c>
      <c r="I1526" s="20" t="s">
        <v>259</v>
      </c>
      <c r="J1526" s="11" t="s">
        <v>261</v>
      </c>
      <c r="K1526" s="11" t="s">
        <v>8769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44958</v>
      </c>
      <c r="H1527" s="11">
        <v>9</v>
      </c>
      <c r="I1527" s="20" t="s">
        <v>259</v>
      </c>
      <c r="J1527" s="11" t="s">
        <v>261</v>
      </c>
      <c r="K1527" s="11" t="s">
        <v>8769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44958</v>
      </c>
      <c r="H1528" s="11">
        <v>9</v>
      </c>
      <c r="I1528" s="20" t="s">
        <v>259</v>
      </c>
      <c r="J1528" s="11" t="s">
        <v>261</v>
      </c>
      <c r="K1528" s="11" t="s">
        <v>8769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44958</v>
      </c>
      <c r="H1529" s="11">
        <v>9</v>
      </c>
      <c r="I1529" s="20" t="s">
        <v>259</v>
      </c>
      <c r="J1529" s="11" t="s">
        <v>261</v>
      </c>
      <c r="K1529" s="11" t="s">
        <v>8769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44958</v>
      </c>
      <c r="H1530" s="11">
        <v>9</v>
      </c>
      <c r="I1530" s="20" t="s">
        <v>259</v>
      </c>
      <c r="J1530" s="11" t="s">
        <v>261</v>
      </c>
      <c r="K1530" s="11" t="s">
        <v>8769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44958</v>
      </c>
      <c r="H1531" s="11">
        <v>9</v>
      </c>
      <c r="I1531" s="20" t="s">
        <v>259</v>
      </c>
      <c r="J1531" s="11" t="s">
        <v>261</v>
      </c>
      <c r="K1531" s="11" t="s">
        <v>8769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44958</v>
      </c>
      <c r="H1532" s="11">
        <v>9</v>
      </c>
      <c r="I1532" s="20" t="s">
        <v>259</v>
      </c>
      <c r="J1532" s="11" t="s">
        <v>261</v>
      </c>
      <c r="K1532" s="11" t="s">
        <v>8769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44958</v>
      </c>
      <c r="H1533" s="11">
        <v>9</v>
      </c>
      <c r="I1533" s="20" t="s">
        <v>259</v>
      </c>
      <c r="J1533" s="11" t="s">
        <v>261</v>
      </c>
      <c r="K1533" s="11" t="s">
        <v>8769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44958</v>
      </c>
      <c r="H1534" s="11">
        <v>9</v>
      </c>
      <c r="I1534" s="20" t="s">
        <v>259</v>
      </c>
      <c r="J1534" s="11" t="s">
        <v>261</v>
      </c>
      <c r="K1534" s="11" t="s">
        <v>8769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44958</v>
      </c>
      <c r="H1535" s="11">
        <v>9</v>
      </c>
      <c r="I1535" s="20" t="s">
        <v>259</v>
      </c>
      <c r="J1535" s="11" t="s">
        <v>261</v>
      </c>
      <c r="K1535" s="11" t="s">
        <v>8769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44958</v>
      </c>
      <c r="H1536" s="11">
        <v>9</v>
      </c>
      <c r="I1536" s="20" t="s">
        <v>259</v>
      </c>
      <c r="J1536" s="11" t="s">
        <v>261</v>
      </c>
      <c r="K1536" s="11" t="s">
        <v>8769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44958</v>
      </c>
      <c r="H1537" s="11">
        <v>9</v>
      </c>
      <c r="I1537" s="20" t="s">
        <v>259</v>
      </c>
      <c r="J1537" s="11" t="s">
        <v>261</v>
      </c>
      <c r="K1537" s="11" t="s">
        <v>8769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44958</v>
      </c>
      <c r="H1538" s="11">
        <v>9</v>
      </c>
      <c r="I1538" s="20" t="s">
        <v>259</v>
      </c>
      <c r="J1538" s="11" t="s">
        <v>261</v>
      </c>
      <c r="K1538" s="11" t="s">
        <v>8769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44958</v>
      </c>
      <c r="H1539" s="11">
        <v>9</v>
      </c>
      <c r="I1539" s="20" t="s">
        <v>259</v>
      </c>
      <c r="J1539" s="11" t="s">
        <v>261</v>
      </c>
      <c r="K1539" s="11" t="s">
        <v>8769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44958</v>
      </c>
      <c r="H1540" s="11">
        <v>9</v>
      </c>
      <c r="I1540" s="20" t="s">
        <v>259</v>
      </c>
      <c r="J1540" s="11" t="s">
        <v>261</v>
      </c>
      <c r="K1540" s="11" t="s">
        <v>8769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44958</v>
      </c>
      <c r="H1541" s="11">
        <v>9</v>
      </c>
      <c r="I1541" s="20" t="s">
        <v>259</v>
      </c>
      <c r="J1541" s="11" t="s">
        <v>261</v>
      </c>
      <c r="K1541" s="11" t="s">
        <v>8769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44958</v>
      </c>
      <c r="H1542" s="11">
        <v>9</v>
      </c>
      <c r="I1542" s="20" t="s">
        <v>259</v>
      </c>
      <c r="J1542" s="11" t="s">
        <v>261</v>
      </c>
      <c r="K1542" s="11" t="s">
        <v>8769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44958</v>
      </c>
      <c r="H1543" s="11">
        <v>9</v>
      </c>
      <c r="I1543" s="20" t="s">
        <v>259</v>
      </c>
      <c r="J1543" s="11" t="s">
        <v>261</v>
      </c>
      <c r="K1543" s="11" t="s">
        <v>8769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44958</v>
      </c>
      <c r="H1544" s="11">
        <v>9</v>
      </c>
      <c r="I1544" s="20" t="s">
        <v>259</v>
      </c>
      <c r="J1544" s="11" t="s">
        <v>261</v>
      </c>
      <c r="K1544" s="11" t="s">
        <v>8769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44958</v>
      </c>
      <c r="H1545" s="11">
        <v>9</v>
      </c>
      <c r="I1545" s="20" t="s">
        <v>259</v>
      </c>
      <c r="J1545" s="11" t="s">
        <v>261</v>
      </c>
      <c r="K1545" s="11" t="s">
        <v>8769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44958</v>
      </c>
      <c r="H1546" s="11">
        <v>9</v>
      </c>
      <c r="I1546" s="20" t="s">
        <v>259</v>
      </c>
      <c r="J1546" s="11" t="s">
        <v>261</v>
      </c>
      <c r="K1546" s="11" t="s">
        <v>8769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44958</v>
      </c>
      <c r="H1547" s="11">
        <v>9</v>
      </c>
      <c r="I1547" s="20" t="s">
        <v>259</v>
      </c>
      <c r="J1547" s="11" t="s">
        <v>261</v>
      </c>
      <c r="K1547" s="11" t="s">
        <v>8769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44958</v>
      </c>
      <c r="H1548" s="11">
        <v>9</v>
      </c>
      <c r="I1548" s="20" t="s">
        <v>259</v>
      </c>
      <c r="J1548" s="11" t="s">
        <v>261</v>
      </c>
      <c r="K1548" s="11" t="s">
        <v>8769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44958</v>
      </c>
      <c r="H1549" s="11">
        <v>9</v>
      </c>
      <c r="I1549" s="20" t="s">
        <v>259</v>
      </c>
      <c r="J1549" s="11" t="s">
        <v>261</v>
      </c>
      <c r="K1549" s="11" t="s">
        <v>8769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44958</v>
      </c>
      <c r="H1550" s="11">
        <v>9</v>
      </c>
      <c r="I1550" s="20" t="s">
        <v>259</v>
      </c>
      <c r="J1550" s="11" t="s">
        <v>261</v>
      </c>
      <c r="K1550" s="11" t="s">
        <v>8769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44958</v>
      </c>
      <c r="H1551" s="11">
        <v>9</v>
      </c>
      <c r="I1551" s="20" t="s">
        <v>259</v>
      </c>
      <c r="J1551" s="11" t="s">
        <v>261</v>
      </c>
      <c r="K1551" s="11" t="s">
        <v>8769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44958</v>
      </c>
      <c r="H1552" s="11">
        <v>9</v>
      </c>
      <c r="I1552" s="20" t="s">
        <v>259</v>
      </c>
      <c r="J1552" s="11" t="s">
        <v>261</v>
      </c>
      <c r="K1552" s="11" t="s">
        <v>8769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44958</v>
      </c>
      <c r="H1553" s="11">
        <v>9</v>
      </c>
      <c r="I1553" s="20" t="s">
        <v>259</v>
      </c>
      <c r="J1553" s="11" t="s">
        <v>261</v>
      </c>
      <c r="K1553" s="11" t="s">
        <v>8769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44958</v>
      </c>
      <c r="H1554" s="11">
        <v>9</v>
      </c>
      <c r="I1554" s="20" t="s">
        <v>259</v>
      </c>
      <c r="J1554" s="11" t="s">
        <v>261</v>
      </c>
      <c r="K1554" s="11" t="s">
        <v>8769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44958</v>
      </c>
      <c r="H1555" s="11">
        <v>9</v>
      </c>
      <c r="I1555" s="20" t="s">
        <v>259</v>
      </c>
      <c r="J1555" s="11" t="s">
        <v>261</v>
      </c>
      <c r="K1555" s="11" t="s">
        <v>8769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44958</v>
      </c>
      <c r="H1556" s="11">
        <v>9</v>
      </c>
      <c r="I1556" s="20" t="s">
        <v>259</v>
      </c>
      <c r="J1556" s="11" t="s">
        <v>261</v>
      </c>
      <c r="K1556" s="11" t="s">
        <v>8769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44958</v>
      </c>
      <c r="H1557" s="11">
        <v>9</v>
      </c>
      <c r="I1557" s="20" t="s">
        <v>259</v>
      </c>
      <c r="J1557" s="11" t="s">
        <v>261</v>
      </c>
      <c r="K1557" s="11" t="s">
        <v>8769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44958</v>
      </c>
      <c r="H1558" s="11">
        <v>9</v>
      </c>
      <c r="I1558" s="20" t="s">
        <v>259</v>
      </c>
      <c r="J1558" s="11" t="s">
        <v>261</v>
      </c>
      <c r="K1558" s="11" t="s">
        <v>8769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44958</v>
      </c>
      <c r="H1559" s="11">
        <v>9</v>
      </c>
      <c r="I1559" s="20" t="s">
        <v>259</v>
      </c>
      <c r="J1559" s="11" t="s">
        <v>261</v>
      </c>
      <c r="K1559" s="11" t="s">
        <v>8769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44958</v>
      </c>
      <c r="H1560" s="11">
        <v>9</v>
      </c>
      <c r="I1560" s="20" t="s">
        <v>259</v>
      </c>
      <c r="J1560" s="11" t="s">
        <v>261</v>
      </c>
      <c r="K1560" s="11" t="s">
        <v>8769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44958</v>
      </c>
      <c r="H1561" s="11">
        <v>9</v>
      </c>
      <c r="I1561" s="20" t="s">
        <v>259</v>
      </c>
      <c r="J1561" s="11" t="s">
        <v>261</v>
      </c>
      <c r="K1561" s="11" t="s">
        <v>8769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44958</v>
      </c>
      <c r="H1562" s="11">
        <v>9</v>
      </c>
      <c r="I1562" s="20" t="s">
        <v>259</v>
      </c>
      <c r="J1562" s="11" t="s">
        <v>261</v>
      </c>
      <c r="K1562" s="11" t="s">
        <v>8769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44958</v>
      </c>
      <c r="H1563" s="11">
        <v>9</v>
      </c>
      <c r="I1563" s="20" t="s">
        <v>259</v>
      </c>
      <c r="J1563" s="11" t="s">
        <v>261</v>
      </c>
      <c r="K1563" s="11" t="s">
        <v>8769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44958</v>
      </c>
      <c r="H1564" s="11">
        <v>9</v>
      </c>
      <c r="I1564" s="20" t="s">
        <v>259</v>
      </c>
      <c r="J1564" s="11" t="s">
        <v>261</v>
      </c>
      <c r="K1564" s="11" t="s">
        <v>8769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44958</v>
      </c>
      <c r="H1565" s="11">
        <v>9</v>
      </c>
      <c r="I1565" s="20" t="s">
        <v>259</v>
      </c>
      <c r="J1565" s="11" t="s">
        <v>261</v>
      </c>
      <c r="K1565" s="11" t="s">
        <v>8769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44958</v>
      </c>
      <c r="H1566" s="11">
        <v>9</v>
      </c>
      <c r="I1566" s="20" t="s">
        <v>259</v>
      </c>
      <c r="J1566" s="11" t="s">
        <v>261</v>
      </c>
      <c r="K1566" s="11" t="s">
        <v>8769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44958</v>
      </c>
      <c r="H1567" s="11">
        <v>9</v>
      </c>
      <c r="I1567" s="20" t="s">
        <v>259</v>
      </c>
      <c r="J1567" s="11" t="s">
        <v>261</v>
      </c>
      <c r="K1567" s="11" t="s">
        <v>8769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44958</v>
      </c>
      <c r="H1568" s="11">
        <v>9</v>
      </c>
      <c r="I1568" s="20" t="s">
        <v>259</v>
      </c>
      <c r="J1568" s="11" t="s">
        <v>261</v>
      </c>
      <c r="K1568" s="11" t="s">
        <v>8769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44958</v>
      </c>
      <c r="H1569" s="11">
        <v>9</v>
      </c>
      <c r="I1569" s="20" t="s">
        <v>259</v>
      </c>
      <c r="J1569" s="11" t="s">
        <v>261</v>
      </c>
      <c r="K1569" s="11" t="s">
        <v>8769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44958</v>
      </c>
      <c r="H1570" s="11">
        <v>9</v>
      </c>
      <c r="I1570" s="20" t="s">
        <v>259</v>
      </c>
      <c r="J1570" s="11" t="s">
        <v>261</v>
      </c>
      <c r="K1570" s="11" t="s">
        <v>8769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44958</v>
      </c>
      <c r="H1571" s="11">
        <v>9</v>
      </c>
      <c r="I1571" s="20" t="s">
        <v>259</v>
      </c>
      <c r="J1571" s="11" t="s">
        <v>261</v>
      </c>
      <c r="K1571" s="11" t="s">
        <v>8769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44958</v>
      </c>
      <c r="H1572" s="11">
        <v>9</v>
      </c>
      <c r="I1572" s="20" t="s">
        <v>259</v>
      </c>
      <c r="J1572" s="11" t="s">
        <v>261</v>
      </c>
      <c r="K1572" s="11" t="s">
        <v>8769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44958</v>
      </c>
      <c r="H1573" s="11">
        <v>9</v>
      </c>
      <c r="I1573" s="20" t="s">
        <v>259</v>
      </c>
      <c r="J1573" s="11" t="s">
        <v>261</v>
      </c>
      <c r="K1573" s="11" t="s">
        <v>8769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44958</v>
      </c>
      <c r="H1574" s="11">
        <v>9</v>
      </c>
      <c r="I1574" s="20" t="s">
        <v>259</v>
      </c>
      <c r="J1574" s="11" t="s">
        <v>261</v>
      </c>
      <c r="K1574" s="11" t="s">
        <v>8769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44958</v>
      </c>
      <c r="H1575" s="11">
        <v>9</v>
      </c>
      <c r="I1575" s="20" t="s">
        <v>259</v>
      </c>
      <c r="J1575" s="11" t="s">
        <v>261</v>
      </c>
      <c r="K1575" s="11" t="s">
        <v>8769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44958</v>
      </c>
      <c r="H1576" s="11">
        <v>9</v>
      </c>
      <c r="I1576" s="20" t="s">
        <v>259</v>
      </c>
      <c r="J1576" s="11" t="s">
        <v>261</v>
      </c>
      <c r="K1576" s="11" t="s">
        <v>8769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44958</v>
      </c>
      <c r="H1577" s="11">
        <v>9</v>
      </c>
      <c r="I1577" s="20" t="s">
        <v>259</v>
      </c>
      <c r="J1577" s="11" t="s">
        <v>261</v>
      </c>
      <c r="K1577" s="11" t="s">
        <v>8769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44958</v>
      </c>
      <c r="H1578" s="11">
        <v>9</v>
      </c>
      <c r="I1578" s="20" t="s">
        <v>259</v>
      </c>
      <c r="J1578" s="11" t="s">
        <v>261</v>
      </c>
      <c r="K1578" s="11" t="s">
        <v>8769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44958</v>
      </c>
      <c r="H1579" s="11">
        <v>9</v>
      </c>
      <c r="I1579" s="20" t="s">
        <v>259</v>
      </c>
      <c r="J1579" s="11" t="s">
        <v>261</v>
      </c>
      <c r="K1579" s="11" t="s">
        <v>8769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44958</v>
      </c>
      <c r="H1580" s="11">
        <v>9</v>
      </c>
      <c r="I1580" s="20" t="s">
        <v>259</v>
      </c>
      <c r="J1580" s="11" t="s">
        <v>261</v>
      </c>
      <c r="K1580" s="11" t="s">
        <v>8769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44958</v>
      </c>
      <c r="H1581" s="11">
        <v>9</v>
      </c>
      <c r="I1581" s="20" t="s">
        <v>259</v>
      </c>
      <c r="J1581" s="11" t="s">
        <v>261</v>
      </c>
      <c r="K1581" s="11" t="s">
        <v>8769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44958</v>
      </c>
      <c r="H1582" s="11">
        <v>9</v>
      </c>
      <c r="I1582" s="20" t="s">
        <v>259</v>
      </c>
      <c r="J1582" s="11" t="s">
        <v>261</v>
      </c>
      <c r="K1582" s="11" t="s">
        <v>8769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44958</v>
      </c>
      <c r="H1583" s="11">
        <v>9</v>
      </c>
      <c r="I1583" s="20" t="s">
        <v>259</v>
      </c>
      <c r="J1583" s="11" t="s">
        <v>261</v>
      </c>
      <c r="K1583" s="11" t="s">
        <v>8769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44958</v>
      </c>
      <c r="H1584" s="11">
        <v>9</v>
      </c>
      <c r="I1584" s="20" t="s">
        <v>259</v>
      </c>
      <c r="J1584" s="11" t="s">
        <v>261</v>
      </c>
      <c r="K1584" s="11" t="s">
        <v>8769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44958</v>
      </c>
      <c r="H1585" s="11">
        <v>9</v>
      </c>
      <c r="I1585" s="20" t="s">
        <v>259</v>
      </c>
      <c r="J1585" s="11" t="s">
        <v>261</v>
      </c>
      <c r="K1585" s="11" t="s">
        <v>8769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44958</v>
      </c>
      <c r="H1586" s="11">
        <v>9</v>
      </c>
      <c r="I1586" s="20" t="s">
        <v>259</v>
      </c>
      <c r="J1586" s="11" t="s">
        <v>261</v>
      </c>
      <c r="K1586" s="11" t="s">
        <v>8769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44958</v>
      </c>
      <c r="H1587" s="11">
        <v>9</v>
      </c>
      <c r="I1587" s="20" t="s">
        <v>259</v>
      </c>
      <c r="J1587" s="11" t="s">
        <v>261</v>
      </c>
      <c r="K1587" s="11" t="s">
        <v>8769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44958</v>
      </c>
      <c r="H1588" s="11">
        <v>9</v>
      </c>
      <c r="I1588" s="20" t="s">
        <v>259</v>
      </c>
      <c r="J1588" s="11" t="s">
        <v>261</v>
      </c>
      <c r="K1588" s="11" t="s">
        <v>8769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44958</v>
      </c>
      <c r="H1589" s="11">
        <v>9</v>
      </c>
      <c r="I1589" s="20" t="s">
        <v>259</v>
      </c>
      <c r="J1589" s="11" t="s">
        <v>261</v>
      </c>
      <c r="K1589" s="11" t="s">
        <v>8769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44958</v>
      </c>
      <c r="H1590" s="11">
        <v>9</v>
      </c>
      <c r="I1590" s="20" t="s">
        <v>259</v>
      </c>
      <c r="J1590" s="11" t="s">
        <v>261</v>
      </c>
      <c r="K1590" s="11" t="s">
        <v>8769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44958</v>
      </c>
      <c r="H1591" s="11">
        <v>9</v>
      </c>
      <c r="I1591" s="20" t="s">
        <v>259</v>
      </c>
      <c r="J1591" s="11" t="s">
        <v>261</v>
      </c>
      <c r="K1591" s="11" t="s">
        <v>8769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44958</v>
      </c>
      <c r="H1592" s="11">
        <v>9</v>
      </c>
      <c r="I1592" s="20" t="s">
        <v>259</v>
      </c>
      <c r="J1592" s="11" t="s">
        <v>261</v>
      </c>
      <c r="K1592" s="11" t="s">
        <v>8769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44958</v>
      </c>
      <c r="H1593" s="11">
        <v>9</v>
      </c>
      <c r="I1593" s="20" t="s">
        <v>259</v>
      </c>
      <c r="J1593" s="11" t="s">
        <v>261</v>
      </c>
      <c r="K1593" s="11" t="s">
        <v>8769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44958</v>
      </c>
      <c r="H1594" s="11">
        <v>9</v>
      </c>
      <c r="I1594" s="20" t="s">
        <v>259</v>
      </c>
      <c r="J1594" s="11" t="s">
        <v>261</v>
      </c>
      <c r="K1594" s="11" t="s">
        <v>8769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44958</v>
      </c>
      <c r="H1595" s="11">
        <v>9</v>
      </c>
      <c r="I1595" s="20" t="s">
        <v>259</v>
      </c>
      <c r="J1595" s="11" t="s">
        <v>261</v>
      </c>
      <c r="K1595" s="11" t="s">
        <v>8769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44958</v>
      </c>
      <c r="H1596" s="11">
        <v>9</v>
      </c>
      <c r="I1596" s="20" t="s">
        <v>259</v>
      </c>
      <c r="J1596" s="11" t="s">
        <v>261</v>
      </c>
      <c r="K1596" s="11" t="s">
        <v>8769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44958</v>
      </c>
      <c r="H1597" s="11">
        <v>9</v>
      </c>
      <c r="I1597" s="20" t="s">
        <v>259</v>
      </c>
      <c r="J1597" s="11" t="s">
        <v>261</v>
      </c>
      <c r="K1597" s="11" t="s">
        <v>8769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44958</v>
      </c>
      <c r="H1598" s="11">
        <v>9</v>
      </c>
      <c r="I1598" s="20" t="s">
        <v>259</v>
      </c>
      <c r="J1598" s="11" t="s">
        <v>261</v>
      </c>
      <c r="K1598" s="11" t="s">
        <v>8769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44958</v>
      </c>
      <c r="H1599" s="11">
        <v>9</v>
      </c>
      <c r="I1599" s="20" t="s">
        <v>259</v>
      </c>
      <c r="J1599" s="11" t="s">
        <v>261</v>
      </c>
      <c r="K1599" s="11" t="s">
        <v>8769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44958</v>
      </c>
      <c r="H1600" s="11">
        <v>9</v>
      </c>
      <c r="I1600" s="20" t="s">
        <v>259</v>
      </c>
      <c r="J1600" s="11" t="s">
        <v>261</v>
      </c>
      <c r="K1600" s="11" t="s">
        <v>8769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44958</v>
      </c>
      <c r="H1601" s="11">
        <v>9</v>
      </c>
      <c r="I1601" s="20" t="s">
        <v>259</v>
      </c>
      <c r="J1601" s="11" t="s">
        <v>261</v>
      </c>
      <c r="K1601" s="11" t="s">
        <v>8769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44958</v>
      </c>
      <c r="H1602" s="11">
        <v>9</v>
      </c>
      <c r="I1602" s="20" t="s">
        <v>259</v>
      </c>
      <c r="J1602" s="11" t="s">
        <v>261</v>
      </c>
      <c r="K1602" s="11" t="s">
        <v>8769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44958</v>
      </c>
      <c r="H1603" s="11">
        <v>9</v>
      </c>
      <c r="I1603" s="20" t="s">
        <v>259</v>
      </c>
      <c r="J1603" s="11" t="s">
        <v>261</v>
      </c>
      <c r="K1603" s="11" t="s">
        <v>8769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44958</v>
      </c>
      <c r="H1604" s="11">
        <v>9</v>
      </c>
      <c r="I1604" s="20" t="s">
        <v>259</v>
      </c>
      <c r="J1604" s="11" t="s">
        <v>261</v>
      </c>
      <c r="K1604" s="11" t="s">
        <v>8769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44958</v>
      </c>
      <c r="H1605" s="11">
        <v>9</v>
      </c>
      <c r="I1605" s="20" t="s">
        <v>259</v>
      </c>
      <c r="J1605" s="11" t="s">
        <v>261</v>
      </c>
      <c r="K1605" s="11" t="s">
        <v>8769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44958</v>
      </c>
      <c r="H1606" s="11">
        <v>9</v>
      </c>
      <c r="I1606" s="20" t="s">
        <v>259</v>
      </c>
      <c r="J1606" s="11" t="s">
        <v>261</v>
      </c>
      <c r="K1606" s="11" t="s">
        <v>8769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44958</v>
      </c>
      <c r="H1607" s="11">
        <v>9</v>
      </c>
      <c r="I1607" s="20" t="s">
        <v>259</v>
      </c>
      <c r="J1607" s="11" t="s">
        <v>261</v>
      </c>
      <c r="K1607" s="11" t="s">
        <v>8769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44958</v>
      </c>
      <c r="H1608" s="11">
        <v>9</v>
      </c>
      <c r="I1608" s="20" t="s">
        <v>259</v>
      </c>
      <c r="J1608" s="11" t="s">
        <v>261</v>
      </c>
      <c r="K1608" s="11" t="s">
        <v>8769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44958</v>
      </c>
      <c r="H1609" s="11">
        <v>9</v>
      </c>
      <c r="I1609" s="20" t="s">
        <v>259</v>
      </c>
      <c r="J1609" s="11" t="s">
        <v>261</v>
      </c>
      <c r="K1609" s="11" t="s">
        <v>8769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44958</v>
      </c>
      <c r="H1610" s="11">
        <v>9</v>
      </c>
      <c r="I1610" s="20" t="s">
        <v>259</v>
      </c>
      <c r="J1610" s="11" t="s">
        <v>261</v>
      </c>
      <c r="K1610" s="11" t="s">
        <v>8769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44958</v>
      </c>
      <c r="H1611" s="11">
        <v>9</v>
      </c>
      <c r="I1611" s="20" t="s">
        <v>259</v>
      </c>
      <c r="J1611" s="11" t="s">
        <v>261</v>
      </c>
      <c r="K1611" s="11" t="s">
        <v>8769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44958</v>
      </c>
      <c r="H1612" s="11">
        <v>9</v>
      </c>
      <c r="I1612" s="20" t="s">
        <v>259</v>
      </c>
      <c r="J1612" s="11" t="s">
        <v>261</v>
      </c>
      <c r="K1612" s="11" t="s">
        <v>8769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44958</v>
      </c>
      <c r="H1613" s="11">
        <v>9</v>
      </c>
      <c r="I1613" s="20" t="s">
        <v>259</v>
      </c>
      <c r="J1613" s="11" t="s">
        <v>261</v>
      </c>
      <c r="K1613" s="11" t="s">
        <v>8769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44958</v>
      </c>
      <c r="H1614" s="11">
        <v>9</v>
      </c>
      <c r="I1614" s="20" t="s">
        <v>259</v>
      </c>
      <c r="J1614" s="11" t="s">
        <v>261</v>
      </c>
      <c r="K1614" s="11" t="s">
        <v>8769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44958</v>
      </c>
      <c r="H1615" s="11">
        <v>9</v>
      </c>
      <c r="I1615" s="20" t="s">
        <v>259</v>
      </c>
      <c r="J1615" s="11" t="s">
        <v>261</v>
      </c>
      <c r="K1615" s="11" t="s">
        <v>8769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44958</v>
      </c>
      <c r="H1616" s="11">
        <v>9</v>
      </c>
      <c r="I1616" s="20" t="s">
        <v>259</v>
      </c>
      <c r="J1616" s="11" t="s">
        <v>261</v>
      </c>
      <c r="K1616" s="11" t="s">
        <v>8769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44958</v>
      </c>
      <c r="H1617" s="11">
        <v>9</v>
      </c>
      <c r="I1617" s="20" t="s">
        <v>259</v>
      </c>
      <c r="J1617" s="11" t="s">
        <v>261</v>
      </c>
      <c r="K1617" s="11" t="s">
        <v>8769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44958</v>
      </c>
      <c r="H1618" s="11">
        <v>9</v>
      </c>
      <c r="I1618" s="20" t="s">
        <v>259</v>
      </c>
      <c r="J1618" s="11" t="s">
        <v>261</v>
      </c>
      <c r="K1618" s="11" t="s">
        <v>8769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44958</v>
      </c>
      <c r="H1619" s="11">
        <v>9</v>
      </c>
      <c r="I1619" s="20" t="s">
        <v>259</v>
      </c>
      <c r="J1619" s="11" t="s">
        <v>261</v>
      </c>
      <c r="K1619" s="11" t="s">
        <v>8769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44958</v>
      </c>
      <c r="H1620" s="11">
        <v>9</v>
      </c>
      <c r="I1620" s="20" t="s">
        <v>259</v>
      </c>
      <c r="J1620" s="11" t="s">
        <v>261</v>
      </c>
      <c r="K1620" s="11" t="s">
        <v>8769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44958</v>
      </c>
      <c r="H1621" s="11">
        <v>9</v>
      </c>
      <c r="I1621" s="20" t="s">
        <v>259</v>
      </c>
      <c r="J1621" s="11" t="s">
        <v>261</v>
      </c>
      <c r="K1621" s="11" t="s">
        <v>8769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44958</v>
      </c>
      <c r="H1622" s="11">
        <v>9</v>
      </c>
      <c r="I1622" s="20" t="s">
        <v>259</v>
      </c>
      <c r="J1622" s="11" t="s">
        <v>261</v>
      </c>
      <c r="K1622" s="11" t="s">
        <v>8769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44958</v>
      </c>
      <c r="H1623" s="11">
        <v>9</v>
      </c>
      <c r="I1623" s="20" t="s">
        <v>259</v>
      </c>
      <c r="J1623" s="11" t="s">
        <v>261</v>
      </c>
      <c r="K1623" s="11" t="s">
        <v>8769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44958</v>
      </c>
      <c r="H1624" s="11">
        <v>9</v>
      </c>
      <c r="I1624" s="20" t="s">
        <v>259</v>
      </c>
      <c r="J1624" s="11" t="s">
        <v>261</v>
      </c>
      <c r="K1624" s="11" t="s">
        <v>8769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44958</v>
      </c>
      <c r="H1625" s="11">
        <v>9</v>
      </c>
      <c r="I1625" s="20" t="s">
        <v>259</v>
      </c>
      <c r="J1625" s="11" t="s">
        <v>261</v>
      </c>
      <c r="K1625" s="11" t="s">
        <v>8769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44958</v>
      </c>
      <c r="H1626" s="11">
        <v>9</v>
      </c>
      <c r="I1626" s="20" t="s">
        <v>259</v>
      </c>
      <c r="J1626" s="11" t="s">
        <v>261</v>
      </c>
      <c r="K1626" s="11" t="s">
        <v>8769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44958</v>
      </c>
      <c r="H1627" s="11">
        <v>9</v>
      </c>
      <c r="I1627" s="20" t="s">
        <v>259</v>
      </c>
      <c r="J1627" s="11" t="s">
        <v>261</v>
      </c>
      <c r="K1627" s="11" t="s">
        <v>8769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44958</v>
      </c>
      <c r="H1628" s="11">
        <v>9</v>
      </c>
      <c r="I1628" s="20" t="s">
        <v>259</v>
      </c>
      <c r="J1628" s="11" t="s">
        <v>261</v>
      </c>
      <c r="K1628" s="11" t="s">
        <v>8769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44958</v>
      </c>
      <c r="H1629" s="11">
        <v>9</v>
      </c>
      <c r="I1629" s="20" t="s">
        <v>259</v>
      </c>
      <c r="J1629" s="11" t="s">
        <v>261</v>
      </c>
      <c r="K1629" s="11" t="s">
        <v>8769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44958</v>
      </c>
      <c r="H1630" s="11">
        <v>9</v>
      </c>
      <c r="I1630" s="20" t="s">
        <v>259</v>
      </c>
      <c r="J1630" s="11" t="s">
        <v>261</v>
      </c>
      <c r="K1630" s="11" t="s">
        <v>8769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44958</v>
      </c>
      <c r="H1631" s="11">
        <v>9</v>
      </c>
      <c r="I1631" s="20" t="s">
        <v>259</v>
      </c>
      <c r="J1631" s="11" t="s">
        <v>261</v>
      </c>
      <c r="K1631" s="11" t="s">
        <v>8769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44958</v>
      </c>
      <c r="H1632" s="11">
        <v>9</v>
      </c>
      <c r="I1632" s="20" t="s">
        <v>259</v>
      </c>
      <c r="J1632" s="11" t="s">
        <v>261</v>
      </c>
      <c r="K1632" s="11" t="s">
        <v>8769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44958</v>
      </c>
      <c r="H1633" s="11">
        <v>9</v>
      </c>
      <c r="I1633" s="20" t="s">
        <v>259</v>
      </c>
      <c r="J1633" s="11" t="s">
        <v>261</v>
      </c>
      <c r="K1633" s="11" t="s">
        <v>8769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44958</v>
      </c>
      <c r="H1634" s="11">
        <v>9</v>
      </c>
      <c r="I1634" s="20" t="s">
        <v>259</v>
      </c>
      <c r="J1634" s="11" t="s">
        <v>261</v>
      </c>
      <c r="K1634" s="11" t="s">
        <v>8769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44958</v>
      </c>
      <c r="H1635" s="11">
        <v>9</v>
      </c>
      <c r="I1635" s="20" t="s">
        <v>259</v>
      </c>
      <c r="J1635" s="11" t="s">
        <v>261</v>
      </c>
      <c r="K1635" s="11" t="s">
        <v>8769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44958</v>
      </c>
      <c r="H1636" s="11">
        <v>9</v>
      </c>
      <c r="I1636" s="20" t="s">
        <v>259</v>
      </c>
      <c r="J1636" s="11" t="s">
        <v>261</v>
      </c>
      <c r="K1636" s="11" t="s">
        <v>8769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44958</v>
      </c>
      <c r="H1637" s="11">
        <v>9</v>
      </c>
      <c r="I1637" s="20" t="s">
        <v>259</v>
      </c>
      <c r="J1637" s="11" t="s">
        <v>261</v>
      </c>
      <c r="K1637" s="11" t="s">
        <v>8769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44958</v>
      </c>
      <c r="H1638" s="11">
        <v>9</v>
      </c>
      <c r="I1638" s="20" t="s">
        <v>259</v>
      </c>
      <c r="J1638" s="11" t="s">
        <v>261</v>
      </c>
      <c r="K1638" s="11" t="s">
        <v>8769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44958</v>
      </c>
      <c r="H1639" s="11">
        <v>9</v>
      </c>
      <c r="I1639" s="20" t="s">
        <v>259</v>
      </c>
      <c r="J1639" s="11" t="s">
        <v>261</v>
      </c>
      <c r="K1639" s="11" t="s">
        <v>8769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44958</v>
      </c>
      <c r="H1640" s="11">
        <v>9</v>
      </c>
      <c r="I1640" s="20" t="s">
        <v>259</v>
      </c>
      <c r="J1640" s="11" t="s">
        <v>261</v>
      </c>
      <c r="K1640" s="11" t="s">
        <v>8769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44958</v>
      </c>
      <c r="H1641" s="11">
        <v>9</v>
      </c>
      <c r="I1641" s="20" t="s">
        <v>259</v>
      </c>
      <c r="J1641" s="11" t="s">
        <v>261</v>
      </c>
      <c r="K1641" s="11" t="s">
        <v>8769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44958</v>
      </c>
      <c r="H1642" s="11">
        <v>9</v>
      </c>
      <c r="I1642" s="20" t="s">
        <v>259</v>
      </c>
      <c r="J1642" s="11" t="s">
        <v>261</v>
      </c>
      <c r="K1642" s="11" t="s">
        <v>8769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44958</v>
      </c>
      <c r="H1643" s="11">
        <v>9</v>
      </c>
      <c r="I1643" s="20" t="s">
        <v>259</v>
      </c>
      <c r="J1643" s="11" t="s">
        <v>261</v>
      </c>
      <c r="K1643" s="11" t="s">
        <v>8769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44958</v>
      </c>
      <c r="H1644" s="11">
        <v>9</v>
      </c>
      <c r="I1644" s="20" t="s">
        <v>259</v>
      </c>
      <c r="J1644" s="11" t="s">
        <v>261</v>
      </c>
      <c r="K1644" s="11" t="s">
        <v>8769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44958</v>
      </c>
      <c r="H1645" s="11">
        <v>9</v>
      </c>
      <c r="I1645" s="20" t="s">
        <v>259</v>
      </c>
      <c r="J1645" s="11" t="s">
        <v>261</v>
      </c>
      <c r="K1645" s="11" t="s">
        <v>8769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44958</v>
      </c>
      <c r="H1646" s="11">
        <v>9</v>
      </c>
      <c r="I1646" s="20" t="s">
        <v>259</v>
      </c>
      <c r="J1646" s="11" t="s">
        <v>261</v>
      </c>
      <c r="K1646" s="11" t="s">
        <v>8769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44958</v>
      </c>
      <c r="H1647" s="11">
        <v>9</v>
      </c>
      <c r="I1647" s="20" t="s">
        <v>259</v>
      </c>
      <c r="J1647" s="11" t="s">
        <v>261</v>
      </c>
      <c r="K1647" s="11" t="s">
        <v>8769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44958</v>
      </c>
      <c r="H1648" s="11">
        <v>9</v>
      </c>
      <c r="I1648" s="20" t="s">
        <v>259</v>
      </c>
      <c r="J1648" s="11" t="s">
        <v>261</v>
      </c>
      <c r="K1648" s="11" t="s">
        <v>8769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44958</v>
      </c>
      <c r="H1649" s="11">
        <v>9</v>
      </c>
      <c r="I1649" s="20" t="s">
        <v>259</v>
      </c>
      <c r="J1649" s="11" t="s">
        <v>261</v>
      </c>
      <c r="K1649" s="11" t="s">
        <v>8769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44958</v>
      </c>
      <c r="H1650" s="11">
        <v>9</v>
      </c>
      <c r="I1650" s="20" t="s">
        <v>259</v>
      </c>
      <c r="J1650" s="11" t="s">
        <v>261</v>
      </c>
      <c r="K1650" s="11" t="s">
        <v>8769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44958</v>
      </c>
      <c r="H1651" s="11">
        <v>9</v>
      </c>
      <c r="I1651" s="20" t="s">
        <v>259</v>
      </c>
      <c r="J1651" s="11" t="s">
        <v>261</v>
      </c>
      <c r="K1651" s="11" t="s">
        <v>8769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44958</v>
      </c>
      <c r="H1652" s="11">
        <v>9</v>
      </c>
      <c r="I1652" s="20" t="s">
        <v>259</v>
      </c>
      <c r="J1652" s="11" t="s">
        <v>261</v>
      </c>
      <c r="K1652" s="11" t="s">
        <v>8769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44958</v>
      </c>
      <c r="H1653" s="11">
        <v>9</v>
      </c>
      <c r="I1653" s="20" t="s">
        <v>259</v>
      </c>
      <c r="J1653" s="11" t="s">
        <v>261</v>
      </c>
      <c r="K1653" s="11" t="s">
        <v>8769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44958</v>
      </c>
      <c r="H1654" s="11">
        <v>9</v>
      </c>
      <c r="I1654" s="20" t="s">
        <v>259</v>
      </c>
      <c r="J1654" s="11" t="s">
        <v>261</v>
      </c>
      <c r="K1654" s="11" t="s">
        <v>8769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44958</v>
      </c>
      <c r="H1655" s="11">
        <v>9</v>
      </c>
      <c r="I1655" s="20" t="s">
        <v>259</v>
      </c>
      <c r="J1655" s="11" t="s">
        <v>261</v>
      </c>
      <c r="K1655" s="11" t="s">
        <v>8769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44958</v>
      </c>
      <c r="H1656" s="11">
        <v>9</v>
      </c>
      <c r="I1656" s="20" t="s">
        <v>259</v>
      </c>
      <c r="J1656" s="11" t="s">
        <v>261</v>
      </c>
      <c r="K1656" s="11" t="s">
        <v>8769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44958</v>
      </c>
      <c r="H1657" s="11">
        <v>9</v>
      </c>
      <c r="I1657" s="20" t="s">
        <v>259</v>
      </c>
      <c r="J1657" s="11" t="s">
        <v>261</v>
      </c>
      <c r="K1657" s="11" t="s">
        <v>8769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44958</v>
      </c>
      <c r="H1658" s="11">
        <v>9</v>
      </c>
      <c r="I1658" s="20" t="s">
        <v>259</v>
      </c>
      <c r="J1658" s="11" t="s">
        <v>261</v>
      </c>
      <c r="K1658" s="11" t="s">
        <v>8769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44958</v>
      </c>
      <c r="H1659" s="11">
        <v>9</v>
      </c>
      <c r="I1659" s="20" t="s">
        <v>259</v>
      </c>
      <c r="J1659" s="11" t="s">
        <v>261</v>
      </c>
      <c r="K1659" s="11" t="s">
        <v>8769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44958</v>
      </c>
      <c r="H1660" s="11">
        <v>9</v>
      </c>
      <c r="I1660" s="20" t="s">
        <v>259</v>
      </c>
      <c r="J1660" s="11" t="s">
        <v>261</v>
      </c>
      <c r="K1660" s="11" t="s">
        <v>8769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44958</v>
      </c>
      <c r="H1661" s="11">
        <v>9</v>
      </c>
      <c r="I1661" s="20" t="s">
        <v>259</v>
      </c>
      <c r="J1661" s="11" t="s">
        <v>261</v>
      </c>
      <c r="K1661" s="11" t="s">
        <v>8769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44958</v>
      </c>
      <c r="H1662" s="11">
        <v>9</v>
      </c>
      <c r="I1662" s="20" t="s">
        <v>259</v>
      </c>
      <c r="J1662" s="11" t="s">
        <v>261</v>
      </c>
      <c r="K1662" s="11" t="s">
        <v>8769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44958</v>
      </c>
      <c r="H1663" s="11">
        <v>9</v>
      </c>
      <c r="I1663" s="20" t="s">
        <v>259</v>
      </c>
      <c r="J1663" s="11" t="s">
        <v>261</v>
      </c>
      <c r="K1663" s="11" t="s">
        <v>8769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44958</v>
      </c>
      <c r="H1664" s="11">
        <v>9</v>
      </c>
      <c r="I1664" s="20" t="s">
        <v>259</v>
      </c>
      <c r="J1664" s="11" t="s">
        <v>261</v>
      </c>
      <c r="K1664" s="11" t="s">
        <v>8769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44958</v>
      </c>
      <c r="H1665" s="11">
        <v>9</v>
      </c>
      <c r="I1665" s="20" t="s">
        <v>259</v>
      </c>
      <c r="J1665" s="11" t="s">
        <v>261</v>
      </c>
      <c r="K1665" s="11" t="s">
        <v>8769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44958</v>
      </c>
      <c r="H1666" s="11">
        <v>9</v>
      </c>
      <c r="I1666" s="20" t="s">
        <v>259</v>
      </c>
      <c r="J1666" s="11" t="s">
        <v>261</v>
      </c>
      <c r="K1666" s="11" t="s">
        <v>8769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44958</v>
      </c>
      <c r="H1667" s="11">
        <v>9</v>
      </c>
      <c r="I1667" s="20" t="s">
        <v>259</v>
      </c>
      <c r="J1667" s="11" t="s">
        <v>261</v>
      </c>
      <c r="K1667" s="11" t="s">
        <v>8769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44958</v>
      </c>
      <c r="H1668" s="11">
        <v>9</v>
      </c>
      <c r="I1668" s="20" t="s">
        <v>259</v>
      </c>
      <c r="J1668" s="11" t="s">
        <v>261</v>
      </c>
      <c r="K1668" s="11" t="s">
        <v>8769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44958</v>
      </c>
      <c r="H1669" s="11">
        <v>9</v>
      </c>
      <c r="I1669" s="20" t="s">
        <v>259</v>
      </c>
      <c r="J1669" s="11" t="s">
        <v>261</v>
      </c>
      <c r="K1669" s="11" t="s">
        <v>8769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44958</v>
      </c>
      <c r="H1670" s="11">
        <v>9</v>
      </c>
      <c r="I1670" s="20" t="s">
        <v>259</v>
      </c>
      <c r="J1670" s="11" t="s">
        <v>261</v>
      </c>
      <c r="K1670" s="11" t="s">
        <v>8769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44958</v>
      </c>
      <c r="H1671" s="11">
        <v>9</v>
      </c>
      <c r="I1671" s="20" t="s">
        <v>259</v>
      </c>
      <c r="J1671" s="11" t="s">
        <v>261</v>
      </c>
      <c r="K1671" s="11" t="s">
        <v>8769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44958</v>
      </c>
      <c r="H1672" s="11">
        <v>9</v>
      </c>
      <c r="I1672" s="20" t="s">
        <v>259</v>
      </c>
      <c r="J1672" s="11" t="s">
        <v>261</v>
      </c>
      <c r="K1672" s="11" t="s">
        <v>8769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44958</v>
      </c>
      <c r="H1673" s="11">
        <v>9</v>
      </c>
      <c r="I1673" s="20" t="s">
        <v>259</v>
      </c>
      <c r="J1673" s="11" t="s">
        <v>261</v>
      </c>
      <c r="K1673" s="11" t="s">
        <v>8769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44958</v>
      </c>
      <c r="H1674" s="11">
        <v>9</v>
      </c>
      <c r="I1674" s="20" t="s">
        <v>259</v>
      </c>
      <c r="J1674" s="11" t="s">
        <v>261</v>
      </c>
      <c r="K1674" s="11" t="s">
        <v>8769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44958</v>
      </c>
      <c r="H1675" s="11">
        <v>9</v>
      </c>
      <c r="I1675" s="20" t="s">
        <v>259</v>
      </c>
      <c r="J1675" s="11" t="s">
        <v>261</v>
      </c>
      <c r="K1675" s="11" t="s">
        <v>8769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44958</v>
      </c>
      <c r="H1676" s="11">
        <v>9</v>
      </c>
      <c r="I1676" s="20" t="s">
        <v>259</v>
      </c>
      <c r="J1676" s="11" t="s">
        <v>261</v>
      </c>
      <c r="K1676" s="11" t="s">
        <v>8769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44958</v>
      </c>
      <c r="H1677" s="11">
        <v>9</v>
      </c>
      <c r="I1677" s="20" t="s">
        <v>259</v>
      </c>
      <c r="J1677" s="11" t="s">
        <v>261</v>
      </c>
      <c r="K1677" s="11" t="s">
        <v>8769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44958</v>
      </c>
      <c r="H1678" s="11">
        <v>9</v>
      </c>
      <c r="I1678" s="20" t="s">
        <v>259</v>
      </c>
      <c r="J1678" s="11" t="s">
        <v>261</v>
      </c>
      <c r="K1678" s="11" t="s">
        <v>8769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44958</v>
      </c>
      <c r="H1679" s="11">
        <v>9</v>
      </c>
      <c r="I1679" s="20" t="s">
        <v>259</v>
      </c>
      <c r="J1679" s="11" t="s">
        <v>261</v>
      </c>
      <c r="K1679" s="11" t="s">
        <v>8769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44958</v>
      </c>
      <c r="H1680" s="11">
        <v>9</v>
      </c>
      <c r="I1680" s="20" t="s">
        <v>259</v>
      </c>
      <c r="J1680" s="11" t="s">
        <v>261</v>
      </c>
      <c r="K1680" s="11" t="s">
        <v>8769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44958</v>
      </c>
      <c r="H1681" s="11">
        <v>9</v>
      </c>
      <c r="I1681" s="20" t="s">
        <v>259</v>
      </c>
      <c r="J1681" s="11" t="s">
        <v>261</v>
      </c>
      <c r="K1681" s="11" t="s">
        <v>8769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44958</v>
      </c>
      <c r="H1682" s="11">
        <v>9</v>
      </c>
      <c r="I1682" s="20" t="s">
        <v>259</v>
      </c>
      <c r="J1682" s="11" t="s">
        <v>261</v>
      </c>
      <c r="K1682" s="11" t="s">
        <v>8769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44958</v>
      </c>
      <c r="H1683" s="11">
        <v>9</v>
      </c>
      <c r="I1683" s="20" t="s">
        <v>259</v>
      </c>
      <c r="J1683" s="11" t="s">
        <v>261</v>
      </c>
      <c r="K1683" s="11" t="s">
        <v>8769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44958</v>
      </c>
      <c r="H1684" s="11">
        <v>9</v>
      </c>
      <c r="I1684" s="20" t="s">
        <v>259</v>
      </c>
      <c r="J1684" s="11" t="s">
        <v>261</v>
      </c>
      <c r="K1684" s="11" t="s">
        <v>8769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44958</v>
      </c>
      <c r="H1685" s="11">
        <v>9</v>
      </c>
      <c r="I1685" s="20" t="s">
        <v>259</v>
      </c>
      <c r="J1685" s="11" t="s">
        <v>261</v>
      </c>
      <c r="K1685" s="11" t="s">
        <v>8769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44958</v>
      </c>
      <c r="H1686" s="11">
        <v>9</v>
      </c>
      <c r="I1686" s="20" t="s">
        <v>259</v>
      </c>
      <c r="J1686" s="11" t="s">
        <v>261</v>
      </c>
      <c r="K1686" s="11" t="s">
        <v>8769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44958</v>
      </c>
      <c r="H1687" s="11">
        <v>9</v>
      </c>
      <c r="I1687" s="20" t="s">
        <v>259</v>
      </c>
      <c r="J1687" s="11" t="s">
        <v>261</v>
      </c>
      <c r="K1687" s="11" t="s">
        <v>8769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44958</v>
      </c>
      <c r="H1688" s="11">
        <v>9</v>
      </c>
      <c r="I1688" s="20" t="s">
        <v>259</v>
      </c>
      <c r="J1688" s="11" t="s">
        <v>261</v>
      </c>
      <c r="K1688" s="11" t="s">
        <v>8769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44958</v>
      </c>
      <c r="H1689" s="11">
        <v>9</v>
      </c>
      <c r="I1689" s="20" t="s">
        <v>259</v>
      </c>
      <c r="J1689" s="11" t="s">
        <v>261</v>
      </c>
      <c r="K1689" s="11" t="s">
        <v>8769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44958</v>
      </c>
      <c r="H1690" s="11">
        <v>9</v>
      </c>
      <c r="I1690" s="20" t="s">
        <v>259</v>
      </c>
      <c r="J1690" s="11" t="s">
        <v>261</v>
      </c>
      <c r="K1690" s="11" t="s">
        <v>8769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44958</v>
      </c>
      <c r="H1691" s="11">
        <v>9</v>
      </c>
      <c r="I1691" s="20" t="s">
        <v>259</v>
      </c>
      <c r="J1691" s="11" t="s">
        <v>261</v>
      </c>
      <c r="K1691" s="11" t="s">
        <v>8769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44958</v>
      </c>
      <c r="H1692" s="11">
        <v>9</v>
      </c>
      <c r="I1692" s="20" t="s">
        <v>259</v>
      </c>
      <c r="J1692" s="11" t="s">
        <v>261</v>
      </c>
      <c r="K1692" s="11" t="s">
        <v>8769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44958</v>
      </c>
      <c r="H1693" s="11">
        <v>9</v>
      </c>
      <c r="I1693" s="20" t="s">
        <v>259</v>
      </c>
      <c r="J1693" s="11" t="s">
        <v>261</v>
      </c>
      <c r="K1693" s="11" t="s">
        <v>8769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44958</v>
      </c>
      <c r="H1694" s="11">
        <v>9</v>
      </c>
      <c r="I1694" s="20" t="s">
        <v>259</v>
      </c>
      <c r="J1694" s="11" t="s">
        <v>261</v>
      </c>
      <c r="K1694" s="11" t="s">
        <v>8769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44958</v>
      </c>
      <c r="H1695" s="11">
        <v>9</v>
      </c>
      <c r="I1695" s="20" t="s">
        <v>259</v>
      </c>
      <c r="J1695" s="11" t="s">
        <v>261</v>
      </c>
      <c r="K1695" s="11" t="s">
        <v>8769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44958</v>
      </c>
      <c r="H1696" s="11">
        <v>9</v>
      </c>
      <c r="I1696" s="20" t="s">
        <v>259</v>
      </c>
      <c r="J1696" s="11" t="s">
        <v>261</v>
      </c>
      <c r="K1696" s="11" t="s">
        <v>8769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44958</v>
      </c>
      <c r="H1697" s="11">
        <v>9</v>
      </c>
      <c r="I1697" s="20" t="s">
        <v>259</v>
      </c>
      <c r="J1697" s="11" t="s">
        <v>261</v>
      </c>
      <c r="K1697" s="11" t="s">
        <v>8769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44958</v>
      </c>
      <c r="H1698" s="11">
        <v>9</v>
      </c>
      <c r="I1698" s="20" t="s">
        <v>259</v>
      </c>
      <c r="J1698" s="11" t="s">
        <v>261</v>
      </c>
      <c r="K1698" s="11" t="s">
        <v>8769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44958</v>
      </c>
      <c r="H1699" s="11">
        <v>9</v>
      </c>
      <c r="I1699" s="20" t="s">
        <v>259</v>
      </c>
      <c r="J1699" s="11" t="s">
        <v>261</v>
      </c>
      <c r="K1699" s="11" t="s">
        <v>8769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44958</v>
      </c>
      <c r="H1700" s="11">
        <v>9</v>
      </c>
      <c r="I1700" s="20" t="s">
        <v>259</v>
      </c>
      <c r="J1700" s="11" t="s">
        <v>261</v>
      </c>
      <c r="K1700" s="11" t="s">
        <v>8769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44958</v>
      </c>
      <c r="H1701" s="11">
        <v>9</v>
      </c>
      <c r="I1701" s="20" t="s">
        <v>259</v>
      </c>
      <c r="J1701" s="11" t="s">
        <v>261</v>
      </c>
      <c r="K1701" s="11" t="s">
        <v>8769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44958</v>
      </c>
      <c r="H1702" s="11">
        <v>9</v>
      </c>
      <c r="I1702" s="20" t="s">
        <v>259</v>
      </c>
      <c r="J1702" s="11" t="s">
        <v>261</v>
      </c>
      <c r="K1702" s="11" t="s">
        <v>8769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44958</v>
      </c>
      <c r="H1703" s="11">
        <v>9</v>
      </c>
      <c r="I1703" s="20" t="s">
        <v>259</v>
      </c>
      <c r="J1703" s="11" t="s">
        <v>261</v>
      </c>
      <c r="K1703" s="11" t="s">
        <v>8769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44958</v>
      </c>
      <c r="H1704" s="11">
        <v>9</v>
      </c>
      <c r="I1704" s="20" t="s">
        <v>259</v>
      </c>
      <c r="J1704" s="11" t="s">
        <v>261</v>
      </c>
      <c r="K1704" s="11" t="s">
        <v>8769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44958</v>
      </c>
      <c r="H1705" s="11">
        <v>9</v>
      </c>
      <c r="I1705" s="20" t="s">
        <v>259</v>
      </c>
      <c r="J1705" s="11" t="s">
        <v>261</v>
      </c>
      <c r="K1705" s="11" t="s">
        <v>8769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44958</v>
      </c>
      <c r="H1706" s="11">
        <v>9</v>
      </c>
      <c r="I1706" s="20" t="s">
        <v>259</v>
      </c>
      <c r="J1706" s="11" t="s">
        <v>261</v>
      </c>
      <c r="K1706" s="11" t="s">
        <v>8769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44958</v>
      </c>
      <c r="H1707" s="11">
        <v>9</v>
      </c>
      <c r="I1707" s="20" t="s">
        <v>259</v>
      </c>
      <c r="J1707" s="11" t="s">
        <v>261</v>
      </c>
      <c r="K1707" s="11" t="s">
        <v>8769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44958</v>
      </c>
      <c r="H1708" s="11">
        <v>9</v>
      </c>
      <c r="I1708" s="20" t="s">
        <v>259</v>
      </c>
      <c r="J1708" s="11" t="s">
        <v>261</v>
      </c>
      <c r="K1708" s="11" t="s">
        <v>8769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44958</v>
      </c>
      <c r="H1709" s="11">
        <v>9</v>
      </c>
      <c r="I1709" s="20" t="s">
        <v>259</v>
      </c>
      <c r="J1709" s="11" t="s">
        <v>261</v>
      </c>
      <c r="K1709" s="11" t="s">
        <v>8769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44958</v>
      </c>
      <c r="H1710" s="11">
        <v>9</v>
      </c>
      <c r="I1710" s="20" t="s">
        <v>259</v>
      </c>
      <c r="J1710" s="11" t="s">
        <v>261</v>
      </c>
      <c r="K1710" s="11" t="s">
        <v>8769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44958</v>
      </c>
      <c r="H1711" s="11">
        <v>9</v>
      </c>
      <c r="I1711" s="20" t="s">
        <v>259</v>
      </c>
      <c r="J1711" s="11" t="s">
        <v>261</v>
      </c>
      <c r="K1711" s="11" t="s">
        <v>8769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44958</v>
      </c>
      <c r="H1712" s="11">
        <v>9</v>
      </c>
      <c r="I1712" s="20" t="s">
        <v>259</v>
      </c>
      <c r="J1712" s="11" t="s">
        <v>261</v>
      </c>
      <c r="K1712" s="11" t="s">
        <v>8769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44958</v>
      </c>
      <c r="H1713" s="11">
        <v>9</v>
      </c>
      <c r="I1713" s="20" t="s">
        <v>259</v>
      </c>
      <c r="J1713" s="11" t="s">
        <v>261</v>
      </c>
      <c r="K1713" s="11" t="s">
        <v>8769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44958</v>
      </c>
      <c r="H1714" s="11">
        <v>9</v>
      </c>
      <c r="I1714" s="20" t="s">
        <v>259</v>
      </c>
      <c r="J1714" s="11" t="s">
        <v>261</v>
      </c>
      <c r="K1714" s="11" t="s">
        <v>8769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44958</v>
      </c>
      <c r="H1715" s="11">
        <v>9</v>
      </c>
      <c r="I1715" s="20" t="s">
        <v>259</v>
      </c>
      <c r="J1715" s="11" t="s">
        <v>261</v>
      </c>
      <c r="K1715" s="11" t="s">
        <v>8769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44958</v>
      </c>
      <c r="H1716" s="11">
        <v>9</v>
      </c>
      <c r="I1716" s="20" t="s">
        <v>259</v>
      </c>
      <c r="J1716" s="11" t="s">
        <v>261</v>
      </c>
      <c r="K1716" s="11" t="s">
        <v>8769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44958</v>
      </c>
      <c r="H1717" s="11">
        <v>9</v>
      </c>
      <c r="I1717" s="20" t="s">
        <v>259</v>
      </c>
      <c r="J1717" s="11" t="s">
        <v>261</v>
      </c>
      <c r="K1717" s="11" t="s">
        <v>8769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44958</v>
      </c>
      <c r="H1718" s="11">
        <v>9</v>
      </c>
      <c r="I1718" s="20" t="s">
        <v>259</v>
      </c>
      <c r="J1718" s="11" t="s">
        <v>261</v>
      </c>
      <c r="K1718" s="11" t="s">
        <v>8769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44958</v>
      </c>
      <c r="H1719" s="11">
        <v>9</v>
      </c>
      <c r="I1719" s="20" t="s">
        <v>259</v>
      </c>
      <c r="J1719" s="11" t="s">
        <v>261</v>
      </c>
      <c r="K1719" s="11" t="s">
        <v>8769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44958</v>
      </c>
      <c r="H1720" s="11">
        <v>9</v>
      </c>
      <c r="I1720" s="20" t="s">
        <v>259</v>
      </c>
      <c r="J1720" s="11" t="s">
        <v>261</v>
      </c>
      <c r="K1720" s="11" t="s">
        <v>8769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44958</v>
      </c>
      <c r="H1721" s="11">
        <v>9</v>
      </c>
      <c r="I1721" s="20" t="s">
        <v>259</v>
      </c>
      <c r="J1721" s="11" t="s">
        <v>261</v>
      </c>
      <c r="K1721" s="11" t="s">
        <v>8769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44958</v>
      </c>
      <c r="H1722" s="11">
        <v>9</v>
      </c>
      <c r="I1722" s="20" t="s">
        <v>259</v>
      </c>
      <c r="J1722" s="11" t="s">
        <v>261</v>
      </c>
      <c r="K1722" s="11" t="s">
        <v>8769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44958</v>
      </c>
      <c r="H1723" s="11">
        <v>9</v>
      </c>
      <c r="I1723" s="20" t="s">
        <v>259</v>
      </c>
      <c r="J1723" s="11" t="s">
        <v>261</v>
      </c>
      <c r="K1723" s="11" t="s">
        <v>8769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44958</v>
      </c>
      <c r="H1724" s="11">
        <v>9</v>
      </c>
      <c r="I1724" s="20" t="s">
        <v>259</v>
      </c>
      <c r="J1724" s="11" t="s">
        <v>261</v>
      </c>
      <c r="K1724" s="11" t="s">
        <v>8769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44958</v>
      </c>
      <c r="H1725" s="11">
        <v>9</v>
      </c>
      <c r="I1725" s="20" t="s">
        <v>259</v>
      </c>
      <c r="J1725" s="11" t="s">
        <v>261</v>
      </c>
      <c r="K1725" s="11" t="s">
        <v>8769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44958</v>
      </c>
      <c r="H1726" s="11">
        <v>9</v>
      </c>
      <c r="I1726" s="20" t="s">
        <v>259</v>
      </c>
      <c r="J1726" s="11" t="s">
        <v>261</v>
      </c>
      <c r="K1726" s="11" t="s">
        <v>8769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44958</v>
      </c>
      <c r="H1727" s="11">
        <v>9</v>
      </c>
      <c r="I1727" s="20" t="s">
        <v>259</v>
      </c>
      <c r="J1727" s="11" t="s">
        <v>261</v>
      </c>
      <c r="K1727" s="11" t="s">
        <v>8769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44958</v>
      </c>
      <c r="H1728" s="11">
        <v>9</v>
      </c>
      <c r="I1728" s="20" t="s">
        <v>259</v>
      </c>
      <c r="J1728" s="11" t="s">
        <v>261</v>
      </c>
      <c r="K1728" s="11" t="s">
        <v>8769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44958</v>
      </c>
      <c r="H1729" s="11">
        <v>9</v>
      </c>
      <c r="I1729" s="20" t="s">
        <v>259</v>
      </c>
      <c r="J1729" s="11" t="s">
        <v>261</v>
      </c>
      <c r="K1729" s="11" t="s">
        <v>8769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44958</v>
      </c>
      <c r="H1730" s="11">
        <v>9</v>
      </c>
      <c r="I1730" s="20" t="s">
        <v>259</v>
      </c>
      <c r="J1730" s="11" t="s">
        <v>261</v>
      </c>
      <c r="K1730" s="11" t="s">
        <v>8769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44958</v>
      </c>
      <c r="H1731" s="11">
        <v>9</v>
      </c>
      <c r="I1731" s="20" t="s">
        <v>259</v>
      </c>
      <c r="J1731" s="11" t="s">
        <v>261</v>
      </c>
      <c r="K1731" s="11" t="s">
        <v>8769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44958</v>
      </c>
      <c r="H1732" s="11">
        <v>9</v>
      </c>
      <c r="I1732" s="20" t="s">
        <v>259</v>
      </c>
      <c r="J1732" s="11" t="s">
        <v>261</v>
      </c>
      <c r="K1732" s="11" t="s">
        <v>8769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44958</v>
      </c>
      <c r="H1733" s="11">
        <v>9</v>
      </c>
      <c r="I1733" s="20" t="s">
        <v>259</v>
      </c>
      <c r="J1733" s="11" t="s">
        <v>261</v>
      </c>
      <c r="K1733" s="11" t="s">
        <v>8769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44958</v>
      </c>
      <c r="H1734" s="11">
        <v>9</v>
      </c>
      <c r="I1734" s="20" t="s">
        <v>259</v>
      </c>
      <c r="J1734" s="11" t="s">
        <v>261</v>
      </c>
      <c r="K1734" s="11" t="s">
        <v>8769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44958</v>
      </c>
      <c r="H1735" s="11">
        <v>9</v>
      </c>
      <c r="I1735" s="20" t="s">
        <v>259</v>
      </c>
      <c r="J1735" s="11" t="s">
        <v>261</v>
      </c>
      <c r="K1735" s="11" t="s">
        <v>8769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44958</v>
      </c>
      <c r="H1736" s="11">
        <v>9</v>
      </c>
      <c r="I1736" s="20" t="s">
        <v>259</v>
      </c>
      <c r="J1736" s="11" t="s">
        <v>261</v>
      </c>
      <c r="K1736" s="11" t="s">
        <v>8769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44958</v>
      </c>
      <c r="H1737" s="11">
        <v>9</v>
      </c>
      <c r="I1737" s="20" t="s">
        <v>259</v>
      </c>
      <c r="J1737" s="11" t="s">
        <v>261</v>
      </c>
      <c r="K1737" s="11" t="s">
        <v>8769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44958</v>
      </c>
      <c r="H1738" s="11">
        <v>9</v>
      </c>
      <c r="I1738" s="20" t="s">
        <v>259</v>
      </c>
      <c r="J1738" s="11" t="s">
        <v>261</v>
      </c>
      <c r="K1738" s="11" t="s">
        <v>8769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44958</v>
      </c>
      <c r="H1739" s="11">
        <v>9</v>
      </c>
      <c r="I1739" s="20" t="s">
        <v>259</v>
      </c>
      <c r="J1739" s="11" t="s">
        <v>261</v>
      </c>
      <c r="K1739" s="11" t="s">
        <v>8769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44958</v>
      </c>
      <c r="H1740" s="11">
        <v>9</v>
      </c>
      <c r="I1740" s="20" t="s">
        <v>259</v>
      </c>
      <c r="J1740" s="11" t="s">
        <v>261</v>
      </c>
      <c r="K1740" s="11" t="s">
        <v>8769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44958</v>
      </c>
      <c r="H1741" s="11">
        <v>9</v>
      </c>
      <c r="I1741" s="20" t="s">
        <v>259</v>
      </c>
      <c r="J1741" s="11" t="s">
        <v>261</v>
      </c>
      <c r="K1741" s="11" t="s">
        <v>8769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44958</v>
      </c>
      <c r="H1742" s="11">
        <v>9</v>
      </c>
      <c r="I1742" s="20" t="s">
        <v>259</v>
      </c>
      <c r="J1742" s="11" t="s">
        <v>261</v>
      </c>
      <c r="K1742" s="11" t="s">
        <v>8769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44958</v>
      </c>
      <c r="H1743" s="11">
        <v>9</v>
      </c>
      <c r="I1743" s="20" t="s">
        <v>259</v>
      </c>
      <c r="J1743" s="11" t="s">
        <v>261</v>
      </c>
      <c r="K1743" s="11" t="s">
        <v>8769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44958</v>
      </c>
      <c r="H1744" s="11">
        <v>9</v>
      </c>
      <c r="I1744" s="20" t="s">
        <v>259</v>
      </c>
      <c r="J1744" s="11" t="s">
        <v>261</v>
      </c>
      <c r="K1744" s="11" t="s">
        <v>8769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44958</v>
      </c>
      <c r="H1745" s="11">
        <v>9</v>
      </c>
      <c r="I1745" s="20" t="s">
        <v>259</v>
      </c>
      <c r="J1745" s="11" t="s">
        <v>261</v>
      </c>
      <c r="K1745" s="11" t="s">
        <v>8769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44958</v>
      </c>
      <c r="H1746" s="11">
        <v>9</v>
      </c>
      <c r="I1746" s="20" t="s">
        <v>259</v>
      </c>
      <c r="J1746" s="11" t="s">
        <v>261</v>
      </c>
      <c r="K1746" s="11" t="s">
        <v>8769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44958</v>
      </c>
      <c r="H1747" s="11">
        <v>9</v>
      </c>
      <c r="I1747" s="20" t="s">
        <v>259</v>
      </c>
      <c r="J1747" s="11" t="s">
        <v>261</v>
      </c>
      <c r="K1747" s="11" t="s">
        <v>8769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44958</v>
      </c>
      <c r="H1748" s="11">
        <v>9</v>
      </c>
      <c r="I1748" s="20" t="s">
        <v>259</v>
      </c>
      <c r="J1748" s="11" t="s">
        <v>261</v>
      </c>
      <c r="K1748" s="11" t="s">
        <v>8769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44958</v>
      </c>
      <c r="H1749" s="11">
        <v>9</v>
      </c>
      <c r="I1749" s="20" t="s">
        <v>259</v>
      </c>
      <c r="J1749" s="11" t="s">
        <v>261</v>
      </c>
      <c r="K1749" s="11" t="s">
        <v>8769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44958</v>
      </c>
      <c r="H1750" s="11">
        <v>9</v>
      </c>
      <c r="I1750" s="20" t="s">
        <v>259</v>
      </c>
      <c r="J1750" s="11" t="s">
        <v>261</v>
      </c>
      <c r="K1750" s="11" t="s">
        <v>8769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44958</v>
      </c>
      <c r="H1751" s="11">
        <v>9</v>
      </c>
      <c r="I1751" s="20" t="s">
        <v>259</v>
      </c>
      <c r="J1751" s="11" t="s">
        <v>261</v>
      </c>
      <c r="K1751" s="11" t="s">
        <v>8769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44958</v>
      </c>
      <c r="H1752" s="11">
        <v>9</v>
      </c>
      <c r="I1752" s="20" t="s">
        <v>259</v>
      </c>
      <c r="J1752" s="11" t="s">
        <v>261</v>
      </c>
      <c r="K1752" s="11" t="s">
        <v>8769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44958</v>
      </c>
      <c r="H1753" s="11">
        <v>9</v>
      </c>
      <c r="I1753" s="20" t="s">
        <v>259</v>
      </c>
      <c r="J1753" s="11" t="s">
        <v>261</v>
      </c>
      <c r="K1753" s="11" t="s">
        <v>8769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44958</v>
      </c>
      <c r="H1754" s="11">
        <v>9</v>
      </c>
      <c r="I1754" s="20" t="s">
        <v>259</v>
      </c>
      <c r="J1754" s="11" t="s">
        <v>261</v>
      </c>
      <c r="K1754" s="11" t="s">
        <v>8769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44958</v>
      </c>
      <c r="H1755" s="11">
        <v>9</v>
      </c>
      <c r="I1755" s="20" t="s">
        <v>259</v>
      </c>
      <c r="J1755" s="11" t="s">
        <v>261</v>
      </c>
      <c r="K1755" s="11" t="s">
        <v>8769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44958</v>
      </c>
      <c r="H1756" s="11">
        <v>9</v>
      </c>
      <c r="I1756" s="20" t="s">
        <v>259</v>
      </c>
      <c r="J1756" s="11" t="s">
        <v>261</v>
      </c>
      <c r="K1756" s="11" t="s">
        <v>8769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44958</v>
      </c>
      <c r="H1757" s="11">
        <v>9</v>
      </c>
      <c r="I1757" s="20" t="s">
        <v>259</v>
      </c>
      <c r="J1757" s="11" t="s">
        <v>261</v>
      </c>
      <c r="K1757" s="11" t="s">
        <v>8769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44958</v>
      </c>
      <c r="H1758" s="11">
        <v>9</v>
      </c>
      <c r="I1758" s="20" t="s">
        <v>259</v>
      </c>
      <c r="J1758" s="11" t="s">
        <v>261</v>
      </c>
      <c r="K1758" s="11" t="s">
        <v>8769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44958</v>
      </c>
      <c r="H1759" s="11">
        <v>9</v>
      </c>
      <c r="I1759" s="20" t="s">
        <v>259</v>
      </c>
      <c r="J1759" s="11" t="s">
        <v>261</v>
      </c>
      <c r="K1759" s="11" t="s">
        <v>8769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44958</v>
      </c>
      <c r="H1760" s="11">
        <v>9</v>
      </c>
      <c r="I1760" s="20" t="s">
        <v>259</v>
      </c>
      <c r="J1760" s="11" t="s">
        <v>261</v>
      </c>
      <c r="K1760" s="11" t="s">
        <v>8769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44958</v>
      </c>
      <c r="H1761" s="11">
        <v>9</v>
      </c>
      <c r="I1761" s="20" t="s">
        <v>259</v>
      </c>
      <c r="J1761" s="11" t="s">
        <v>261</v>
      </c>
      <c r="K1761" s="11" t="s">
        <v>8769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44958</v>
      </c>
      <c r="H1762" s="11">
        <v>9</v>
      </c>
      <c r="I1762" s="20" t="s">
        <v>259</v>
      </c>
      <c r="J1762" s="11" t="s">
        <v>261</v>
      </c>
      <c r="K1762" s="11" t="s">
        <v>8769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44958</v>
      </c>
      <c r="H1763" s="11">
        <v>9</v>
      </c>
      <c r="I1763" s="20" t="s">
        <v>259</v>
      </c>
      <c r="J1763" s="11" t="s">
        <v>261</v>
      </c>
      <c r="K1763" s="11" t="s">
        <v>8769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44958</v>
      </c>
      <c r="H1764" s="11">
        <v>9</v>
      </c>
      <c r="I1764" s="20" t="s">
        <v>259</v>
      </c>
      <c r="J1764" s="11" t="s">
        <v>261</v>
      </c>
      <c r="K1764" s="11" t="s">
        <v>8769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44958</v>
      </c>
      <c r="H1765" s="11">
        <v>9</v>
      </c>
      <c r="I1765" s="20" t="s">
        <v>259</v>
      </c>
      <c r="J1765" s="11" t="s">
        <v>261</v>
      </c>
      <c r="K1765" s="11" t="s">
        <v>8769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44958</v>
      </c>
      <c r="H1766" s="11">
        <v>9</v>
      </c>
      <c r="I1766" s="20" t="s">
        <v>259</v>
      </c>
      <c r="J1766" s="11" t="s">
        <v>261</v>
      </c>
      <c r="K1766" s="11" t="s">
        <v>8769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44958</v>
      </c>
      <c r="H1767" s="11">
        <v>9</v>
      </c>
      <c r="I1767" s="20" t="s">
        <v>259</v>
      </c>
      <c r="J1767" s="11" t="s">
        <v>261</v>
      </c>
      <c r="K1767" s="11" t="s">
        <v>8769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44958</v>
      </c>
      <c r="H1768" s="11">
        <v>9</v>
      </c>
      <c r="I1768" s="20" t="s">
        <v>259</v>
      </c>
      <c r="J1768" s="11" t="s">
        <v>261</v>
      </c>
      <c r="K1768" s="11" t="s">
        <v>8769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44958</v>
      </c>
      <c r="H1769" s="11">
        <v>9</v>
      </c>
      <c r="I1769" s="20" t="s">
        <v>259</v>
      </c>
      <c r="J1769" s="11" t="s">
        <v>261</v>
      </c>
      <c r="K1769" s="11" t="s">
        <v>8769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44958</v>
      </c>
      <c r="H1770" s="11">
        <v>9</v>
      </c>
      <c r="I1770" s="20" t="s">
        <v>259</v>
      </c>
      <c r="J1770" s="11" t="s">
        <v>261</v>
      </c>
      <c r="K1770" s="11" t="s">
        <v>8769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44958</v>
      </c>
      <c r="H1771" s="11">
        <v>9</v>
      </c>
      <c r="I1771" s="20" t="s">
        <v>259</v>
      </c>
      <c r="J1771" s="11" t="s">
        <v>261</v>
      </c>
      <c r="K1771" s="11" t="s">
        <v>8769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44958</v>
      </c>
      <c r="H1772" s="11">
        <v>9</v>
      </c>
      <c r="I1772" s="20" t="s">
        <v>259</v>
      </c>
      <c r="J1772" s="11" t="s">
        <v>261</v>
      </c>
      <c r="K1772" s="11" t="s">
        <v>8769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44958</v>
      </c>
      <c r="H1773" s="11">
        <v>9</v>
      </c>
      <c r="I1773" s="20" t="s">
        <v>259</v>
      </c>
      <c r="J1773" s="11" t="s">
        <v>261</v>
      </c>
      <c r="K1773" s="11" t="s">
        <v>8769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44958</v>
      </c>
      <c r="H1774" s="11">
        <v>9</v>
      </c>
      <c r="I1774" s="20" t="s">
        <v>259</v>
      </c>
      <c r="J1774" s="11" t="s">
        <v>261</v>
      </c>
      <c r="K1774" s="11" t="s">
        <v>8769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44958</v>
      </c>
      <c r="H1775" s="11">
        <v>9</v>
      </c>
      <c r="I1775" s="20" t="s">
        <v>259</v>
      </c>
      <c r="J1775" s="11" t="s">
        <v>261</v>
      </c>
      <c r="K1775" s="11" t="s">
        <v>8769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44958</v>
      </c>
      <c r="H1776" s="11">
        <v>9</v>
      </c>
      <c r="I1776" s="20" t="s">
        <v>259</v>
      </c>
      <c r="J1776" s="11" t="s">
        <v>261</v>
      </c>
      <c r="K1776" s="11" t="s">
        <v>8769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44958</v>
      </c>
      <c r="H1777" s="11">
        <v>9</v>
      </c>
      <c r="I1777" s="20" t="s">
        <v>259</v>
      </c>
      <c r="J1777" s="11" t="s">
        <v>261</v>
      </c>
      <c r="K1777" s="11" t="s">
        <v>8769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44958</v>
      </c>
      <c r="H1778" s="11">
        <v>9</v>
      </c>
      <c r="I1778" s="20" t="s">
        <v>259</v>
      </c>
      <c r="J1778" s="11" t="s">
        <v>261</v>
      </c>
      <c r="K1778" s="11" t="s">
        <v>8769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44958</v>
      </c>
      <c r="H1779" s="11">
        <v>9</v>
      </c>
      <c r="I1779" s="20" t="s">
        <v>259</v>
      </c>
      <c r="J1779" s="11" t="s">
        <v>261</v>
      </c>
      <c r="K1779" s="11" t="s">
        <v>8769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44958</v>
      </c>
      <c r="H1780" s="11">
        <v>9</v>
      </c>
      <c r="I1780" s="20" t="s">
        <v>259</v>
      </c>
      <c r="J1780" s="11" t="s">
        <v>261</v>
      </c>
      <c r="K1780" s="11" t="s">
        <v>8769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44958</v>
      </c>
      <c r="H1781" s="11">
        <v>9</v>
      </c>
      <c r="I1781" s="20" t="s">
        <v>259</v>
      </c>
      <c r="J1781" s="11" t="s">
        <v>261</v>
      </c>
      <c r="K1781" s="11" t="s">
        <v>8769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44958</v>
      </c>
      <c r="H1782" s="11">
        <v>9</v>
      </c>
      <c r="I1782" s="20" t="s">
        <v>259</v>
      </c>
      <c r="J1782" s="11" t="s">
        <v>261</v>
      </c>
      <c r="K1782" s="11" t="s">
        <v>8769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44958</v>
      </c>
      <c r="H1783" s="11">
        <v>9</v>
      </c>
      <c r="I1783" s="20" t="s">
        <v>259</v>
      </c>
      <c r="J1783" s="11" t="s">
        <v>261</v>
      </c>
      <c r="K1783" s="11" t="s">
        <v>8769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44958</v>
      </c>
      <c r="H1784" s="11">
        <v>9</v>
      </c>
      <c r="I1784" s="20" t="s">
        <v>259</v>
      </c>
      <c r="J1784" s="11" t="s">
        <v>261</v>
      </c>
      <c r="K1784" s="11" t="s">
        <v>8769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44958</v>
      </c>
      <c r="H1785" s="11">
        <v>9</v>
      </c>
      <c r="I1785" s="20" t="s">
        <v>259</v>
      </c>
      <c r="J1785" s="11" t="s">
        <v>261</v>
      </c>
      <c r="K1785" s="11" t="s">
        <v>8769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44958</v>
      </c>
      <c r="H1786" s="11">
        <v>9</v>
      </c>
      <c r="I1786" s="20" t="s">
        <v>259</v>
      </c>
      <c r="J1786" s="11" t="s">
        <v>261</v>
      </c>
      <c r="K1786" s="11" t="s">
        <v>8769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44958</v>
      </c>
      <c r="H1787" s="11">
        <v>9</v>
      </c>
      <c r="I1787" s="20" t="s">
        <v>259</v>
      </c>
      <c r="J1787" s="11" t="s">
        <v>261</v>
      </c>
      <c r="K1787" s="11" t="s">
        <v>8769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44958</v>
      </c>
      <c r="H1788" s="11">
        <v>9</v>
      </c>
      <c r="I1788" s="20" t="s">
        <v>259</v>
      </c>
      <c r="J1788" s="11" t="s">
        <v>261</v>
      </c>
      <c r="K1788" s="11" t="s">
        <v>8769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44958</v>
      </c>
      <c r="H1789" s="11">
        <v>9</v>
      </c>
      <c r="I1789" s="20" t="s">
        <v>259</v>
      </c>
      <c r="J1789" s="11" t="s">
        <v>261</v>
      </c>
      <c r="K1789" s="11" t="s">
        <v>8769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44958</v>
      </c>
      <c r="H1790" s="11">
        <v>9</v>
      </c>
      <c r="I1790" s="20" t="s">
        <v>259</v>
      </c>
      <c r="J1790" s="11" t="s">
        <v>261</v>
      </c>
      <c r="K1790" s="11" t="s">
        <v>8769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44958</v>
      </c>
      <c r="H1791" s="11">
        <v>9</v>
      </c>
      <c r="I1791" s="20" t="s">
        <v>259</v>
      </c>
      <c r="J1791" s="11" t="s">
        <v>261</v>
      </c>
      <c r="K1791" s="11" t="s">
        <v>8769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44958</v>
      </c>
      <c r="H1792" s="11">
        <v>9</v>
      </c>
      <c r="I1792" s="20" t="s">
        <v>259</v>
      </c>
      <c r="J1792" s="11" t="s">
        <v>261</v>
      </c>
      <c r="K1792" s="11" t="s">
        <v>8769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44958</v>
      </c>
      <c r="H1793" s="11">
        <v>9</v>
      </c>
      <c r="I1793" s="20" t="s">
        <v>259</v>
      </c>
      <c r="J1793" s="11" t="s">
        <v>261</v>
      </c>
      <c r="K1793" s="11" t="s">
        <v>8769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44958</v>
      </c>
      <c r="H1794" s="11">
        <v>9</v>
      </c>
      <c r="I1794" s="20" t="s">
        <v>259</v>
      </c>
      <c r="J1794" s="11" t="s">
        <v>261</v>
      </c>
      <c r="K1794" s="11" t="s">
        <v>8769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44958</v>
      </c>
      <c r="H1795" s="11">
        <v>9</v>
      </c>
      <c r="I1795" s="20" t="s">
        <v>259</v>
      </c>
      <c r="J1795" s="11" t="s">
        <v>261</v>
      </c>
      <c r="K1795" s="11" t="s">
        <v>8769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44958</v>
      </c>
      <c r="H1796" s="11">
        <v>9</v>
      </c>
      <c r="I1796" s="20" t="s">
        <v>259</v>
      </c>
      <c r="J1796" s="11" t="s">
        <v>261</v>
      </c>
      <c r="K1796" s="11" t="s">
        <v>8769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44958</v>
      </c>
      <c r="H1797" s="11">
        <v>9</v>
      </c>
      <c r="I1797" s="20" t="s">
        <v>259</v>
      </c>
      <c r="J1797" s="11" t="s">
        <v>261</v>
      </c>
      <c r="K1797" s="11" t="s">
        <v>8769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44958</v>
      </c>
      <c r="H1798" s="11">
        <v>9</v>
      </c>
      <c r="I1798" s="20" t="s">
        <v>259</v>
      </c>
      <c r="J1798" s="11" t="s">
        <v>261</v>
      </c>
      <c r="K1798" s="11" t="s">
        <v>8769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44958</v>
      </c>
      <c r="H1799" s="11">
        <v>9</v>
      </c>
      <c r="I1799" s="20" t="s">
        <v>259</v>
      </c>
      <c r="J1799" s="11" t="s">
        <v>261</v>
      </c>
      <c r="K1799" s="11" t="s">
        <v>8769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44958</v>
      </c>
      <c r="H1800" s="11">
        <v>9</v>
      </c>
      <c r="I1800" s="20" t="s">
        <v>259</v>
      </c>
      <c r="J1800" s="11" t="s">
        <v>261</v>
      </c>
      <c r="K1800" s="11" t="s">
        <v>8769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44958</v>
      </c>
      <c r="H1801" s="11">
        <v>9</v>
      </c>
      <c r="I1801" s="20" t="s">
        <v>259</v>
      </c>
      <c r="J1801" s="11" t="s">
        <v>261</v>
      </c>
      <c r="K1801" s="11" t="s">
        <v>8769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44958</v>
      </c>
      <c r="H1802" s="11">
        <v>9</v>
      </c>
      <c r="I1802" s="20" t="s">
        <v>259</v>
      </c>
      <c r="J1802" s="11" t="s">
        <v>261</v>
      </c>
      <c r="K1802" s="11" t="s">
        <v>8769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44958</v>
      </c>
      <c r="H1803" s="11">
        <v>9</v>
      </c>
      <c r="I1803" s="20" t="s">
        <v>259</v>
      </c>
      <c r="J1803" s="11" t="s">
        <v>261</v>
      </c>
      <c r="K1803" s="11" t="s">
        <v>8769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44958</v>
      </c>
      <c r="H1804" s="11">
        <v>9</v>
      </c>
      <c r="I1804" s="20" t="s">
        <v>259</v>
      </c>
      <c r="J1804" s="11" t="s">
        <v>261</v>
      </c>
      <c r="K1804" s="11" t="s">
        <v>8769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44958</v>
      </c>
      <c r="H1805" s="11">
        <v>9</v>
      </c>
      <c r="I1805" s="20" t="s">
        <v>259</v>
      </c>
      <c r="J1805" s="11" t="s">
        <v>261</v>
      </c>
      <c r="K1805" s="11" t="s">
        <v>8769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44958</v>
      </c>
      <c r="H1806" s="11">
        <v>9</v>
      </c>
      <c r="I1806" s="20" t="s">
        <v>259</v>
      </c>
      <c r="J1806" s="11" t="s">
        <v>261</v>
      </c>
      <c r="K1806" s="11" t="s">
        <v>8769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44958</v>
      </c>
      <c r="H1807" s="11">
        <v>9</v>
      </c>
      <c r="I1807" s="20" t="s">
        <v>259</v>
      </c>
      <c r="J1807" s="11" t="s">
        <v>261</v>
      </c>
      <c r="K1807" s="11" t="s">
        <v>8769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44958</v>
      </c>
      <c r="H1808" s="11">
        <v>9</v>
      </c>
      <c r="I1808" s="20" t="s">
        <v>259</v>
      </c>
      <c r="J1808" s="11" t="s">
        <v>261</v>
      </c>
      <c r="K1808" s="11" t="s">
        <v>8769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44958</v>
      </c>
      <c r="H1809" s="11">
        <v>9</v>
      </c>
      <c r="I1809" s="20" t="s">
        <v>259</v>
      </c>
      <c r="J1809" s="11" t="s">
        <v>261</v>
      </c>
      <c r="K1809" s="11" t="s">
        <v>8769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44958</v>
      </c>
      <c r="H1810" s="11">
        <v>9</v>
      </c>
      <c r="I1810" s="20" t="s">
        <v>259</v>
      </c>
      <c r="J1810" s="11" t="s">
        <v>261</v>
      </c>
      <c r="K1810" s="11" t="s">
        <v>8769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44958</v>
      </c>
      <c r="H1811" s="11">
        <v>9</v>
      </c>
      <c r="I1811" s="20" t="s">
        <v>259</v>
      </c>
      <c r="J1811" s="11" t="s">
        <v>261</v>
      </c>
      <c r="K1811" s="11" t="s">
        <v>8769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44958</v>
      </c>
      <c r="H1812" s="11">
        <v>9</v>
      </c>
      <c r="I1812" s="20" t="s">
        <v>259</v>
      </c>
      <c r="J1812" s="11" t="s">
        <v>261</v>
      </c>
      <c r="K1812" s="11" t="s">
        <v>8769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44958</v>
      </c>
      <c r="H1813" s="11">
        <v>9</v>
      </c>
      <c r="I1813" s="20" t="s">
        <v>259</v>
      </c>
      <c r="J1813" s="11" t="s">
        <v>261</v>
      </c>
      <c r="K1813" s="11" t="s">
        <v>8769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44958</v>
      </c>
      <c r="H1814" s="11">
        <v>9</v>
      </c>
      <c r="I1814" s="20" t="s">
        <v>259</v>
      </c>
      <c r="J1814" s="11" t="s">
        <v>261</v>
      </c>
      <c r="K1814" s="11" t="s">
        <v>8769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44958</v>
      </c>
      <c r="H1815" s="11">
        <v>9</v>
      </c>
      <c r="I1815" s="20" t="s">
        <v>259</v>
      </c>
      <c r="J1815" s="11" t="s">
        <v>261</v>
      </c>
      <c r="K1815" s="11" t="s">
        <v>8769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44958</v>
      </c>
      <c r="H1816" s="11">
        <v>9</v>
      </c>
      <c r="I1816" s="20" t="s">
        <v>259</v>
      </c>
      <c r="J1816" s="11" t="s">
        <v>261</v>
      </c>
      <c r="K1816" s="11" t="s">
        <v>8769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44958</v>
      </c>
      <c r="H1817" s="11">
        <v>9</v>
      </c>
      <c r="I1817" s="20" t="s">
        <v>259</v>
      </c>
      <c r="J1817" s="11" t="s">
        <v>261</v>
      </c>
      <c r="K1817" s="11" t="s">
        <v>8769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44958</v>
      </c>
      <c r="H1818" s="11">
        <v>9</v>
      </c>
      <c r="I1818" s="20" t="s">
        <v>259</v>
      </c>
      <c r="J1818" s="11" t="s">
        <v>261</v>
      </c>
      <c r="K1818" s="11" t="s">
        <v>8769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44958</v>
      </c>
      <c r="H1819" s="11">
        <v>9</v>
      </c>
      <c r="I1819" s="20" t="s">
        <v>259</v>
      </c>
      <c r="J1819" s="11" t="s">
        <v>261</v>
      </c>
      <c r="K1819" s="11" t="s">
        <v>8769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44958</v>
      </c>
      <c r="H1820" s="11">
        <v>9</v>
      </c>
      <c r="I1820" s="20" t="s">
        <v>259</v>
      </c>
      <c r="J1820" s="11" t="s">
        <v>261</v>
      </c>
      <c r="K1820" s="11" t="s">
        <v>8769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44958</v>
      </c>
      <c r="H1821" s="11">
        <v>9</v>
      </c>
      <c r="I1821" s="20" t="s">
        <v>259</v>
      </c>
      <c r="J1821" s="11" t="s">
        <v>261</v>
      </c>
      <c r="K1821" s="11" t="s">
        <v>8769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44958</v>
      </c>
      <c r="H1822" s="11">
        <v>9</v>
      </c>
      <c r="I1822" s="20" t="s">
        <v>259</v>
      </c>
      <c r="J1822" s="11" t="s">
        <v>261</v>
      </c>
      <c r="K1822" s="11" t="s">
        <v>8769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44958</v>
      </c>
      <c r="H1823" s="11">
        <v>9</v>
      </c>
      <c r="I1823" s="20" t="s">
        <v>259</v>
      </c>
      <c r="J1823" s="11" t="s">
        <v>261</v>
      </c>
      <c r="K1823" s="11" t="s">
        <v>8769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44958</v>
      </c>
      <c r="H1824" s="11">
        <v>9</v>
      </c>
      <c r="I1824" s="20" t="s">
        <v>259</v>
      </c>
      <c r="J1824" s="11" t="s">
        <v>261</v>
      </c>
      <c r="K1824" s="11" t="s">
        <v>8769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44958</v>
      </c>
      <c r="H1825" s="11">
        <v>9</v>
      </c>
      <c r="I1825" s="20" t="s">
        <v>259</v>
      </c>
      <c r="J1825" s="11" t="s">
        <v>261</v>
      </c>
      <c r="K1825" s="11" t="s">
        <v>8769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44958</v>
      </c>
      <c r="H1826" s="11">
        <v>9</v>
      </c>
      <c r="I1826" s="20" t="s">
        <v>259</v>
      </c>
      <c r="J1826" s="11" t="s">
        <v>261</v>
      </c>
      <c r="K1826" s="11" t="s">
        <v>8769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44958</v>
      </c>
      <c r="H1827" s="11">
        <v>9</v>
      </c>
      <c r="I1827" s="20" t="s">
        <v>259</v>
      </c>
      <c r="J1827" s="11" t="s">
        <v>261</v>
      </c>
      <c r="K1827" s="11" t="s">
        <v>8769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44958</v>
      </c>
      <c r="H1828" s="11">
        <v>9</v>
      </c>
      <c r="I1828" s="20" t="s">
        <v>259</v>
      </c>
      <c r="J1828" s="11" t="s">
        <v>261</v>
      </c>
      <c r="K1828" s="11" t="s">
        <v>8769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44958</v>
      </c>
      <c r="H1829" s="11">
        <v>9</v>
      </c>
      <c r="I1829" s="20" t="s">
        <v>259</v>
      </c>
      <c r="J1829" s="11" t="s">
        <v>261</v>
      </c>
      <c r="K1829" s="11" t="s">
        <v>8769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44958</v>
      </c>
      <c r="H1830" s="11">
        <v>9</v>
      </c>
      <c r="I1830" s="20" t="s">
        <v>259</v>
      </c>
      <c r="J1830" s="11" t="s">
        <v>261</v>
      </c>
      <c r="K1830" s="11" t="s">
        <v>8769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44958</v>
      </c>
      <c r="H1831" s="11">
        <v>9</v>
      </c>
      <c r="I1831" s="20" t="s">
        <v>259</v>
      </c>
      <c r="J1831" s="11" t="s">
        <v>261</v>
      </c>
      <c r="K1831" s="11" t="s">
        <v>8769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44958</v>
      </c>
      <c r="H1832" s="11">
        <v>9</v>
      </c>
      <c r="I1832" s="20" t="s">
        <v>259</v>
      </c>
      <c r="J1832" s="11" t="s">
        <v>261</v>
      </c>
      <c r="K1832" s="11" t="s">
        <v>8769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44958</v>
      </c>
      <c r="H1833" s="11">
        <v>9</v>
      </c>
      <c r="I1833" s="20" t="s">
        <v>259</v>
      </c>
      <c r="J1833" s="11" t="s">
        <v>261</v>
      </c>
      <c r="K1833" s="11" t="s">
        <v>8769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44958</v>
      </c>
      <c r="H1834" s="11">
        <v>9</v>
      </c>
      <c r="I1834" s="20" t="s">
        <v>259</v>
      </c>
      <c r="J1834" s="11" t="s">
        <v>261</v>
      </c>
      <c r="K1834" s="11" t="s">
        <v>8769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44958</v>
      </c>
      <c r="H1835" s="11">
        <v>9</v>
      </c>
      <c r="I1835" s="20" t="s">
        <v>259</v>
      </c>
      <c r="J1835" s="11" t="s">
        <v>261</v>
      </c>
      <c r="K1835" s="11" t="s">
        <v>8769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44958</v>
      </c>
      <c r="H1836" s="11">
        <v>9</v>
      </c>
      <c r="I1836" s="20" t="s">
        <v>259</v>
      </c>
      <c r="J1836" s="11" t="s">
        <v>261</v>
      </c>
      <c r="K1836" s="11" t="s">
        <v>8769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44958</v>
      </c>
      <c r="H1837" s="11">
        <v>9</v>
      </c>
      <c r="I1837" s="20" t="s">
        <v>259</v>
      </c>
      <c r="J1837" s="11" t="s">
        <v>261</v>
      </c>
      <c r="K1837" s="11" t="s">
        <v>8769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44958</v>
      </c>
      <c r="H1838" s="11">
        <v>9</v>
      </c>
      <c r="I1838" s="20" t="s">
        <v>259</v>
      </c>
      <c r="J1838" s="11" t="s">
        <v>261</v>
      </c>
      <c r="K1838" s="11" t="s">
        <v>8769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44958</v>
      </c>
      <c r="H1839" s="11">
        <v>9</v>
      </c>
      <c r="I1839" s="20" t="s">
        <v>259</v>
      </c>
      <c r="J1839" s="11" t="s">
        <v>261</v>
      </c>
      <c r="K1839" s="11" t="s">
        <v>8769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44958</v>
      </c>
      <c r="H1840" s="11">
        <v>9</v>
      </c>
      <c r="I1840" s="20" t="s">
        <v>259</v>
      </c>
      <c r="J1840" s="11" t="s">
        <v>261</v>
      </c>
      <c r="K1840" s="11" t="s">
        <v>8769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44958</v>
      </c>
      <c r="H1841" s="11">
        <v>9</v>
      </c>
      <c r="I1841" s="20" t="s">
        <v>259</v>
      </c>
      <c r="J1841" s="11" t="s">
        <v>261</v>
      </c>
      <c r="K1841" s="11" t="s">
        <v>8769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44958</v>
      </c>
      <c r="H1842" s="11">
        <v>9</v>
      </c>
      <c r="I1842" s="20" t="s">
        <v>259</v>
      </c>
      <c r="J1842" s="11" t="s">
        <v>261</v>
      </c>
      <c r="K1842" s="11" t="s">
        <v>8769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44958</v>
      </c>
      <c r="H1843" s="11">
        <v>9</v>
      </c>
      <c r="I1843" s="20" t="s">
        <v>259</v>
      </c>
      <c r="J1843" s="11" t="s">
        <v>261</v>
      </c>
      <c r="K1843" s="11" t="s">
        <v>8769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44958</v>
      </c>
      <c r="H1844" s="11">
        <v>9</v>
      </c>
      <c r="I1844" s="20" t="s">
        <v>259</v>
      </c>
      <c r="J1844" s="11" t="s">
        <v>261</v>
      </c>
      <c r="K1844" s="11" t="s">
        <v>8769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44958</v>
      </c>
      <c r="H1845" s="11">
        <v>9</v>
      </c>
      <c r="I1845" s="20" t="s">
        <v>259</v>
      </c>
      <c r="J1845" s="11" t="s">
        <v>261</v>
      </c>
      <c r="K1845" s="11" t="s">
        <v>8769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44958</v>
      </c>
      <c r="H1846" s="11">
        <v>9</v>
      </c>
      <c r="I1846" s="20" t="s">
        <v>259</v>
      </c>
      <c r="J1846" s="11" t="s">
        <v>261</v>
      </c>
      <c r="K1846" s="11" t="s">
        <v>8769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44958</v>
      </c>
      <c r="H1847" s="11">
        <v>9</v>
      </c>
      <c r="I1847" s="20" t="s">
        <v>259</v>
      </c>
      <c r="J1847" s="11" t="s">
        <v>261</v>
      </c>
      <c r="K1847" s="11" t="s">
        <v>8769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44958</v>
      </c>
      <c r="H1848" s="11">
        <v>9</v>
      </c>
      <c r="I1848" s="20" t="s">
        <v>259</v>
      </c>
      <c r="J1848" s="11" t="s">
        <v>261</v>
      </c>
      <c r="K1848" s="11" t="s">
        <v>8769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44958</v>
      </c>
      <c r="H1849" s="11">
        <v>9</v>
      </c>
      <c r="I1849" s="20" t="s">
        <v>259</v>
      </c>
      <c r="J1849" s="11" t="s">
        <v>261</v>
      </c>
      <c r="K1849" s="11" t="s">
        <v>8769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44958</v>
      </c>
      <c r="H1850" s="11">
        <v>9</v>
      </c>
      <c r="I1850" s="20" t="s">
        <v>259</v>
      </c>
      <c r="J1850" s="11" t="s">
        <v>261</v>
      </c>
      <c r="K1850" s="11" t="s">
        <v>8769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44958</v>
      </c>
      <c r="H1851" s="11">
        <v>9</v>
      </c>
      <c r="I1851" s="20" t="s">
        <v>259</v>
      </c>
      <c r="J1851" s="11" t="s">
        <v>261</v>
      </c>
      <c r="K1851" s="11" t="s">
        <v>8769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44958</v>
      </c>
      <c r="H1852" s="11">
        <v>9</v>
      </c>
      <c r="I1852" s="20" t="s">
        <v>259</v>
      </c>
      <c r="J1852" s="11" t="s">
        <v>261</v>
      </c>
      <c r="K1852" s="11" t="s">
        <v>8769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44958</v>
      </c>
      <c r="H1853" s="11">
        <v>9</v>
      </c>
      <c r="I1853" s="20" t="s">
        <v>259</v>
      </c>
      <c r="J1853" s="11" t="s">
        <v>261</v>
      </c>
      <c r="K1853" s="11" t="s">
        <v>8769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44958</v>
      </c>
      <c r="H1854" s="11">
        <v>9</v>
      </c>
      <c r="I1854" s="20" t="s">
        <v>259</v>
      </c>
      <c r="J1854" s="11" t="s">
        <v>261</v>
      </c>
      <c r="K1854" s="11" t="s">
        <v>8769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44958</v>
      </c>
      <c r="H1855" s="11">
        <v>9</v>
      </c>
      <c r="I1855" s="20" t="s">
        <v>259</v>
      </c>
      <c r="J1855" s="11" t="s">
        <v>261</v>
      </c>
      <c r="K1855" s="11" t="s">
        <v>8769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44958</v>
      </c>
      <c r="H1856" s="11">
        <v>9</v>
      </c>
      <c r="I1856" s="20" t="s">
        <v>259</v>
      </c>
      <c r="J1856" s="11" t="s">
        <v>261</v>
      </c>
      <c r="K1856" s="11" t="s">
        <v>8769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44958</v>
      </c>
      <c r="H1857" s="11">
        <v>9</v>
      </c>
      <c r="I1857" s="20" t="s">
        <v>259</v>
      </c>
      <c r="J1857" s="11" t="s">
        <v>261</v>
      </c>
      <c r="K1857" s="11" t="s">
        <v>8769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44958</v>
      </c>
      <c r="H1858" s="11">
        <v>9</v>
      </c>
      <c r="I1858" s="20" t="s">
        <v>259</v>
      </c>
      <c r="J1858" s="11" t="s">
        <v>261</v>
      </c>
      <c r="K1858" s="11" t="s">
        <v>8769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44958</v>
      </c>
      <c r="H1859" s="11">
        <v>9</v>
      </c>
      <c r="I1859" s="20" t="s">
        <v>259</v>
      </c>
      <c r="J1859" s="11" t="s">
        <v>261</v>
      </c>
      <c r="K1859" s="11" t="s">
        <v>8769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44958</v>
      </c>
      <c r="H1860" s="11">
        <v>9</v>
      </c>
      <c r="I1860" s="20" t="s">
        <v>259</v>
      </c>
      <c r="J1860" s="11" t="s">
        <v>261</v>
      </c>
      <c r="K1860" s="11" t="s">
        <v>8769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44958</v>
      </c>
      <c r="H1861" s="11">
        <v>9</v>
      </c>
      <c r="I1861" s="20" t="s">
        <v>259</v>
      </c>
      <c r="J1861" s="11" t="s">
        <v>261</v>
      </c>
      <c r="K1861" s="11" t="s">
        <v>8769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44958</v>
      </c>
      <c r="H1862" s="11">
        <v>9</v>
      </c>
      <c r="I1862" s="20" t="s">
        <v>259</v>
      </c>
      <c r="J1862" s="11" t="s">
        <v>261</v>
      </c>
      <c r="K1862" s="11" t="s">
        <v>8769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44958</v>
      </c>
      <c r="H1863" s="11">
        <v>9</v>
      </c>
      <c r="I1863" s="20" t="s">
        <v>259</v>
      </c>
      <c r="J1863" s="11" t="s">
        <v>261</v>
      </c>
      <c r="K1863" s="11" t="s">
        <v>8769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44958</v>
      </c>
      <c r="H1864" s="11">
        <v>9</v>
      </c>
      <c r="I1864" s="20" t="s">
        <v>259</v>
      </c>
      <c r="J1864" s="11" t="s">
        <v>261</v>
      </c>
      <c r="K1864" s="11" t="s">
        <v>8769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44958</v>
      </c>
      <c r="H1865" s="11">
        <v>9</v>
      </c>
      <c r="I1865" s="20" t="s">
        <v>259</v>
      </c>
      <c r="J1865" s="11" t="s">
        <v>261</v>
      </c>
      <c r="K1865" s="11" t="s">
        <v>8769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44958</v>
      </c>
      <c r="H1866" s="11">
        <v>9</v>
      </c>
      <c r="I1866" s="20" t="s">
        <v>259</v>
      </c>
      <c r="J1866" s="11" t="s">
        <v>261</v>
      </c>
      <c r="K1866" s="11" t="s">
        <v>8769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44958</v>
      </c>
      <c r="H1867" s="11">
        <v>9</v>
      </c>
      <c r="I1867" s="20" t="s">
        <v>259</v>
      </c>
      <c r="J1867" s="11" t="s">
        <v>261</v>
      </c>
      <c r="K1867" s="11" t="s">
        <v>8769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44958</v>
      </c>
      <c r="H1868" s="11">
        <v>9</v>
      </c>
      <c r="I1868" s="20" t="s">
        <v>259</v>
      </c>
      <c r="J1868" s="11" t="s">
        <v>261</v>
      </c>
      <c r="K1868" s="11" t="s">
        <v>8769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44958</v>
      </c>
      <c r="H1869" s="11">
        <v>9</v>
      </c>
      <c r="I1869" s="20" t="s">
        <v>259</v>
      </c>
      <c r="J1869" s="11" t="s">
        <v>261</v>
      </c>
      <c r="K1869" s="11" t="s">
        <v>8769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44958</v>
      </c>
      <c r="H1870" s="11">
        <v>9</v>
      </c>
      <c r="I1870" s="20" t="s">
        <v>259</v>
      </c>
      <c r="J1870" s="11" t="s">
        <v>261</v>
      </c>
      <c r="K1870" s="11" t="s">
        <v>8769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44958</v>
      </c>
      <c r="H1871" s="11">
        <v>9</v>
      </c>
      <c r="I1871" s="20" t="s">
        <v>259</v>
      </c>
      <c r="J1871" s="11" t="s">
        <v>261</v>
      </c>
      <c r="K1871" s="11" t="s">
        <v>8769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44958</v>
      </c>
      <c r="H1872" s="11">
        <v>9</v>
      </c>
      <c r="I1872" s="20" t="s">
        <v>259</v>
      </c>
      <c r="J1872" s="11" t="s">
        <v>261</v>
      </c>
      <c r="K1872" s="11" t="s">
        <v>8769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44958</v>
      </c>
      <c r="H1873" s="11">
        <v>9</v>
      </c>
      <c r="I1873" s="20" t="s">
        <v>259</v>
      </c>
      <c r="J1873" s="11" t="s">
        <v>261</v>
      </c>
      <c r="K1873" s="11" t="s">
        <v>8769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44958</v>
      </c>
      <c r="H1874" s="11">
        <v>9</v>
      </c>
      <c r="I1874" s="20" t="s">
        <v>259</v>
      </c>
      <c r="J1874" s="11" t="s">
        <v>261</v>
      </c>
      <c r="K1874" s="11" t="s">
        <v>8769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44958</v>
      </c>
      <c r="H1875" s="11">
        <v>9</v>
      </c>
      <c r="I1875" s="20" t="s">
        <v>259</v>
      </c>
      <c r="J1875" s="11" t="s">
        <v>261</v>
      </c>
      <c r="K1875" s="11" t="s">
        <v>8769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44958</v>
      </c>
      <c r="H1876" s="11">
        <v>9</v>
      </c>
      <c r="I1876" s="20" t="s">
        <v>259</v>
      </c>
      <c r="J1876" s="11" t="s">
        <v>261</v>
      </c>
      <c r="K1876" s="11" t="s">
        <v>8769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44958</v>
      </c>
      <c r="H1877" s="11">
        <v>9</v>
      </c>
      <c r="I1877" s="20" t="s">
        <v>259</v>
      </c>
      <c r="J1877" s="11" t="s">
        <v>261</v>
      </c>
      <c r="K1877" s="11" t="s">
        <v>8769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44958</v>
      </c>
      <c r="H1878" s="11">
        <v>9</v>
      </c>
      <c r="I1878" s="20" t="s">
        <v>259</v>
      </c>
      <c r="J1878" s="11" t="s">
        <v>261</v>
      </c>
      <c r="K1878" s="11" t="s">
        <v>8769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44958</v>
      </c>
      <c r="H1879" s="11">
        <v>9</v>
      </c>
      <c r="I1879" s="20" t="s">
        <v>259</v>
      </c>
      <c r="J1879" s="11" t="s">
        <v>261</v>
      </c>
      <c r="K1879" s="11" t="s">
        <v>8769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44958</v>
      </c>
      <c r="H1880" s="11">
        <v>9</v>
      </c>
      <c r="I1880" s="20" t="s">
        <v>259</v>
      </c>
      <c r="J1880" s="11" t="s">
        <v>261</v>
      </c>
      <c r="K1880" s="11" t="s">
        <v>8769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44958</v>
      </c>
      <c r="H1881" s="11">
        <v>9</v>
      </c>
      <c r="I1881" s="20" t="s">
        <v>259</v>
      </c>
      <c r="J1881" s="11" t="s">
        <v>261</v>
      </c>
      <c r="K1881" s="11" t="s">
        <v>8769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44958</v>
      </c>
      <c r="H1882" s="11">
        <v>9</v>
      </c>
      <c r="I1882" s="20" t="s">
        <v>259</v>
      </c>
      <c r="J1882" s="11" t="s">
        <v>261</v>
      </c>
      <c r="K1882" s="11" t="s">
        <v>8769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44958</v>
      </c>
      <c r="H1883" s="11">
        <v>9</v>
      </c>
      <c r="I1883" s="20" t="s">
        <v>259</v>
      </c>
      <c r="J1883" s="11" t="s">
        <v>261</v>
      </c>
      <c r="K1883" s="11" t="s">
        <v>8769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44958</v>
      </c>
      <c r="H1884" s="11">
        <v>9</v>
      </c>
      <c r="I1884" s="20" t="s">
        <v>259</v>
      </c>
      <c r="J1884" s="11" t="s">
        <v>261</v>
      </c>
      <c r="K1884" s="11" t="s">
        <v>8769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44958</v>
      </c>
      <c r="H1885" s="11">
        <v>9</v>
      </c>
      <c r="I1885" s="20" t="s">
        <v>259</v>
      </c>
      <c r="J1885" s="11" t="s">
        <v>261</v>
      </c>
      <c r="K1885" s="11" t="s">
        <v>8769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44958</v>
      </c>
      <c r="H1886" s="11">
        <v>9</v>
      </c>
      <c r="I1886" s="20" t="s">
        <v>259</v>
      </c>
      <c r="J1886" s="11" t="s">
        <v>261</v>
      </c>
      <c r="K1886" s="11" t="s">
        <v>8769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44958</v>
      </c>
      <c r="H1887" s="11">
        <v>9</v>
      </c>
      <c r="I1887" s="20" t="s">
        <v>259</v>
      </c>
      <c r="J1887" s="11" t="s">
        <v>261</v>
      </c>
      <c r="K1887" s="11" t="s">
        <v>8769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44958</v>
      </c>
      <c r="H1888" s="11">
        <v>9</v>
      </c>
      <c r="I1888" s="20" t="s">
        <v>259</v>
      </c>
      <c r="J1888" s="11" t="s">
        <v>261</v>
      </c>
      <c r="K1888" s="11" t="s">
        <v>8769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44958</v>
      </c>
      <c r="H1889" s="11">
        <v>9</v>
      </c>
      <c r="I1889" s="20" t="s">
        <v>259</v>
      </c>
      <c r="J1889" s="11" t="s">
        <v>261</v>
      </c>
      <c r="K1889" s="11" t="s">
        <v>8769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44958</v>
      </c>
      <c r="H1890" s="11">
        <v>9</v>
      </c>
      <c r="I1890" s="20" t="s">
        <v>259</v>
      </c>
      <c r="J1890" s="11" t="s">
        <v>261</v>
      </c>
      <c r="K1890" s="11" t="s">
        <v>8769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44958</v>
      </c>
      <c r="H1891" s="11">
        <v>9</v>
      </c>
      <c r="I1891" s="20" t="s">
        <v>259</v>
      </c>
      <c r="J1891" s="11" t="s">
        <v>261</v>
      </c>
      <c r="K1891" s="11" t="s">
        <v>8769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44958</v>
      </c>
      <c r="H1892" s="11">
        <v>9</v>
      </c>
      <c r="I1892" s="20" t="s">
        <v>259</v>
      </c>
      <c r="J1892" s="11" t="s">
        <v>261</v>
      </c>
      <c r="K1892" s="11" t="s">
        <v>8769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44958</v>
      </c>
      <c r="H1893" s="11">
        <v>9</v>
      </c>
      <c r="I1893" s="20" t="s">
        <v>259</v>
      </c>
      <c r="J1893" s="11" t="s">
        <v>261</v>
      </c>
      <c r="K1893" s="11" t="s">
        <v>8769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44958</v>
      </c>
      <c r="H1894" s="11">
        <v>9</v>
      </c>
      <c r="I1894" s="20" t="s">
        <v>259</v>
      </c>
      <c r="J1894" s="11" t="s">
        <v>261</v>
      </c>
      <c r="K1894" s="11" t="s">
        <v>8769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44958</v>
      </c>
      <c r="H1895" s="11">
        <v>9</v>
      </c>
      <c r="I1895" s="20" t="s">
        <v>259</v>
      </c>
      <c r="J1895" s="11" t="s">
        <v>261</v>
      </c>
      <c r="K1895" s="11" t="s">
        <v>8769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44958</v>
      </c>
      <c r="H1896" s="11">
        <v>9</v>
      </c>
      <c r="I1896" s="20" t="s">
        <v>259</v>
      </c>
      <c r="J1896" s="11" t="s">
        <v>261</v>
      </c>
      <c r="K1896" s="11" t="s">
        <v>8769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44958</v>
      </c>
      <c r="H1897" s="11">
        <v>9</v>
      </c>
      <c r="I1897" s="20" t="s">
        <v>259</v>
      </c>
      <c r="J1897" s="11" t="s">
        <v>261</v>
      </c>
      <c r="K1897" s="11" t="s">
        <v>8769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44958</v>
      </c>
      <c r="H1898" s="11">
        <v>9</v>
      </c>
      <c r="I1898" s="20" t="s">
        <v>259</v>
      </c>
      <c r="J1898" s="11" t="s">
        <v>261</v>
      </c>
      <c r="K1898" s="11" t="s">
        <v>8769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44958</v>
      </c>
      <c r="H1899" s="11">
        <v>9</v>
      </c>
      <c r="I1899" s="20" t="s">
        <v>259</v>
      </c>
      <c r="J1899" s="11" t="s">
        <v>261</v>
      </c>
      <c r="K1899" s="11" t="s">
        <v>8769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44958</v>
      </c>
      <c r="H1900" s="11">
        <v>9</v>
      </c>
      <c r="I1900" s="20" t="s">
        <v>259</v>
      </c>
      <c r="J1900" s="11" t="s">
        <v>261</v>
      </c>
      <c r="K1900" s="11" t="s">
        <v>8769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44958</v>
      </c>
      <c r="H1901" s="11">
        <v>9</v>
      </c>
      <c r="I1901" s="20" t="s">
        <v>259</v>
      </c>
      <c r="J1901" s="11" t="s">
        <v>261</v>
      </c>
      <c r="K1901" s="11" t="s">
        <v>8769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44958</v>
      </c>
      <c r="H1902" s="11">
        <v>9</v>
      </c>
      <c r="I1902" s="20" t="s">
        <v>259</v>
      </c>
      <c r="J1902" s="11" t="s">
        <v>261</v>
      </c>
      <c r="K1902" s="11" t="s">
        <v>8769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44958</v>
      </c>
      <c r="H1903" s="11">
        <v>9</v>
      </c>
      <c r="I1903" s="20" t="s">
        <v>259</v>
      </c>
      <c r="J1903" s="11" t="s">
        <v>261</v>
      </c>
      <c r="K1903" s="11" t="s">
        <v>8769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44958</v>
      </c>
      <c r="H1904" s="11">
        <v>9</v>
      </c>
      <c r="I1904" s="20" t="s">
        <v>259</v>
      </c>
      <c r="J1904" s="11" t="s">
        <v>261</v>
      </c>
      <c r="K1904" s="11" t="s">
        <v>8769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44958</v>
      </c>
      <c r="H1905" s="11">
        <v>9</v>
      </c>
      <c r="I1905" s="20" t="s">
        <v>259</v>
      </c>
      <c r="J1905" s="11" t="s">
        <v>261</v>
      </c>
      <c r="K1905" s="11" t="s">
        <v>8769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44958</v>
      </c>
      <c r="H1906" s="11">
        <v>9</v>
      </c>
      <c r="I1906" s="20" t="s">
        <v>259</v>
      </c>
      <c r="J1906" s="11" t="s">
        <v>261</v>
      </c>
      <c r="K1906" s="11" t="s">
        <v>8769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44958</v>
      </c>
      <c r="H1907" s="11">
        <v>9</v>
      </c>
      <c r="I1907" s="20" t="s">
        <v>259</v>
      </c>
      <c r="J1907" s="11" t="s">
        <v>261</v>
      </c>
      <c r="K1907" s="11" t="s">
        <v>8769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44958</v>
      </c>
      <c r="H1908" s="11">
        <v>9</v>
      </c>
      <c r="I1908" s="20" t="s">
        <v>259</v>
      </c>
      <c r="J1908" s="11" t="s">
        <v>261</v>
      </c>
      <c r="K1908" s="11" t="s">
        <v>8769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44958</v>
      </c>
      <c r="H1909" s="11">
        <v>9</v>
      </c>
      <c r="I1909" s="20" t="s">
        <v>259</v>
      </c>
      <c r="J1909" s="11" t="s">
        <v>261</v>
      </c>
      <c r="K1909" s="11" t="s">
        <v>8769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44958</v>
      </c>
      <c r="H1910" s="11">
        <v>9</v>
      </c>
      <c r="I1910" s="20" t="s">
        <v>259</v>
      </c>
      <c r="J1910" s="11" t="s">
        <v>261</v>
      </c>
      <c r="K1910" s="11" t="s">
        <v>8769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44958</v>
      </c>
      <c r="H1911" s="11">
        <v>9</v>
      </c>
      <c r="I1911" s="20" t="s">
        <v>259</v>
      </c>
      <c r="J1911" s="11" t="s">
        <v>261</v>
      </c>
      <c r="K1911" s="11" t="s">
        <v>8769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44958</v>
      </c>
      <c r="H1912" s="11">
        <v>9</v>
      </c>
      <c r="I1912" s="20" t="s">
        <v>259</v>
      </c>
      <c r="J1912" s="11" t="s">
        <v>261</v>
      </c>
      <c r="K1912" s="11" t="s">
        <v>8769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44958</v>
      </c>
      <c r="H1913" s="11">
        <v>9</v>
      </c>
      <c r="I1913" s="20" t="s">
        <v>259</v>
      </c>
      <c r="J1913" s="11" t="s">
        <v>261</v>
      </c>
      <c r="K1913" s="11" t="s">
        <v>8769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44958</v>
      </c>
      <c r="H1914" s="11">
        <v>9</v>
      </c>
      <c r="I1914" s="20" t="s">
        <v>259</v>
      </c>
      <c r="J1914" s="11" t="s">
        <v>261</v>
      </c>
      <c r="K1914" s="11" t="s">
        <v>8769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44958</v>
      </c>
      <c r="H1915" s="11">
        <v>9</v>
      </c>
      <c r="I1915" s="20" t="s">
        <v>259</v>
      </c>
      <c r="J1915" s="11" t="s">
        <v>261</v>
      </c>
      <c r="K1915" s="11" t="s">
        <v>8769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44958</v>
      </c>
      <c r="H1916" s="11">
        <v>9</v>
      </c>
      <c r="I1916" s="20" t="s">
        <v>259</v>
      </c>
      <c r="J1916" s="11" t="s">
        <v>261</v>
      </c>
      <c r="K1916" s="11" t="s">
        <v>8769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44958</v>
      </c>
      <c r="H1917" s="11">
        <v>9</v>
      </c>
      <c r="I1917" s="20" t="s">
        <v>259</v>
      </c>
      <c r="J1917" s="11" t="s">
        <v>261</v>
      </c>
      <c r="K1917" s="11" t="s">
        <v>8769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44958</v>
      </c>
      <c r="H1918" s="11">
        <v>9</v>
      </c>
      <c r="I1918" s="20" t="s">
        <v>259</v>
      </c>
      <c r="J1918" s="11" t="s">
        <v>261</v>
      </c>
      <c r="K1918" s="11" t="s">
        <v>8769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44958</v>
      </c>
      <c r="H1919" s="11">
        <v>9</v>
      </c>
      <c r="I1919" s="20" t="s">
        <v>259</v>
      </c>
      <c r="J1919" s="11" t="s">
        <v>261</v>
      </c>
      <c r="K1919" s="11" t="s">
        <v>8769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44958</v>
      </c>
      <c r="H1920" s="11">
        <v>9</v>
      </c>
      <c r="I1920" s="20" t="s">
        <v>259</v>
      </c>
      <c r="J1920" s="11" t="s">
        <v>261</v>
      </c>
      <c r="K1920" s="11" t="s">
        <v>8769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44958</v>
      </c>
      <c r="H1921" s="11">
        <v>9</v>
      </c>
      <c r="I1921" s="20" t="s">
        <v>259</v>
      </c>
      <c r="J1921" s="11" t="s">
        <v>261</v>
      </c>
      <c r="K1921" s="11" t="s">
        <v>8769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44958</v>
      </c>
      <c r="H1922" s="11">
        <v>9</v>
      </c>
      <c r="I1922" s="20" t="s">
        <v>259</v>
      </c>
      <c r="J1922" s="11" t="s">
        <v>261</v>
      </c>
      <c r="K1922" s="11" t="s">
        <v>8769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44958</v>
      </c>
      <c r="H1923" s="11">
        <v>9</v>
      </c>
      <c r="I1923" s="20" t="s">
        <v>259</v>
      </c>
      <c r="J1923" s="11" t="s">
        <v>261</v>
      </c>
      <c r="K1923" s="11" t="s">
        <v>8769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44958</v>
      </c>
      <c r="H1924" s="11">
        <v>9</v>
      </c>
      <c r="I1924" s="20" t="s">
        <v>259</v>
      </c>
      <c r="J1924" s="11" t="s">
        <v>261</v>
      </c>
      <c r="K1924" s="11" t="s">
        <v>8769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44958</v>
      </c>
      <c r="H1925" s="11">
        <v>9</v>
      </c>
      <c r="I1925" s="20" t="s">
        <v>259</v>
      </c>
      <c r="J1925" s="11" t="s">
        <v>261</v>
      </c>
      <c r="K1925" s="11" t="s">
        <v>8769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44958</v>
      </c>
      <c r="H1926" s="11">
        <v>9</v>
      </c>
      <c r="I1926" s="20" t="s">
        <v>259</v>
      </c>
      <c r="J1926" s="11" t="s">
        <v>261</v>
      </c>
      <c r="K1926" s="11" t="s">
        <v>8769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44958</v>
      </c>
      <c r="H1927" s="11">
        <v>9</v>
      </c>
      <c r="I1927" s="20" t="s">
        <v>259</v>
      </c>
      <c r="J1927" s="11" t="s">
        <v>261</v>
      </c>
      <c r="K1927" s="11" t="s">
        <v>8769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44958</v>
      </c>
      <c r="H1928" s="11">
        <v>9</v>
      </c>
      <c r="I1928" s="20" t="s">
        <v>259</v>
      </c>
      <c r="J1928" s="11" t="s">
        <v>261</v>
      </c>
      <c r="K1928" s="11" t="s">
        <v>8769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44958</v>
      </c>
      <c r="H1929" s="11">
        <v>9</v>
      </c>
      <c r="I1929" s="20" t="s">
        <v>259</v>
      </c>
      <c r="J1929" s="11" t="s">
        <v>261</v>
      </c>
      <c r="K1929" s="11" t="s">
        <v>8769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44958</v>
      </c>
      <c r="H1930" s="11">
        <v>9</v>
      </c>
      <c r="I1930" s="20" t="s">
        <v>259</v>
      </c>
      <c r="J1930" s="11" t="s">
        <v>261</v>
      </c>
      <c r="K1930" s="11" t="s">
        <v>8769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44958</v>
      </c>
      <c r="H1931" s="11">
        <v>9</v>
      </c>
      <c r="I1931" s="20" t="s">
        <v>259</v>
      </c>
      <c r="J1931" s="11" t="s">
        <v>261</v>
      </c>
      <c r="K1931" s="11" t="s">
        <v>8769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44958</v>
      </c>
      <c r="H1932" s="11">
        <v>9</v>
      </c>
      <c r="I1932" s="20" t="s">
        <v>259</v>
      </c>
      <c r="J1932" s="11" t="s">
        <v>261</v>
      </c>
      <c r="K1932" s="11" t="s">
        <v>8769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44958</v>
      </c>
      <c r="H1933" s="11">
        <v>9</v>
      </c>
      <c r="I1933" s="20" t="s">
        <v>259</v>
      </c>
      <c r="J1933" s="11" t="s">
        <v>261</v>
      </c>
      <c r="K1933" s="11" t="s">
        <v>8769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44958</v>
      </c>
      <c r="H1934" s="11">
        <v>9</v>
      </c>
      <c r="I1934" s="20" t="s">
        <v>259</v>
      </c>
      <c r="J1934" s="11" t="s">
        <v>261</v>
      </c>
      <c r="K1934" s="11" t="s">
        <v>8769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44958</v>
      </c>
      <c r="H1935" s="11">
        <v>9</v>
      </c>
      <c r="I1935" s="20" t="s">
        <v>259</v>
      </c>
      <c r="J1935" s="11" t="s">
        <v>261</v>
      </c>
      <c r="K1935" s="11" t="s">
        <v>8769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44958</v>
      </c>
      <c r="H1936" s="11">
        <v>9</v>
      </c>
      <c r="I1936" s="20" t="s">
        <v>259</v>
      </c>
      <c r="J1936" s="11" t="s">
        <v>261</v>
      </c>
      <c r="K1936" s="11" t="s">
        <v>8769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44958</v>
      </c>
      <c r="H1937" s="11">
        <v>9</v>
      </c>
      <c r="I1937" s="20" t="s">
        <v>259</v>
      </c>
      <c r="J1937" s="11" t="s">
        <v>261</v>
      </c>
      <c r="K1937" s="11" t="s">
        <v>8769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44958</v>
      </c>
      <c r="H1938" s="11">
        <v>9</v>
      </c>
      <c r="I1938" s="20" t="s">
        <v>259</v>
      </c>
      <c r="J1938" s="11" t="s">
        <v>261</v>
      </c>
      <c r="K1938" s="11" t="s">
        <v>8769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44958</v>
      </c>
      <c r="H1939" s="11">
        <v>9</v>
      </c>
      <c r="I1939" s="20" t="s">
        <v>259</v>
      </c>
      <c r="J1939" s="11" t="s">
        <v>261</v>
      </c>
      <c r="K1939" s="11" t="s">
        <v>8769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44958</v>
      </c>
      <c r="H1940" s="11">
        <v>9</v>
      </c>
      <c r="I1940" s="20" t="s">
        <v>259</v>
      </c>
      <c r="J1940" s="11" t="s">
        <v>261</v>
      </c>
      <c r="K1940" s="11" t="s">
        <v>8769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44958</v>
      </c>
      <c r="H1941" s="11">
        <v>9</v>
      </c>
      <c r="I1941" s="20" t="s">
        <v>259</v>
      </c>
      <c r="J1941" s="11" t="s">
        <v>261</v>
      </c>
      <c r="K1941" s="11" t="s">
        <v>8769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44958</v>
      </c>
      <c r="H1942" s="11">
        <v>9</v>
      </c>
      <c r="I1942" s="20" t="s">
        <v>259</v>
      </c>
      <c r="J1942" s="11" t="s">
        <v>261</v>
      </c>
      <c r="K1942" s="11" t="s">
        <v>8769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44958</v>
      </c>
      <c r="H1943" s="11">
        <v>9</v>
      </c>
      <c r="I1943" s="20" t="s">
        <v>259</v>
      </c>
      <c r="J1943" s="11" t="s">
        <v>261</v>
      </c>
      <c r="K1943" s="11" t="s">
        <v>8769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44958</v>
      </c>
      <c r="H1944" s="11">
        <v>9</v>
      </c>
      <c r="I1944" s="20" t="s">
        <v>259</v>
      </c>
      <c r="J1944" s="11" t="s">
        <v>261</v>
      </c>
      <c r="K1944" s="11" t="s">
        <v>8769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44958</v>
      </c>
      <c r="H1945" s="11">
        <v>9</v>
      </c>
      <c r="I1945" s="20" t="s">
        <v>259</v>
      </c>
      <c r="J1945" s="11" t="s">
        <v>261</v>
      </c>
      <c r="K1945" s="11" t="s">
        <v>8769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44958</v>
      </c>
      <c r="H1946" s="11">
        <v>9</v>
      </c>
      <c r="I1946" s="20" t="s">
        <v>259</v>
      </c>
      <c r="J1946" s="11" t="s">
        <v>261</v>
      </c>
      <c r="K1946" s="11" t="s">
        <v>8769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44958</v>
      </c>
      <c r="H1947" s="11">
        <v>9</v>
      </c>
      <c r="I1947" s="20" t="s">
        <v>259</v>
      </c>
      <c r="J1947" s="11" t="s">
        <v>261</v>
      </c>
      <c r="K1947" s="11" t="s">
        <v>8769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44958</v>
      </c>
      <c r="H1948" s="11">
        <v>9</v>
      </c>
      <c r="I1948" s="20" t="s">
        <v>259</v>
      </c>
      <c r="J1948" s="11" t="s">
        <v>261</v>
      </c>
      <c r="K1948" s="11" t="s">
        <v>8769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44958</v>
      </c>
      <c r="H1949" s="11">
        <v>9</v>
      </c>
      <c r="I1949" s="20" t="s">
        <v>259</v>
      </c>
      <c r="J1949" s="11" t="s">
        <v>261</v>
      </c>
      <c r="K1949" s="11" t="s">
        <v>8769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44958</v>
      </c>
      <c r="H1950" s="11">
        <v>9</v>
      </c>
      <c r="I1950" s="20" t="s">
        <v>259</v>
      </c>
      <c r="J1950" s="11" t="s">
        <v>261</v>
      </c>
      <c r="K1950" s="11" t="s">
        <v>8769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44958</v>
      </c>
      <c r="H1951" s="11">
        <v>9</v>
      </c>
      <c r="I1951" s="20" t="s">
        <v>259</v>
      </c>
      <c r="J1951" s="11" t="s">
        <v>261</v>
      </c>
      <c r="K1951" s="11" t="s">
        <v>8769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44958</v>
      </c>
      <c r="H1952" s="11">
        <v>9</v>
      </c>
      <c r="I1952" s="20" t="s">
        <v>259</v>
      </c>
      <c r="J1952" s="11" t="s">
        <v>261</v>
      </c>
      <c r="K1952" s="11" t="s">
        <v>8769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44958</v>
      </c>
      <c r="H1953" s="11">
        <v>9</v>
      </c>
      <c r="I1953" s="20" t="s">
        <v>259</v>
      </c>
      <c r="J1953" s="11" t="s">
        <v>261</v>
      </c>
      <c r="K1953" s="11" t="s">
        <v>8769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44958</v>
      </c>
      <c r="H1954" s="11">
        <v>9</v>
      </c>
      <c r="I1954" s="20" t="s">
        <v>259</v>
      </c>
      <c r="J1954" s="11" t="s">
        <v>261</v>
      </c>
      <c r="K1954" s="11" t="s">
        <v>8769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44958</v>
      </c>
      <c r="H1955" s="11">
        <v>9</v>
      </c>
      <c r="I1955" s="20" t="s">
        <v>259</v>
      </c>
      <c r="J1955" s="11" t="s">
        <v>261</v>
      </c>
      <c r="K1955" s="11" t="s">
        <v>8769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44958</v>
      </c>
      <c r="H1956" s="11">
        <v>9</v>
      </c>
      <c r="I1956" s="20" t="s">
        <v>259</v>
      </c>
      <c r="J1956" s="11" t="s">
        <v>261</v>
      </c>
      <c r="K1956" s="11" t="s">
        <v>8769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44958</v>
      </c>
      <c r="H1957" s="11">
        <v>9</v>
      </c>
      <c r="I1957" s="20" t="s">
        <v>259</v>
      </c>
      <c r="J1957" s="11" t="s">
        <v>261</v>
      </c>
      <c r="K1957" s="11" t="s">
        <v>8769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44958</v>
      </c>
      <c r="H1958" s="11">
        <v>9</v>
      </c>
      <c r="I1958" s="20" t="s">
        <v>259</v>
      </c>
      <c r="J1958" s="11" t="s">
        <v>261</v>
      </c>
      <c r="K1958" s="11" t="s">
        <v>8769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44958</v>
      </c>
      <c r="H1959" s="11">
        <v>9</v>
      </c>
      <c r="I1959" s="20" t="s">
        <v>259</v>
      </c>
      <c r="J1959" s="11" t="s">
        <v>261</v>
      </c>
      <c r="K1959" s="11" t="s">
        <v>8769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44958</v>
      </c>
      <c r="H1960" s="11">
        <v>9</v>
      </c>
      <c r="I1960" s="20" t="s">
        <v>259</v>
      </c>
      <c r="J1960" s="11" t="s">
        <v>261</v>
      </c>
      <c r="K1960" s="11" t="s">
        <v>8769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44958</v>
      </c>
      <c r="H1961" s="11">
        <v>9</v>
      </c>
      <c r="I1961" s="20" t="s">
        <v>259</v>
      </c>
      <c r="J1961" s="11" t="s">
        <v>261</v>
      </c>
      <c r="K1961" s="11" t="s">
        <v>8769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44958</v>
      </c>
      <c r="H1962" s="11">
        <v>9</v>
      </c>
      <c r="I1962" s="20" t="s">
        <v>259</v>
      </c>
      <c r="J1962" s="11" t="s">
        <v>261</v>
      </c>
      <c r="K1962" s="11" t="s">
        <v>8769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44958</v>
      </c>
      <c r="H1963" s="11">
        <v>9</v>
      </c>
      <c r="I1963" s="20" t="s">
        <v>259</v>
      </c>
      <c r="J1963" s="11" t="s">
        <v>261</v>
      </c>
      <c r="K1963" s="11" t="s">
        <v>8769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44958</v>
      </c>
      <c r="H1964" s="11">
        <v>9</v>
      </c>
      <c r="I1964" s="20" t="s">
        <v>259</v>
      </c>
      <c r="J1964" s="11" t="s">
        <v>261</v>
      </c>
      <c r="K1964" s="11" t="s">
        <v>8769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44958</v>
      </c>
      <c r="H1965" s="11">
        <v>9</v>
      </c>
      <c r="I1965" s="20" t="s">
        <v>259</v>
      </c>
      <c r="J1965" s="11" t="s">
        <v>261</v>
      </c>
      <c r="K1965" s="11" t="s">
        <v>8769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44958</v>
      </c>
      <c r="H1966" s="11">
        <v>9</v>
      </c>
      <c r="I1966" s="20" t="s">
        <v>259</v>
      </c>
      <c r="J1966" s="11" t="s">
        <v>261</v>
      </c>
      <c r="K1966" s="11" t="s">
        <v>8769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44958</v>
      </c>
      <c r="H1967" s="11">
        <v>9</v>
      </c>
      <c r="I1967" s="20" t="s">
        <v>259</v>
      </c>
      <c r="J1967" s="11" t="s">
        <v>261</v>
      </c>
      <c r="K1967" s="11" t="s">
        <v>8769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44958</v>
      </c>
      <c r="H1968" s="11">
        <v>9</v>
      </c>
      <c r="I1968" s="20" t="s">
        <v>259</v>
      </c>
      <c r="J1968" s="11" t="s">
        <v>261</v>
      </c>
      <c r="K1968" s="11" t="s">
        <v>8769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44958</v>
      </c>
      <c r="H1969" s="11">
        <v>9</v>
      </c>
      <c r="I1969" s="20" t="s">
        <v>259</v>
      </c>
      <c r="J1969" s="11" t="s">
        <v>261</v>
      </c>
      <c r="K1969" s="11" t="s">
        <v>8769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44958</v>
      </c>
      <c r="H1970" s="11">
        <v>9</v>
      </c>
      <c r="I1970" s="20" t="s">
        <v>259</v>
      </c>
      <c r="J1970" s="11" t="s">
        <v>261</v>
      </c>
      <c r="K1970" s="11" t="s">
        <v>8769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44958</v>
      </c>
      <c r="H1971" s="11">
        <v>9</v>
      </c>
      <c r="I1971" s="20" t="s">
        <v>259</v>
      </c>
      <c r="J1971" s="11" t="s">
        <v>261</v>
      </c>
      <c r="K1971" s="11" t="s">
        <v>8769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44958</v>
      </c>
      <c r="H1972" s="11">
        <v>9</v>
      </c>
      <c r="I1972" s="20" t="s">
        <v>259</v>
      </c>
      <c r="J1972" s="11" t="s">
        <v>261</v>
      </c>
      <c r="K1972" s="11" t="s">
        <v>8769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44958</v>
      </c>
      <c r="H1973" s="11">
        <v>9</v>
      </c>
      <c r="I1973" s="20" t="s">
        <v>259</v>
      </c>
      <c r="J1973" s="11" t="s">
        <v>261</v>
      </c>
      <c r="K1973" s="11" t="s">
        <v>8769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44958</v>
      </c>
      <c r="H1974" s="11">
        <v>9</v>
      </c>
      <c r="I1974" s="20" t="s">
        <v>259</v>
      </c>
      <c r="J1974" s="11" t="s">
        <v>261</v>
      </c>
      <c r="K1974" s="11" t="s">
        <v>8769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44958</v>
      </c>
      <c r="H1975" s="11">
        <v>9</v>
      </c>
      <c r="I1975" s="20" t="s">
        <v>259</v>
      </c>
      <c r="J1975" s="11" t="s">
        <v>261</v>
      </c>
      <c r="K1975" s="11" t="s">
        <v>8769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44958</v>
      </c>
      <c r="H1976" s="11">
        <v>9</v>
      </c>
      <c r="I1976" s="20" t="s">
        <v>259</v>
      </c>
      <c r="J1976" s="11" t="s">
        <v>261</v>
      </c>
      <c r="K1976" s="11" t="s">
        <v>8769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44958</v>
      </c>
      <c r="H1977" s="11">
        <v>9</v>
      </c>
      <c r="I1977" s="20" t="s">
        <v>259</v>
      </c>
      <c r="J1977" s="11" t="s">
        <v>261</v>
      </c>
      <c r="K1977" s="11" t="s">
        <v>8769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44958</v>
      </c>
      <c r="H1978" s="11">
        <v>9</v>
      </c>
      <c r="I1978" s="20" t="s">
        <v>259</v>
      </c>
      <c r="J1978" s="11" t="s">
        <v>261</v>
      </c>
      <c r="K1978" s="11" t="s">
        <v>8769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44958</v>
      </c>
      <c r="H1979" s="11">
        <v>9</v>
      </c>
      <c r="I1979" s="20" t="s">
        <v>259</v>
      </c>
      <c r="J1979" s="11" t="s">
        <v>261</v>
      </c>
      <c r="K1979" s="11" t="s">
        <v>8769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44958</v>
      </c>
      <c r="H1980" s="11">
        <v>9</v>
      </c>
      <c r="I1980" s="20" t="s">
        <v>259</v>
      </c>
      <c r="J1980" s="11" t="s">
        <v>261</v>
      </c>
      <c r="K1980" s="11" t="s">
        <v>8769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44958</v>
      </c>
      <c r="H1981" s="11">
        <v>9</v>
      </c>
      <c r="I1981" s="20" t="s">
        <v>259</v>
      </c>
      <c r="J1981" s="11" t="s">
        <v>261</v>
      </c>
      <c r="K1981" s="11" t="s">
        <v>8769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44958</v>
      </c>
      <c r="H1982" s="11">
        <v>9</v>
      </c>
      <c r="I1982" s="20" t="s">
        <v>259</v>
      </c>
      <c r="J1982" s="11" t="s">
        <v>261</v>
      </c>
      <c r="K1982" s="11" t="s">
        <v>8769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44958</v>
      </c>
      <c r="H1983" s="11">
        <v>9</v>
      </c>
      <c r="I1983" s="20" t="s">
        <v>259</v>
      </c>
      <c r="J1983" s="11" t="s">
        <v>261</v>
      </c>
      <c r="K1983" s="11" t="s">
        <v>8769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44958</v>
      </c>
      <c r="H1984" s="11">
        <v>9</v>
      </c>
      <c r="I1984" s="20" t="s">
        <v>259</v>
      </c>
      <c r="J1984" s="11" t="s">
        <v>261</v>
      </c>
      <c r="K1984" s="11" t="s">
        <v>8769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44958</v>
      </c>
      <c r="H1985" s="11">
        <v>9</v>
      </c>
      <c r="I1985" s="20" t="s">
        <v>259</v>
      </c>
      <c r="J1985" s="11" t="s">
        <v>261</v>
      </c>
      <c r="K1985" s="11" t="s">
        <v>8769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44958</v>
      </c>
      <c r="H1986" s="11">
        <v>9</v>
      </c>
      <c r="I1986" s="20" t="s">
        <v>259</v>
      </c>
      <c r="J1986" s="11" t="s">
        <v>261</v>
      </c>
      <c r="K1986" s="11" t="s">
        <v>8769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44958</v>
      </c>
      <c r="H1987" s="11">
        <v>9</v>
      </c>
      <c r="I1987" s="20" t="s">
        <v>259</v>
      </c>
      <c r="J1987" s="11" t="s">
        <v>261</v>
      </c>
      <c r="K1987" s="11" t="s">
        <v>8769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44958</v>
      </c>
      <c r="H1988" s="11">
        <v>9</v>
      </c>
      <c r="I1988" s="20" t="s">
        <v>259</v>
      </c>
      <c r="J1988" s="11" t="s">
        <v>261</v>
      </c>
      <c r="K1988" s="11" t="s">
        <v>8769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44958</v>
      </c>
      <c r="H1989" s="11">
        <v>9</v>
      </c>
      <c r="I1989" s="20" t="s">
        <v>259</v>
      </c>
      <c r="J1989" s="11" t="s">
        <v>261</v>
      </c>
      <c r="K1989" s="11" t="s">
        <v>8769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44958</v>
      </c>
      <c r="H1990" s="11">
        <v>9</v>
      </c>
      <c r="I1990" s="20" t="s">
        <v>259</v>
      </c>
      <c r="J1990" s="11" t="s">
        <v>261</v>
      </c>
      <c r="K1990" s="11" t="s">
        <v>8769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44958</v>
      </c>
      <c r="H1991" s="11">
        <v>9</v>
      </c>
      <c r="I1991" s="20" t="s">
        <v>259</v>
      </c>
      <c r="J1991" s="11" t="s">
        <v>261</v>
      </c>
      <c r="K1991" s="11" t="s">
        <v>8769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44958</v>
      </c>
      <c r="H1992" s="11">
        <v>9</v>
      </c>
      <c r="I1992" s="20" t="s">
        <v>259</v>
      </c>
      <c r="J1992" s="11" t="s">
        <v>261</v>
      </c>
      <c r="K1992" s="11" t="s">
        <v>8769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44958</v>
      </c>
      <c r="H1993" s="11">
        <v>9</v>
      </c>
      <c r="I1993" s="20" t="s">
        <v>259</v>
      </c>
      <c r="J1993" s="11" t="s">
        <v>261</v>
      </c>
      <c r="K1993" s="11" t="s">
        <v>8769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44958</v>
      </c>
      <c r="H1994" s="11">
        <v>9</v>
      </c>
      <c r="I1994" s="20" t="s">
        <v>259</v>
      </c>
      <c r="J1994" s="11" t="s">
        <v>261</v>
      </c>
      <c r="K1994" s="11" t="s">
        <v>8769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44958</v>
      </c>
      <c r="H1995" s="11">
        <v>9</v>
      </c>
      <c r="I1995" s="20" t="s">
        <v>259</v>
      </c>
      <c r="J1995" s="11" t="s">
        <v>261</v>
      </c>
      <c r="K1995" s="11" t="s">
        <v>8769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44958</v>
      </c>
      <c r="H1996" s="11">
        <v>9</v>
      </c>
      <c r="I1996" s="20" t="s">
        <v>259</v>
      </c>
      <c r="J1996" s="11" t="s">
        <v>261</v>
      </c>
      <c r="K1996" s="11" t="s">
        <v>8769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44958</v>
      </c>
      <c r="H1997" s="11">
        <v>9</v>
      </c>
      <c r="I1997" s="20" t="s">
        <v>259</v>
      </c>
      <c r="J1997" s="11" t="s">
        <v>261</v>
      </c>
      <c r="K1997" s="11" t="s">
        <v>8769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44958</v>
      </c>
      <c r="H1998" s="11">
        <v>9</v>
      </c>
      <c r="I1998" s="20" t="s">
        <v>259</v>
      </c>
      <c r="J1998" s="11" t="s">
        <v>261</v>
      </c>
      <c r="K1998" s="11" t="s">
        <v>8769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44958</v>
      </c>
      <c r="H1999" s="11">
        <v>9</v>
      </c>
      <c r="I1999" s="20" t="s">
        <v>259</v>
      </c>
      <c r="J1999" s="11" t="s">
        <v>261</v>
      </c>
      <c r="K1999" s="11" t="s">
        <v>8769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44958</v>
      </c>
      <c r="H2000" s="11">
        <v>9</v>
      </c>
      <c r="I2000" s="20" t="s">
        <v>259</v>
      </c>
      <c r="J2000" s="11" t="s">
        <v>261</v>
      </c>
      <c r="K2000" s="11" t="s">
        <v>8769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44958</v>
      </c>
      <c r="H2001" s="11">
        <v>9</v>
      </c>
      <c r="I2001" s="20" t="s">
        <v>259</v>
      </c>
      <c r="J2001" s="11" t="s">
        <v>261</v>
      </c>
      <c r="K2001" s="11" t="s">
        <v>8769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44958</v>
      </c>
      <c r="H2002" s="11">
        <v>9</v>
      </c>
      <c r="I2002" s="20" t="s">
        <v>259</v>
      </c>
      <c r="J2002" s="11" t="s">
        <v>261</v>
      </c>
      <c r="K2002" s="11" t="s">
        <v>8769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44958</v>
      </c>
      <c r="H2003" s="11">
        <v>9</v>
      </c>
      <c r="I2003" s="20" t="s">
        <v>259</v>
      </c>
      <c r="J2003" s="11" t="s">
        <v>261</v>
      </c>
      <c r="K2003" s="11" t="s">
        <v>8769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44958</v>
      </c>
      <c r="H2004" s="11">
        <v>9</v>
      </c>
      <c r="I2004" s="20" t="s">
        <v>259</v>
      </c>
      <c r="J2004" s="11" t="s">
        <v>261</v>
      </c>
      <c r="K2004" s="11" t="s">
        <v>8769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44958</v>
      </c>
      <c r="H2005" s="11">
        <v>9</v>
      </c>
      <c r="I2005" s="20" t="s">
        <v>259</v>
      </c>
      <c r="J2005" s="11" t="s">
        <v>261</v>
      </c>
      <c r="K2005" s="11" t="s">
        <v>8769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44958</v>
      </c>
      <c r="H2006" s="11">
        <v>9</v>
      </c>
      <c r="I2006" s="20" t="s">
        <v>259</v>
      </c>
      <c r="J2006" s="11" t="s">
        <v>261</v>
      </c>
      <c r="K2006" s="11" t="s">
        <v>8769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44958</v>
      </c>
      <c r="H2007" s="11">
        <v>9</v>
      </c>
      <c r="I2007" s="20" t="s">
        <v>259</v>
      </c>
      <c r="J2007" s="11" t="s">
        <v>261</v>
      </c>
      <c r="K2007" s="11" t="s">
        <v>8769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44958</v>
      </c>
      <c r="H2008" s="11">
        <v>9</v>
      </c>
      <c r="I2008" s="20" t="s">
        <v>259</v>
      </c>
      <c r="J2008" s="11" t="s">
        <v>261</v>
      </c>
      <c r="K2008" s="11" t="s">
        <v>8769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44958</v>
      </c>
      <c r="H2009" s="11">
        <v>9</v>
      </c>
      <c r="I2009" s="20" t="s">
        <v>259</v>
      </c>
      <c r="J2009" s="11" t="s">
        <v>261</v>
      </c>
      <c r="K2009" s="11" t="s">
        <v>8769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44958</v>
      </c>
      <c r="H2010" s="11">
        <v>9</v>
      </c>
      <c r="I2010" s="20" t="s">
        <v>259</v>
      </c>
      <c r="J2010" s="11" t="s">
        <v>261</v>
      </c>
      <c r="K2010" s="11" t="s">
        <v>8769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44958</v>
      </c>
      <c r="H2011" s="11">
        <v>9</v>
      </c>
      <c r="I2011" s="20" t="s">
        <v>259</v>
      </c>
      <c r="J2011" s="11" t="s">
        <v>261</v>
      </c>
      <c r="K2011" s="11" t="s">
        <v>8769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44958</v>
      </c>
      <c r="H2012" s="11">
        <v>9</v>
      </c>
      <c r="I2012" s="20" t="s">
        <v>259</v>
      </c>
      <c r="J2012" s="11" t="s">
        <v>261</v>
      </c>
      <c r="K2012" s="11" t="s">
        <v>8769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44958</v>
      </c>
      <c r="H2013" s="11">
        <v>9</v>
      </c>
      <c r="I2013" s="20" t="s">
        <v>259</v>
      </c>
      <c r="J2013" s="11" t="s">
        <v>261</v>
      </c>
      <c r="K2013" s="11" t="s">
        <v>8769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44958</v>
      </c>
      <c r="H2014" s="11">
        <v>9</v>
      </c>
      <c r="I2014" s="20" t="s">
        <v>259</v>
      </c>
      <c r="J2014" s="11" t="s">
        <v>261</v>
      </c>
      <c r="K2014" s="11" t="s">
        <v>8769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44958</v>
      </c>
      <c r="H2015" s="11">
        <v>9</v>
      </c>
      <c r="I2015" s="20" t="s">
        <v>259</v>
      </c>
      <c r="J2015" s="11" t="s">
        <v>261</v>
      </c>
      <c r="K2015" s="11" t="s">
        <v>8769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44958</v>
      </c>
      <c r="H2016" s="11">
        <v>9</v>
      </c>
      <c r="I2016" s="20" t="s">
        <v>259</v>
      </c>
      <c r="J2016" s="11" t="s">
        <v>261</v>
      </c>
      <c r="K2016" s="11" t="s">
        <v>8769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44958</v>
      </c>
      <c r="H2017" s="11">
        <v>9</v>
      </c>
      <c r="I2017" s="20" t="s">
        <v>259</v>
      </c>
      <c r="J2017" s="11" t="s">
        <v>261</v>
      </c>
      <c r="K2017" s="11" t="s">
        <v>8769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44958</v>
      </c>
      <c r="H2018" s="11">
        <v>9</v>
      </c>
      <c r="I2018" s="20" t="s">
        <v>259</v>
      </c>
      <c r="J2018" s="11" t="s">
        <v>261</v>
      </c>
      <c r="K2018" s="11" t="s">
        <v>8769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44958</v>
      </c>
      <c r="H2019" s="11">
        <v>9</v>
      </c>
      <c r="I2019" s="20" t="s">
        <v>259</v>
      </c>
      <c r="J2019" s="11" t="s">
        <v>261</v>
      </c>
      <c r="K2019" s="11" t="s">
        <v>8769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44958</v>
      </c>
      <c r="H2020" s="11">
        <v>9</v>
      </c>
      <c r="I2020" s="20" t="s">
        <v>259</v>
      </c>
      <c r="J2020" s="11" t="s">
        <v>261</v>
      </c>
      <c r="K2020" s="11" t="s">
        <v>8769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44958</v>
      </c>
      <c r="H2021" s="11">
        <v>9</v>
      </c>
      <c r="I2021" s="20" t="s">
        <v>259</v>
      </c>
      <c r="J2021" s="11" t="s">
        <v>261</v>
      </c>
      <c r="K2021" s="11" t="s">
        <v>8769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44958</v>
      </c>
      <c r="H2022" s="11">
        <v>9</v>
      </c>
      <c r="I2022" s="20" t="s">
        <v>259</v>
      </c>
      <c r="J2022" s="11" t="s">
        <v>261</v>
      </c>
      <c r="K2022" s="11" t="s">
        <v>8769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44958</v>
      </c>
      <c r="H2023" s="11">
        <v>9</v>
      </c>
      <c r="I2023" s="20" t="s">
        <v>259</v>
      </c>
      <c r="J2023" s="11" t="s">
        <v>261</v>
      </c>
      <c r="K2023" s="11" t="s">
        <v>8769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44958</v>
      </c>
      <c r="H2024" s="11">
        <v>9</v>
      </c>
      <c r="I2024" s="20" t="s">
        <v>259</v>
      </c>
      <c r="J2024" s="11" t="s">
        <v>261</v>
      </c>
      <c r="K2024" s="11" t="s">
        <v>8769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44958</v>
      </c>
      <c r="H2025" s="11">
        <v>9</v>
      </c>
      <c r="I2025" s="20" t="s">
        <v>259</v>
      </c>
      <c r="J2025" s="11" t="s">
        <v>261</v>
      </c>
      <c r="K2025" s="11" t="s">
        <v>8769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44958</v>
      </c>
      <c r="H2026" s="11">
        <v>9</v>
      </c>
      <c r="I2026" s="20" t="s">
        <v>259</v>
      </c>
      <c r="J2026" s="11" t="s">
        <v>261</v>
      </c>
      <c r="K2026" s="11" t="s">
        <v>8769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44958</v>
      </c>
      <c r="H2027" s="11">
        <v>9</v>
      </c>
      <c r="I2027" s="20" t="s">
        <v>259</v>
      </c>
      <c r="J2027" s="11" t="s">
        <v>261</v>
      </c>
      <c r="K2027" s="11" t="s">
        <v>8769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44958</v>
      </c>
      <c r="H2028" s="11">
        <v>9</v>
      </c>
      <c r="I2028" s="20" t="s">
        <v>259</v>
      </c>
      <c r="J2028" s="11" t="s">
        <v>261</v>
      </c>
      <c r="K2028" s="11" t="s">
        <v>8769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44958</v>
      </c>
      <c r="H2029" s="11">
        <v>9</v>
      </c>
      <c r="I2029" s="20" t="s">
        <v>259</v>
      </c>
      <c r="J2029" s="11" t="s">
        <v>261</v>
      </c>
      <c r="K2029" s="11" t="s">
        <v>8769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44958</v>
      </c>
      <c r="H2030" s="11">
        <v>9</v>
      </c>
      <c r="I2030" s="20" t="s">
        <v>259</v>
      </c>
      <c r="J2030" s="11" t="s">
        <v>261</v>
      </c>
      <c r="K2030" s="11" t="s">
        <v>8769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44958</v>
      </c>
      <c r="H2031" s="11">
        <v>9</v>
      </c>
      <c r="I2031" s="20" t="s">
        <v>259</v>
      </c>
      <c r="J2031" s="11" t="s">
        <v>261</v>
      </c>
      <c r="K2031" s="11" t="s">
        <v>8769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44958</v>
      </c>
      <c r="H2032" s="11">
        <v>9</v>
      </c>
      <c r="I2032" s="20" t="s">
        <v>259</v>
      </c>
      <c r="J2032" s="11" t="s">
        <v>261</v>
      </c>
      <c r="K2032" s="11" t="s">
        <v>8769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44958</v>
      </c>
      <c r="H2033" s="11">
        <v>9</v>
      </c>
      <c r="I2033" s="20" t="s">
        <v>259</v>
      </c>
      <c r="J2033" s="11" t="s">
        <v>261</v>
      </c>
      <c r="K2033" s="11" t="s">
        <v>8769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44958</v>
      </c>
      <c r="H2034" s="11">
        <v>9</v>
      </c>
      <c r="I2034" s="20" t="s">
        <v>259</v>
      </c>
      <c r="J2034" s="11" t="s">
        <v>261</v>
      </c>
      <c r="K2034" s="11" t="s">
        <v>8769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44958</v>
      </c>
      <c r="H2035" s="11">
        <v>9</v>
      </c>
      <c r="I2035" s="20" t="s">
        <v>259</v>
      </c>
      <c r="J2035" s="11" t="s">
        <v>261</v>
      </c>
      <c r="K2035" s="11" t="s">
        <v>8769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44958</v>
      </c>
      <c r="H2036" s="11">
        <v>9</v>
      </c>
      <c r="I2036" s="20" t="s">
        <v>259</v>
      </c>
      <c r="J2036" s="11" t="s">
        <v>261</v>
      </c>
      <c r="K2036" s="11" t="s">
        <v>8769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44958</v>
      </c>
      <c r="H2037" s="11">
        <v>9</v>
      </c>
      <c r="I2037" s="20" t="s">
        <v>259</v>
      </c>
      <c r="J2037" s="11" t="s">
        <v>261</v>
      </c>
      <c r="K2037" s="11" t="s">
        <v>8769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44958</v>
      </c>
      <c r="H2038" s="11">
        <v>9</v>
      </c>
      <c r="I2038" s="20" t="s">
        <v>259</v>
      </c>
      <c r="J2038" s="11" t="s">
        <v>261</v>
      </c>
      <c r="K2038" s="11" t="s">
        <v>8769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44958</v>
      </c>
      <c r="H2039" s="11">
        <v>9</v>
      </c>
      <c r="I2039" s="20" t="s">
        <v>259</v>
      </c>
      <c r="J2039" s="11" t="s">
        <v>261</v>
      </c>
      <c r="K2039" s="11" t="s">
        <v>8769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44958</v>
      </c>
      <c r="H2040" s="11">
        <v>9</v>
      </c>
      <c r="I2040" s="20" t="s">
        <v>259</v>
      </c>
      <c r="J2040" s="11" t="s">
        <v>261</v>
      </c>
      <c r="K2040" s="11" t="s">
        <v>8769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44958</v>
      </c>
      <c r="H2041" s="11">
        <v>9</v>
      </c>
      <c r="I2041" s="20" t="s">
        <v>259</v>
      </c>
      <c r="J2041" s="11" t="s">
        <v>261</v>
      </c>
      <c r="K2041" s="11" t="s">
        <v>8769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44958</v>
      </c>
      <c r="H2042" s="11">
        <v>9</v>
      </c>
      <c r="I2042" s="20" t="s">
        <v>259</v>
      </c>
      <c r="J2042" s="11" t="s">
        <v>261</v>
      </c>
      <c r="K2042" s="11" t="s">
        <v>8769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44958</v>
      </c>
      <c r="H2043" s="11">
        <v>9</v>
      </c>
      <c r="I2043" s="20" t="s">
        <v>259</v>
      </c>
      <c r="J2043" s="11" t="s">
        <v>261</v>
      </c>
      <c r="K2043" s="11" t="s">
        <v>8769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44958</v>
      </c>
      <c r="H2044" s="11">
        <v>9</v>
      </c>
      <c r="I2044" s="20" t="s">
        <v>259</v>
      </c>
      <c r="J2044" s="11" t="s">
        <v>261</v>
      </c>
      <c r="K2044" s="11" t="s">
        <v>8769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44958</v>
      </c>
      <c r="H2045" s="11">
        <v>9</v>
      </c>
      <c r="I2045" s="20" t="s">
        <v>259</v>
      </c>
      <c r="J2045" s="11" t="s">
        <v>261</v>
      </c>
      <c r="K2045" s="11" t="s">
        <v>8769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44958</v>
      </c>
      <c r="H2046" s="11">
        <v>9</v>
      </c>
      <c r="I2046" s="20" t="s">
        <v>259</v>
      </c>
      <c r="J2046" s="11" t="s">
        <v>261</v>
      </c>
      <c r="K2046" s="11" t="s">
        <v>8769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44958</v>
      </c>
      <c r="H2047" s="11">
        <v>9</v>
      </c>
      <c r="I2047" s="20" t="s">
        <v>259</v>
      </c>
      <c r="J2047" s="11" t="s">
        <v>261</v>
      </c>
      <c r="K2047" s="11" t="s">
        <v>8769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44958</v>
      </c>
      <c r="H2048" s="11">
        <v>9</v>
      </c>
      <c r="I2048" s="20" t="s">
        <v>259</v>
      </c>
      <c r="J2048" s="11" t="s">
        <v>261</v>
      </c>
      <c r="K2048" s="11" t="s">
        <v>8769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44958</v>
      </c>
      <c r="H2049" s="11">
        <v>9</v>
      </c>
      <c r="I2049" s="20" t="s">
        <v>259</v>
      </c>
      <c r="J2049" s="11" t="s">
        <v>261</v>
      </c>
      <c r="K2049" s="11" t="s">
        <v>8769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44958</v>
      </c>
      <c r="H2050" s="11">
        <v>9</v>
      </c>
      <c r="I2050" s="20" t="s">
        <v>259</v>
      </c>
      <c r="J2050" s="11" t="s">
        <v>261</v>
      </c>
      <c r="K2050" s="11" t="s">
        <v>8769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44958</v>
      </c>
      <c r="H2051" s="11">
        <v>9</v>
      </c>
      <c r="I2051" s="20" t="s">
        <v>259</v>
      </c>
      <c r="J2051" s="11" t="s">
        <v>261</v>
      </c>
      <c r="K2051" s="11" t="s">
        <v>8769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44958</v>
      </c>
      <c r="H2052" s="11">
        <v>9</v>
      </c>
      <c r="I2052" s="20" t="s">
        <v>259</v>
      </c>
      <c r="J2052" s="11" t="s">
        <v>261</v>
      </c>
      <c r="K2052" s="11" t="s">
        <v>8769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44958</v>
      </c>
      <c r="H2053" s="11">
        <v>9</v>
      </c>
      <c r="I2053" s="20" t="s">
        <v>259</v>
      </c>
      <c r="J2053" s="11" t="s">
        <v>261</v>
      </c>
      <c r="K2053" s="11" t="s">
        <v>8769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44958</v>
      </c>
      <c r="H2054" s="11">
        <v>9</v>
      </c>
      <c r="I2054" s="20" t="s">
        <v>259</v>
      </c>
      <c r="J2054" s="11" t="s">
        <v>261</v>
      </c>
      <c r="K2054" s="11" t="s">
        <v>8769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44958</v>
      </c>
      <c r="H2055" s="11">
        <v>9</v>
      </c>
      <c r="I2055" s="20" t="s">
        <v>259</v>
      </c>
      <c r="J2055" s="11" t="s">
        <v>261</v>
      </c>
      <c r="K2055" s="11" t="s">
        <v>8769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44958</v>
      </c>
      <c r="H2056" s="11">
        <v>9</v>
      </c>
      <c r="I2056" s="20" t="s">
        <v>259</v>
      </c>
      <c r="J2056" s="11" t="s">
        <v>261</v>
      </c>
      <c r="K2056" s="11" t="s">
        <v>8769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44958</v>
      </c>
      <c r="H2057" s="11">
        <v>9</v>
      </c>
      <c r="I2057" s="20" t="s">
        <v>259</v>
      </c>
      <c r="J2057" s="11" t="s">
        <v>261</v>
      </c>
      <c r="K2057" s="11" t="s">
        <v>8769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44958</v>
      </c>
      <c r="H2058" s="11">
        <v>9</v>
      </c>
      <c r="I2058" s="20" t="s">
        <v>259</v>
      </c>
      <c r="J2058" s="11" t="s">
        <v>261</v>
      </c>
      <c r="K2058" s="11" t="s">
        <v>8769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44958</v>
      </c>
      <c r="H2059" s="11">
        <v>9</v>
      </c>
      <c r="I2059" s="20" t="s">
        <v>259</v>
      </c>
      <c r="J2059" s="11" t="s">
        <v>261</v>
      </c>
      <c r="K2059" s="11" t="s">
        <v>8769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44958</v>
      </c>
      <c r="H2060" s="11">
        <v>9</v>
      </c>
      <c r="I2060" s="20" t="s">
        <v>259</v>
      </c>
      <c r="J2060" s="11" t="s">
        <v>261</v>
      </c>
      <c r="K2060" s="11" t="s">
        <v>8769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44958</v>
      </c>
      <c r="H2061" s="11">
        <v>9</v>
      </c>
      <c r="I2061" s="20" t="s">
        <v>259</v>
      </c>
      <c r="J2061" s="11" t="s">
        <v>261</v>
      </c>
      <c r="K2061" s="11" t="s">
        <v>8769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44958</v>
      </c>
      <c r="H2062" s="11">
        <v>9</v>
      </c>
      <c r="I2062" s="20" t="s">
        <v>259</v>
      </c>
      <c r="J2062" s="11" t="s">
        <v>261</v>
      </c>
      <c r="K2062" s="11" t="s">
        <v>8769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44958</v>
      </c>
      <c r="H2063" s="11">
        <v>9</v>
      </c>
      <c r="I2063" s="20" t="s">
        <v>259</v>
      </c>
      <c r="J2063" s="11" t="s">
        <v>261</v>
      </c>
      <c r="K2063" s="11" t="s">
        <v>8769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44958</v>
      </c>
      <c r="H2064" s="11">
        <v>9</v>
      </c>
      <c r="I2064" s="20" t="s">
        <v>259</v>
      </c>
      <c r="J2064" s="11" t="s">
        <v>261</v>
      </c>
      <c r="K2064" s="11" t="s">
        <v>8769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44958</v>
      </c>
      <c r="H2065" s="11">
        <v>9</v>
      </c>
      <c r="I2065" s="20" t="s">
        <v>259</v>
      </c>
      <c r="J2065" s="11" t="s">
        <v>261</v>
      </c>
      <c r="K2065" s="11" t="s">
        <v>8769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44958</v>
      </c>
      <c r="H2066" s="11">
        <v>9</v>
      </c>
      <c r="I2066" s="20" t="s">
        <v>259</v>
      </c>
      <c r="J2066" s="11" t="s">
        <v>261</v>
      </c>
      <c r="K2066" s="11" t="s">
        <v>8769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44958</v>
      </c>
      <c r="H2067" s="11">
        <v>9</v>
      </c>
      <c r="I2067" s="20" t="s">
        <v>259</v>
      </c>
      <c r="J2067" s="11" t="s">
        <v>261</v>
      </c>
      <c r="K2067" s="11" t="s">
        <v>8769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44958</v>
      </c>
      <c r="H2068" s="11">
        <v>9</v>
      </c>
      <c r="I2068" s="20" t="s">
        <v>259</v>
      </c>
      <c r="J2068" s="11" t="s">
        <v>261</v>
      </c>
      <c r="K2068" s="11" t="s">
        <v>8769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44958</v>
      </c>
      <c r="H2069" s="11">
        <v>9</v>
      </c>
      <c r="I2069" s="20" t="s">
        <v>259</v>
      </c>
      <c r="J2069" s="11" t="s">
        <v>261</v>
      </c>
      <c r="K2069" s="11" t="s">
        <v>8769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44958</v>
      </c>
      <c r="H2070" s="11">
        <v>9</v>
      </c>
      <c r="I2070" s="20" t="s">
        <v>259</v>
      </c>
      <c r="J2070" s="11" t="s">
        <v>261</v>
      </c>
      <c r="K2070" s="11" t="s">
        <v>8769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44958</v>
      </c>
      <c r="H2071" s="11">
        <v>9</v>
      </c>
      <c r="I2071" s="20" t="s">
        <v>259</v>
      </c>
      <c r="J2071" s="11" t="s">
        <v>261</v>
      </c>
      <c r="K2071" s="11" t="s">
        <v>8769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44958</v>
      </c>
      <c r="H2072" s="11">
        <v>9</v>
      </c>
      <c r="I2072" s="20" t="s">
        <v>259</v>
      </c>
      <c r="J2072" s="11" t="s">
        <v>261</v>
      </c>
      <c r="K2072" s="11" t="s">
        <v>8769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44958</v>
      </c>
      <c r="H2073" s="11">
        <v>9</v>
      </c>
      <c r="I2073" s="20" t="s">
        <v>259</v>
      </c>
      <c r="J2073" s="11" t="s">
        <v>261</v>
      </c>
      <c r="K2073" s="11" t="s">
        <v>8769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44958</v>
      </c>
      <c r="H2074" s="11">
        <v>9</v>
      </c>
      <c r="I2074" s="20" t="s">
        <v>259</v>
      </c>
      <c r="J2074" s="11" t="s">
        <v>261</v>
      </c>
      <c r="K2074" s="11" t="s">
        <v>8769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44958</v>
      </c>
      <c r="H2075" s="11">
        <v>9</v>
      </c>
      <c r="I2075" s="20" t="s">
        <v>259</v>
      </c>
      <c r="J2075" s="11" t="s">
        <v>261</v>
      </c>
      <c r="K2075" s="11" t="s">
        <v>8769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44958</v>
      </c>
      <c r="H2076" s="11">
        <v>9</v>
      </c>
      <c r="I2076" s="20" t="s">
        <v>259</v>
      </c>
      <c r="J2076" s="11" t="s">
        <v>261</v>
      </c>
      <c r="K2076" s="11" t="s">
        <v>8769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44958</v>
      </c>
      <c r="H2077" s="11">
        <v>9</v>
      </c>
      <c r="I2077" s="20" t="s">
        <v>259</v>
      </c>
      <c r="J2077" s="11" t="s">
        <v>261</v>
      </c>
      <c r="K2077" s="11" t="s">
        <v>8769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44958</v>
      </c>
      <c r="H2078" s="11">
        <v>9</v>
      </c>
      <c r="I2078" s="20" t="s">
        <v>259</v>
      </c>
      <c r="J2078" s="11" t="s">
        <v>261</v>
      </c>
      <c r="K2078" s="11" t="s">
        <v>8769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44958</v>
      </c>
      <c r="H2079" s="11">
        <v>9</v>
      </c>
      <c r="I2079" s="20" t="s">
        <v>259</v>
      </c>
      <c r="J2079" s="11" t="s">
        <v>261</v>
      </c>
      <c r="K2079" s="11" t="s">
        <v>8769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44958</v>
      </c>
      <c r="H2080" s="11">
        <v>9</v>
      </c>
      <c r="I2080" s="20" t="s">
        <v>259</v>
      </c>
      <c r="J2080" s="11" t="s">
        <v>261</v>
      </c>
      <c r="K2080" s="11" t="s">
        <v>8769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44958</v>
      </c>
      <c r="H2081" s="11">
        <v>9</v>
      </c>
      <c r="I2081" s="20" t="s">
        <v>259</v>
      </c>
      <c r="J2081" s="11" t="s">
        <v>261</v>
      </c>
      <c r="K2081" s="11" t="s">
        <v>8769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44958</v>
      </c>
      <c r="H2082" s="11">
        <v>9</v>
      </c>
      <c r="I2082" s="20" t="s">
        <v>259</v>
      </c>
      <c r="J2082" s="11" t="s">
        <v>261</v>
      </c>
      <c r="K2082" s="11" t="s">
        <v>8769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44958</v>
      </c>
      <c r="H2083" s="11">
        <v>9</v>
      </c>
      <c r="I2083" s="20" t="s">
        <v>259</v>
      </c>
      <c r="J2083" s="11" t="s">
        <v>261</v>
      </c>
      <c r="K2083" s="11" t="s">
        <v>8769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44958</v>
      </c>
      <c r="H2084" s="11">
        <v>9</v>
      </c>
      <c r="I2084" s="20" t="s">
        <v>259</v>
      </c>
      <c r="J2084" s="11" t="s">
        <v>261</v>
      </c>
      <c r="K2084" s="11" t="s">
        <v>8769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44958</v>
      </c>
      <c r="H2085" s="11">
        <v>9</v>
      </c>
      <c r="I2085" s="20" t="s">
        <v>259</v>
      </c>
      <c r="J2085" s="11" t="s">
        <v>261</v>
      </c>
      <c r="K2085" s="11" t="s">
        <v>8769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44958</v>
      </c>
      <c r="H2086" s="11">
        <v>9</v>
      </c>
      <c r="I2086" s="20" t="s">
        <v>259</v>
      </c>
      <c r="J2086" s="11" t="s">
        <v>261</v>
      </c>
      <c r="K2086" s="11" t="s">
        <v>8769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44958</v>
      </c>
      <c r="H2087" s="11">
        <v>9</v>
      </c>
      <c r="I2087" s="20" t="s">
        <v>259</v>
      </c>
      <c r="J2087" s="11" t="s">
        <v>261</v>
      </c>
      <c r="K2087" s="11" t="s">
        <v>8769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44958</v>
      </c>
      <c r="H2088" s="11">
        <v>9</v>
      </c>
      <c r="I2088" s="20" t="s">
        <v>259</v>
      </c>
      <c r="J2088" s="11" t="s">
        <v>261</v>
      </c>
      <c r="K2088" s="11" t="s">
        <v>8769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44958</v>
      </c>
      <c r="H2089" s="11">
        <v>9</v>
      </c>
      <c r="I2089" s="20" t="s">
        <v>259</v>
      </c>
      <c r="J2089" s="11" t="s">
        <v>261</v>
      </c>
      <c r="K2089" s="11" t="s">
        <v>8769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44958</v>
      </c>
      <c r="H2090" s="11">
        <v>9</v>
      </c>
      <c r="I2090" s="20" t="s">
        <v>259</v>
      </c>
      <c r="J2090" s="11" t="s">
        <v>261</v>
      </c>
      <c r="K2090" s="11" t="s">
        <v>8769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44958</v>
      </c>
      <c r="H2091" s="11">
        <v>9</v>
      </c>
      <c r="I2091" s="20" t="s">
        <v>259</v>
      </c>
      <c r="J2091" s="11" t="s">
        <v>261</v>
      </c>
      <c r="K2091" s="11" t="s">
        <v>8769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44958</v>
      </c>
      <c r="H2092" s="11">
        <v>9</v>
      </c>
      <c r="I2092" s="20" t="s">
        <v>259</v>
      </c>
      <c r="J2092" s="11" t="s">
        <v>261</v>
      </c>
      <c r="K2092" s="11" t="s">
        <v>8769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44958</v>
      </c>
      <c r="H2093" s="11">
        <v>9</v>
      </c>
      <c r="I2093" s="20" t="s">
        <v>259</v>
      </c>
      <c r="J2093" s="11" t="s">
        <v>261</v>
      </c>
      <c r="K2093" s="11" t="s">
        <v>8769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44958</v>
      </c>
      <c r="H2094" s="11">
        <v>9</v>
      </c>
      <c r="I2094" s="20" t="s">
        <v>259</v>
      </c>
      <c r="J2094" s="11" t="s">
        <v>261</v>
      </c>
      <c r="K2094" s="11" t="s">
        <v>8769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44958</v>
      </c>
      <c r="H2095" s="11">
        <v>9</v>
      </c>
      <c r="I2095" s="20" t="s">
        <v>259</v>
      </c>
      <c r="J2095" s="11" t="s">
        <v>261</v>
      </c>
      <c r="K2095" s="11" t="s">
        <v>8769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44958</v>
      </c>
      <c r="H2096" s="11">
        <v>9</v>
      </c>
      <c r="I2096" s="20" t="s">
        <v>259</v>
      </c>
      <c r="J2096" s="11" t="s">
        <v>261</v>
      </c>
      <c r="K2096" s="11" t="s">
        <v>8769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44958</v>
      </c>
      <c r="H2097" s="11">
        <v>9</v>
      </c>
      <c r="I2097" s="20" t="s">
        <v>259</v>
      </c>
      <c r="J2097" s="11" t="s">
        <v>261</v>
      </c>
      <c r="K2097" s="11" t="s">
        <v>8769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44958</v>
      </c>
      <c r="H2098" s="11">
        <v>9</v>
      </c>
      <c r="I2098" s="20" t="s">
        <v>259</v>
      </c>
      <c r="J2098" s="11" t="s">
        <v>261</v>
      </c>
      <c r="K2098" s="11" t="s">
        <v>8769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44958</v>
      </c>
      <c r="H2099" s="11">
        <v>9</v>
      </c>
      <c r="I2099" s="20" t="s">
        <v>259</v>
      </c>
      <c r="J2099" s="11" t="s">
        <v>261</v>
      </c>
      <c r="K2099" s="11" t="s">
        <v>8769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44958</v>
      </c>
      <c r="H2100" s="11">
        <v>9</v>
      </c>
      <c r="I2100" s="20" t="s">
        <v>259</v>
      </c>
      <c r="J2100" s="11" t="s">
        <v>261</v>
      </c>
      <c r="K2100" s="11" t="s">
        <v>8769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44958</v>
      </c>
      <c r="H2101" s="11">
        <v>9</v>
      </c>
      <c r="I2101" s="20" t="s">
        <v>259</v>
      </c>
      <c r="J2101" s="11" t="s">
        <v>261</v>
      </c>
      <c r="K2101" s="11" t="s">
        <v>8769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44958</v>
      </c>
      <c r="H2102" s="11">
        <v>9</v>
      </c>
      <c r="I2102" s="20" t="s">
        <v>259</v>
      </c>
      <c r="J2102" s="11" t="s">
        <v>261</v>
      </c>
      <c r="K2102" s="11" t="s">
        <v>8769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44958</v>
      </c>
      <c r="H2103" s="11">
        <v>9</v>
      </c>
      <c r="I2103" s="20" t="s">
        <v>259</v>
      </c>
      <c r="J2103" s="11" t="s">
        <v>261</v>
      </c>
      <c r="K2103" s="11" t="s">
        <v>8769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44958</v>
      </c>
      <c r="H2104" s="11">
        <v>9</v>
      </c>
      <c r="I2104" s="20" t="s">
        <v>259</v>
      </c>
      <c r="J2104" s="11" t="s">
        <v>261</v>
      </c>
      <c r="K2104" s="11" t="s">
        <v>8769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44958</v>
      </c>
      <c r="H2105" s="11">
        <v>9</v>
      </c>
      <c r="I2105" s="20" t="s">
        <v>259</v>
      </c>
      <c r="J2105" s="11" t="s">
        <v>261</v>
      </c>
      <c r="K2105" s="11" t="s">
        <v>8769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44958</v>
      </c>
      <c r="H2106" s="11">
        <v>9</v>
      </c>
      <c r="I2106" s="20" t="s">
        <v>259</v>
      </c>
      <c r="J2106" s="11" t="s">
        <v>261</v>
      </c>
      <c r="K2106" s="11" t="s">
        <v>8769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44958</v>
      </c>
      <c r="H2107" s="11">
        <v>9</v>
      </c>
      <c r="I2107" s="20" t="s">
        <v>259</v>
      </c>
      <c r="J2107" s="11" t="s">
        <v>261</v>
      </c>
      <c r="K2107" s="11" t="s">
        <v>8769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44958</v>
      </c>
      <c r="H2108" s="11">
        <v>9</v>
      </c>
      <c r="I2108" s="20" t="s">
        <v>259</v>
      </c>
      <c r="J2108" s="11" t="s">
        <v>261</v>
      </c>
      <c r="K2108" s="11" t="s">
        <v>8769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44958</v>
      </c>
      <c r="H2109" s="11">
        <v>9</v>
      </c>
      <c r="I2109" s="20" t="s">
        <v>259</v>
      </c>
      <c r="J2109" s="11" t="s">
        <v>261</v>
      </c>
      <c r="K2109" s="11" t="s">
        <v>8769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44958</v>
      </c>
      <c r="H2110" s="11">
        <v>9</v>
      </c>
      <c r="I2110" s="20" t="s">
        <v>259</v>
      </c>
      <c r="J2110" s="11" t="s">
        <v>261</v>
      </c>
      <c r="K2110" s="11" t="s">
        <v>8769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44958</v>
      </c>
      <c r="H2111" s="11">
        <v>9</v>
      </c>
      <c r="I2111" s="20" t="s">
        <v>259</v>
      </c>
      <c r="J2111" s="11" t="s">
        <v>261</v>
      </c>
      <c r="K2111" s="11" t="s">
        <v>8769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44958</v>
      </c>
      <c r="H2112" s="11">
        <v>9</v>
      </c>
      <c r="I2112" s="20" t="s">
        <v>259</v>
      </c>
      <c r="J2112" s="11" t="s">
        <v>261</v>
      </c>
      <c r="K2112" s="11" t="s">
        <v>8769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44958</v>
      </c>
      <c r="H2113" s="11">
        <v>9</v>
      </c>
      <c r="I2113" s="20" t="s">
        <v>259</v>
      </c>
      <c r="J2113" s="11" t="s">
        <v>261</v>
      </c>
      <c r="K2113" s="11" t="s">
        <v>8769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44958</v>
      </c>
      <c r="H2114" s="11">
        <v>9</v>
      </c>
      <c r="I2114" s="20" t="s">
        <v>259</v>
      </c>
      <c r="J2114" s="11" t="s">
        <v>261</v>
      </c>
      <c r="K2114" s="11" t="s">
        <v>8769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44958</v>
      </c>
      <c r="H2115" s="11">
        <v>9</v>
      </c>
      <c r="I2115" s="20" t="s">
        <v>259</v>
      </c>
      <c r="J2115" s="11" t="s">
        <v>261</v>
      </c>
      <c r="K2115" s="11" t="s">
        <v>8769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44958</v>
      </c>
      <c r="H2116" s="11">
        <v>9</v>
      </c>
      <c r="I2116" s="20" t="s">
        <v>259</v>
      </c>
      <c r="J2116" s="11" t="s">
        <v>261</v>
      </c>
      <c r="K2116" s="11" t="s">
        <v>8769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44958</v>
      </c>
      <c r="H2117" s="11">
        <v>9</v>
      </c>
      <c r="I2117" s="20" t="s">
        <v>259</v>
      </c>
      <c r="J2117" s="11" t="s">
        <v>261</v>
      </c>
      <c r="K2117" s="11" t="s">
        <v>8769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44958</v>
      </c>
      <c r="H2118" s="11">
        <v>9</v>
      </c>
      <c r="I2118" s="20" t="s">
        <v>259</v>
      </c>
      <c r="J2118" s="11" t="s">
        <v>261</v>
      </c>
      <c r="K2118" s="11" t="s">
        <v>8769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44958</v>
      </c>
      <c r="H2119" s="11">
        <v>9</v>
      </c>
      <c r="I2119" s="20" t="s">
        <v>259</v>
      </c>
      <c r="J2119" s="11" t="s">
        <v>261</v>
      </c>
      <c r="K2119" s="11" t="s">
        <v>8769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44958</v>
      </c>
      <c r="H2120" s="11">
        <v>9</v>
      </c>
      <c r="I2120" s="20" t="s">
        <v>259</v>
      </c>
      <c r="J2120" s="11" t="s">
        <v>261</v>
      </c>
      <c r="K2120" s="11" t="s">
        <v>8769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44958</v>
      </c>
      <c r="H2121" s="11">
        <v>9</v>
      </c>
      <c r="I2121" s="20" t="s">
        <v>259</v>
      </c>
      <c r="J2121" s="11" t="s">
        <v>261</v>
      </c>
      <c r="K2121" s="11" t="s">
        <v>8769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44958</v>
      </c>
      <c r="H2122" s="11">
        <v>9</v>
      </c>
      <c r="I2122" s="20" t="s">
        <v>259</v>
      </c>
      <c r="J2122" s="11" t="s">
        <v>261</v>
      </c>
      <c r="K2122" s="11" t="s">
        <v>8769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44958</v>
      </c>
      <c r="H2123" s="11">
        <v>9</v>
      </c>
      <c r="I2123" s="20" t="s">
        <v>259</v>
      </c>
      <c r="J2123" s="11" t="s">
        <v>261</v>
      </c>
      <c r="K2123" s="11" t="s">
        <v>8769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44958</v>
      </c>
      <c r="H2124" s="11">
        <v>9</v>
      </c>
      <c r="I2124" s="20" t="s">
        <v>259</v>
      </c>
      <c r="J2124" s="11" t="s">
        <v>261</v>
      </c>
      <c r="K2124" s="11" t="s">
        <v>8769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44958</v>
      </c>
      <c r="H2125" s="11">
        <v>9</v>
      </c>
      <c r="I2125" s="20" t="s">
        <v>259</v>
      </c>
      <c r="J2125" s="11" t="s">
        <v>261</v>
      </c>
      <c r="K2125" s="11" t="s">
        <v>8769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44958</v>
      </c>
      <c r="H2126" s="11">
        <v>9</v>
      </c>
      <c r="I2126" s="20" t="s">
        <v>259</v>
      </c>
      <c r="J2126" s="11" t="s">
        <v>261</v>
      </c>
      <c r="K2126" s="11" t="s">
        <v>8769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44958</v>
      </c>
      <c r="H2127" s="11">
        <v>9</v>
      </c>
      <c r="I2127" s="20" t="s">
        <v>259</v>
      </c>
      <c r="J2127" s="11" t="s">
        <v>261</v>
      </c>
      <c r="K2127" s="11" t="s">
        <v>8769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44958</v>
      </c>
      <c r="H2128" s="11">
        <v>9</v>
      </c>
      <c r="I2128" s="20" t="s">
        <v>259</v>
      </c>
      <c r="J2128" s="11" t="s">
        <v>261</v>
      </c>
      <c r="K2128" s="11" t="s">
        <v>8769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44958</v>
      </c>
      <c r="H2129" s="11">
        <v>9</v>
      </c>
      <c r="I2129" s="20" t="s">
        <v>259</v>
      </c>
      <c r="J2129" s="11" t="s">
        <v>261</v>
      </c>
      <c r="K2129" s="11" t="s">
        <v>8769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44958</v>
      </c>
      <c r="H2130" s="11">
        <v>9</v>
      </c>
      <c r="I2130" s="20" t="s">
        <v>259</v>
      </c>
      <c r="J2130" s="11" t="s">
        <v>261</v>
      </c>
      <c r="K2130" s="11" t="s">
        <v>8769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44958</v>
      </c>
      <c r="H2131" s="11">
        <v>9</v>
      </c>
      <c r="I2131" s="20" t="s">
        <v>259</v>
      </c>
      <c r="J2131" s="11" t="s">
        <v>261</v>
      </c>
      <c r="K2131" s="11" t="s">
        <v>8769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44958</v>
      </c>
      <c r="H2132" s="11">
        <v>9</v>
      </c>
      <c r="I2132" s="20" t="s">
        <v>259</v>
      </c>
      <c r="J2132" s="11" t="s">
        <v>261</v>
      </c>
      <c r="K2132" s="11" t="s">
        <v>8769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44958</v>
      </c>
      <c r="H2133" s="11">
        <v>9</v>
      </c>
      <c r="I2133" s="20" t="s">
        <v>259</v>
      </c>
      <c r="J2133" s="11" t="s">
        <v>261</v>
      </c>
      <c r="K2133" s="11" t="s">
        <v>8769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44958</v>
      </c>
      <c r="H2134" s="11">
        <v>9</v>
      </c>
      <c r="I2134" s="20" t="s">
        <v>259</v>
      </c>
      <c r="J2134" s="11" t="s">
        <v>261</v>
      </c>
      <c r="K2134" s="11" t="s">
        <v>8769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44958</v>
      </c>
      <c r="H2135" s="11">
        <v>9</v>
      </c>
      <c r="I2135" s="20" t="s">
        <v>259</v>
      </c>
      <c r="J2135" s="11" t="s">
        <v>261</v>
      </c>
      <c r="K2135" s="11" t="s">
        <v>8769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44958</v>
      </c>
      <c r="H2136" s="11">
        <v>9</v>
      </c>
      <c r="I2136" s="20" t="s">
        <v>259</v>
      </c>
      <c r="J2136" s="11" t="s">
        <v>261</v>
      </c>
      <c r="K2136" s="11" t="s">
        <v>8769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44958</v>
      </c>
      <c r="H2137" s="11">
        <v>9</v>
      </c>
      <c r="I2137" s="20" t="s">
        <v>259</v>
      </c>
      <c r="J2137" s="11" t="s">
        <v>261</v>
      </c>
      <c r="K2137" s="11" t="s">
        <v>8769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44958</v>
      </c>
      <c r="H2138" s="11">
        <v>9</v>
      </c>
      <c r="I2138" s="20" t="s">
        <v>259</v>
      </c>
      <c r="J2138" s="11" t="s">
        <v>261</v>
      </c>
      <c r="K2138" s="11" t="s">
        <v>8769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44958</v>
      </c>
      <c r="H2139" s="11">
        <v>9</v>
      </c>
      <c r="I2139" s="20" t="s">
        <v>259</v>
      </c>
      <c r="J2139" s="11" t="s">
        <v>261</v>
      </c>
      <c r="K2139" s="11" t="s">
        <v>8769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44958</v>
      </c>
      <c r="H2140" s="11">
        <v>9</v>
      </c>
      <c r="I2140" s="20" t="s">
        <v>259</v>
      </c>
      <c r="J2140" s="11" t="s">
        <v>261</v>
      </c>
      <c r="K2140" s="11" t="s">
        <v>8769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44958</v>
      </c>
      <c r="H2141" s="11">
        <v>9</v>
      </c>
      <c r="I2141" s="20" t="s">
        <v>259</v>
      </c>
      <c r="J2141" s="11" t="s">
        <v>261</v>
      </c>
      <c r="K2141" s="11" t="s">
        <v>8769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44958</v>
      </c>
      <c r="H2142" s="11">
        <v>9</v>
      </c>
      <c r="I2142" s="20" t="s">
        <v>259</v>
      </c>
      <c r="J2142" s="11" t="s">
        <v>261</v>
      </c>
      <c r="K2142" s="11" t="s">
        <v>8769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44958</v>
      </c>
      <c r="H2143" s="11">
        <v>9</v>
      </c>
      <c r="I2143" s="20" t="s">
        <v>259</v>
      </c>
      <c r="J2143" s="11" t="s">
        <v>261</v>
      </c>
      <c r="K2143" s="11" t="s">
        <v>8769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44958</v>
      </c>
      <c r="H2144" s="11">
        <v>9</v>
      </c>
      <c r="I2144" s="20" t="s">
        <v>259</v>
      </c>
      <c r="J2144" s="11" t="s">
        <v>261</v>
      </c>
      <c r="K2144" s="11" t="s">
        <v>8769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44958</v>
      </c>
      <c r="H2145" s="11">
        <v>9</v>
      </c>
      <c r="I2145" s="20" t="s">
        <v>259</v>
      </c>
      <c r="J2145" s="11" t="s">
        <v>261</v>
      </c>
      <c r="K2145" s="11" t="s">
        <v>8769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44958</v>
      </c>
      <c r="H2146" s="11">
        <v>9</v>
      </c>
      <c r="I2146" s="20" t="s">
        <v>259</v>
      </c>
      <c r="J2146" s="11" t="s">
        <v>261</v>
      </c>
      <c r="K2146" s="11" t="s">
        <v>8769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44958</v>
      </c>
      <c r="H2147" s="11">
        <v>9</v>
      </c>
      <c r="I2147" s="20" t="s">
        <v>259</v>
      </c>
      <c r="J2147" s="11" t="s">
        <v>261</v>
      </c>
      <c r="K2147" s="11" t="s">
        <v>8769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44958</v>
      </c>
      <c r="H2148" s="11">
        <v>9</v>
      </c>
      <c r="I2148" s="20" t="s">
        <v>259</v>
      </c>
      <c r="J2148" s="11" t="s">
        <v>261</v>
      </c>
      <c r="K2148" s="11" t="s">
        <v>8769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44958</v>
      </c>
      <c r="H2149" s="11">
        <v>9</v>
      </c>
      <c r="I2149" s="20" t="s">
        <v>259</v>
      </c>
      <c r="J2149" s="11" t="s">
        <v>261</v>
      </c>
      <c r="K2149" s="11" t="s">
        <v>8769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44958</v>
      </c>
      <c r="H2150" s="11">
        <v>9</v>
      </c>
      <c r="I2150" s="20" t="s">
        <v>259</v>
      </c>
      <c r="J2150" s="11" t="s">
        <v>261</v>
      </c>
      <c r="K2150" s="11" t="s">
        <v>8769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44958</v>
      </c>
      <c r="H2151" s="11">
        <v>9</v>
      </c>
      <c r="I2151" s="20" t="s">
        <v>259</v>
      </c>
      <c r="J2151" s="11" t="s">
        <v>261</v>
      </c>
      <c r="K2151" s="11" t="s">
        <v>8769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44958</v>
      </c>
      <c r="H2152" s="11">
        <v>9</v>
      </c>
      <c r="I2152" s="20" t="s">
        <v>259</v>
      </c>
      <c r="J2152" s="11" t="s">
        <v>261</v>
      </c>
      <c r="K2152" s="11" t="s">
        <v>8769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44958</v>
      </c>
      <c r="H2153" s="11">
        <v>9</v>
      </c>
      <c r="I2153" s="20" t="s">
        <v>259</v>
      </c>
      <c r="J2153" s="11" t="s">
        <v>261</v>
      </c>
      <c r="K2153" s="11" t="s">
        <v>8769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44958</v>
      </c>
      <c r="H2154" s="11">
        <v>9</v>
      </c>
      <c r="I2154" s="20" t="s">
        <v>259</v>
      </c>
      <c r="J2154" s="11" t="s">
        <v>261</v>
      </c>
      <c r="K2154" s="11" t="s">
        <v>8769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44958</v>
      </c>
      <c r="H2155" s="11">
        <v>9</v>
      </c>
      <c r="I2155" s="20" t="s">
        <v>259</v>
      </c>
      <c r="J2155" s="11" t="s">
        <v>261</v>
      </c>
      <c r="K2155" s="11" t="s">
        <v>8769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44958</v>
      </c>
      <c r="H2156" s="11">
        <v>9</v>
      </c>
      <c r="I2156" s="20" t="s">
        <v>259</v>
      </c>
      <c r="J2156" s="11" t="s">
        <v>261</v>
      </c>
      <c r="K2156" s="11" t="s">
        <v>8769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44958</v>
      </c>
      <c r="H2157" s="11">
        <v>9</v>
      </c>
      <c r="I2157" s="20" t="s">
        <v>259</v>
      </c>
      <c r="J2157" s="11" t="s">
        <v>261</v>
      </c>
      <c r="K2157" s="11" t="s">
        <v>8769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44958</v>
      </c>
      <c r="H2158" s="11">
        <v>9</v>
      </c>
      <c r="I2158" s="20" t="s">
        <v>259</v>
      </c>
      <c r="J2158" s="11" t="s">
        <v>261</v>
      </c>
      <c r="K2158" s="11" t="s">
        <v>8769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44958</v>
      </c>
      <c r="H2159" s="11">
        <v>9</v>
      </c>
      <c r="I2159" s="20" t="s">
        <v>259</v>
      </c>
      <c r="J2159" s="11" t="s">
        <v>261</v>
      </c>
      <c r="K2159" s="11" t="s">
        <v>8769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44958</v>
      </c>
      <c r="H2160" s="11">
        <v>9</v>
      </c>
      <c r="I2160" s="20" t="s">
        <v>259</v>
      </c>
      <c r="J2160" s="11" t="s">
        <v>261</v>
      </c>
      <c r="K2160" s="11" t="s">
        <v>8769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44958</v>
      </c>
      <c r="H2161" s="11">
        <v>9</v>
      </c>
      <c r="I2161" s="20" t="s">
        <v>259</v>
      </c>
      <c r="J2161" s="11" t="s">
        <v>261</v>
      </c>
      <c r="K2161" s="11" t="s">
        <v>8769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44958</v>
      </c>
      <c r="H2162" s="11">
        <v>9</v>
      </c>
      <c r="I2162" s="20" t="s">
        <v>259</v>
      </c>
      <c r="J2162" s="11" t="s">
        <v>261</v>
      </c>
      <c r="K2162" s="11" t="s">
        <v>8769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44958</v>
      </c>
      <c r="H2163" s="11">
        <v>9</v>
      </c>
      <c r="I2163" s="20" t="s">
        <v>259</v>
      </c>
      <c r="J2163" s="11" t="s">
        <v>261</v>
      </c>
      <c r="K2163" s="11" t="s">
        <v>8769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44958</v>
      </c>
      <c r="H2164" s="11">
        <v>9</v>
      </c>
      <c r="I2164" s="20" t="s">
        <v>259</v>
      </c>
      <c r="J2164" s="11" t="s">
        <v>261</v>
      </c>
      <c r="K2164" s="11" t="s">
        <v>8769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44958</v>
      </c>
      <c r="H2165" s="11">
        <v>9</v>
      </c>
      <c r="I2165" s="20" t="s">
        <v>259</v>
      </c>
      <c r="J2165" s="11" t="s">
        <v>261</v>
      </c>
      <c r="K2165" s="11" t="s">
        <v>8769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44958</v>
      </c>
      <c r="H2166" s="11">
        <v>9</v>
      </c>
      <c r="I2166" s="20" t="s">
        <v>259</v>
      </c>
      <c r="J2166" s="11" t="s">
        <v>261</v>
      </c>
      <c r="K2166" s="11" t="s">
        <v>8769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44958</v>
      </c>
      <c r="H2167" s="11">
        <v>9</v>
      </c>
      <c r="I2167" s="20" t="s">
        <v>259</v>
      </c>
      <c r="J2167" s="11" t="s">
        <v>261</v>
      </c>
      <c r="K2167" s="11" t="s">
        <v>8769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44958</v>
      </c>
      <c r="H2168" s="11">
        <v>9</v>
      </c>
      <c r="I2168" s="20" t="s">
        <v>259</v>
      </c>
      <c r="J2168" s="11" t="s">
        <v>261</v>
      </c>
      <c r="K2168" s="11" t="s">
        <v>8769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44958</v>
      </c>
      <c r="H2169" s="11">
        <v>9</v>
      </c>
      <c r="I2169" s="20" t="s">
        <v>259</v>
      </c>
      <c r="J2169" s="11" t="s">
        <v>261</v>
      </c>
      <c r="K2169" s="11" t="s">
        <v>8769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44958</v>
      </c>
      <c r="H2170" s="11">
        <v>9</v>
      </c>
      <c r="I2170" s="20" t="s">
        <v>259</v>
      </c>
      <c r="J2170" s="11" t="s">
        <v>261</v>
      </c>
      <c r="K2170" s="11" t="s">
        <v>8769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44958</v>
      </c>
      <c r="H2171" s="11">
        <v>9</v>
      </c>
      <c r="I2171" s="20" t="s">
        <v>259</v>
      </c>
      <c r="J2171" s="11" t="s">
        <v>261</v>
      </c>
      <c r="K2171" s="11" t="s">
        <v>8769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44958</v>
      </c>
      <c r="H2172" s="11">
        <v>9</v>
      </c>
      <c r="I2172" s="20" t="s">
        <v>259</v>
      </c>
      <c r="J2172" s="11" t="s">
        <v>261</v>
      </c>
      <c r="K2172" s="11" t="s">
        <v>8769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44958</v>
      </c>
      <c r="H2173" s="11">
        <v>9</v>
      </c>
      <c r="I2173" s="20" t="s">
        <v>259</v>
      </c>
      <c r="J2173" s="11" t="s">
        <v>261</v>
      </c>
      <c r="K2173" s="11" t="s">
        <v>8769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44958</v>
      </c>
      <c r="H2174" s="11">
        <v>9</v>
      </c>
      <c r="I2174" s="20" t="s">
        <v>259</v>
      </c>
      <c r="J2174" s="11" t="s">
        <v>261</v>
      </c>
      <c r="K2174" s="11" t="s">
        <v>8769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44958</v>
      </c>
      <c r="H2175" s="11">
        <v>9</v>
      </c>
      <c r="I2175" s="20" t="s">
        <v>259</v>
      </c>
      <c r="J2175" s="11" t="s">
        <v>261</v>
      </c>
      <c r="K2175" s="11" t="s">
        <v>8769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44958</v>
      </c>
      <c r="H2176" s="11">
        <v>9</v>
      </c>
      <c r="I2176" s="20" t="s">
        <v>259</v>
      </c>
      <c r="J2176" s="11" t="s">
        <v>261</v>
      </c>
      <c r="K2176" s="11" t="s">
        <v>8769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44958</v>
      </c>
      <c r="H2177" s="11">
        <v>9</v>
      </c>
      <c r="I2177" s="20" t="s">
        <v>259</v>
      </c>
      <c r="J2177" s="11" t="s">
        <v>261</v>
      </c>
      <c r="K2177" s="11" t="s">
        <v>8769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44958</v>
      </c>
      <c r="H2178" s="11">
        <v>9</v>
      </c>
      <c r="I2178" s="20" t="s">
        <v>259</v>
      </c>
      <c r="J2178" s="11" t="s">
        <v>261</v>
      </c>
      <c r="K2178" s="11" t="s">
        <v>8769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44958</v>
      </c>
      <c r="H2179" s="11">
        <v>9</v>
      </c>
      <c r="I2179" s="20" t="s">
        <v>259</v>
      </c>
      <c r="J2179" s="11" t="s">
        <v>261</v>
      </c>
      <c r="K2179" s="11" t="s">
        <v>8769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44958</v>
      </c>
      <c r="H2180" s="11">
        <v>9</v>
      </c>
      <c r="I2180" s="20" t="s">
        <v>259</v>
      </c>
      <c r="J2180" s="11" t="s">
        <v>261</v>
      </c>
      <c r="K2180" s="11" t="s">
        <v>8769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44958</v>
      </c>
      <c r="H2181" s="11">
        <v>9</v>
      </c>
      <c r="I2181" s="20" t="s">
        <v>259</v>
      </c>
      <c r="J2181" s="11" t="s">
        <v>261</v>
      </c>
      <c r="K2181" s="11" t="s">
        <v>8769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44958</v>
      </c>
      <c r="H2182" s="11">
        <v>9</v>
      </c>
      <c r="I2182" s="20" t="s">
        <v>259</v>
      </c>
      <c r="J2182" s="11" t="s">
        <v>261</v>
      </c>
      <c r="K2182" s="11" t="s">
        <v>8769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44958</v>
      </c>
      <c r="H2183" s="11">
        <v>9</v>
      </c>
      <c r="I2183" s="20" t="s">
        <v>259</v>
      </c>
      <c r="J2183" s="11" t="s">
        <v>261</v>
      </c>
      <c r="K2183" s="11" t="s">
        <v>8769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44958</v>
      </c>
      <c r="H2184" s="11">
        <v>9</v>
      </c>
      <c r="I2184" s="20" t="s">
        <v>259</v>
      </c>
      <c r="J2184" s="11" t="s">
        <v>261</v>
      </c>
      <c r="K2184" s="11" t="s">
        <v>8769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44958</v>
      </c>
      <c r="H2185" s="11">
        <v>9</v>
      </c>
      <c r="I2185" s="20" t="s">
        <v>259</v>
      </c>
      <c r="J2185" s="11" t="s">
        <v>261</v>
      </c>
      <c r="K2185" s="11" t="s">
        <v>8769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44958</v>
      </c>
      <c r="H2186" s="11">
        <v>9</v>
      </c>
      <c r="I2186" s="20" t="s">
        <v>259</v>
      </c>
      <c r="J2186" s="11" t="s">
        <v>261</v>
      </c>
      <c r="K2186" s="11" t="s">
        <v>8769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44958</v>
      </c>
      <c r="H2187" s="11">
        <v>9</v>
      </c>
      <c r="I2187" s="20" t="s">
        <v>259</v>
      </c>
      <c r="J2187" s="11" t="s">
        <v>261</v>
      </c>
      <c r="K2187" s="11" t="s">
        <v>8769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44958</v>
      </c>
      <c r="H2188" s="11">
        <v>9</v>
      </c>
      <c r="I2188" s="20" t="s">
        <v>259</v>
      </c>
      <c r="J2188" s="11" t="s">
        <v>261</v>
      </c>
      <c r="K2188" s="11" t="s">
        <v>8769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44958</v>
      </c>
      <c r="H2189" s="11">
        <v>9</v>
      </c>
      <c r="I2189" s="20" t="s">
        <v>259</v>
      </c>
      <c r="J2189" s="11" t="s">
        <v>261</v>
      </c>
      <c r="K2189" s="11" t="s">
        <v>8769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44958</v>
      </c>
      <c r="H2190" s="11">
        <v>9</v>
      </c>
      <c r="I2190" s="20" t="s">
        <v>259</v>
      </c>
      <c r="J2190" s="11" t="s">
        <v>261</v>
      </c>
      <c r="K2190" s="11" t="s">
        <v>8769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44958</v>
      </c>
      <c r="H2191" s="11">
        <v>9</v>
      </c>
      <c r="I2191" s="20" t="s">
        <v>259</v>
      </c>
      <c r="J2191" s="11" t="s">
        <v>261</v>
      </c>
      <c r="K2191" s="11" t="s">
        <v>8769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44958</v>
      </c>
      <c r="H2192" s="11">
        <v>9</v>
      </c>
      <c r="I2192" s="20" t="s">
        <v>259</v>
      </c>
      <c r="J2192" s="11" t="s">
        <v>261</v>
      </c>
      <c r="K2192" s="11" t="s">
        <v>8769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44958</v>
      </c>
      <c r="H2193" s="11">
        <v>9</v>
      </c>
      <c r="I2193" s="20" t="s">
        <v>259</v>
      </c>
      <c r="J2193" s="11" t="s">
        <v>261</v>
      </c>
      <c r="K2193" s="11" t="s">
        <v>8769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44958</v>
      </c>
      <c r="H2194" s="11">
        <v>9</v>
      </c>
      <c r="I2194" s="20" t="s">
        <v>259</v>
      </c>
      <c r="J2194" s="11" t="s">
        <v>261</v>
      </c>
      <c r="K2194" s="11" t="s">
        <v>8769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44958</v>
      </c>
      <c r="H2195" s="11">
        <v>9</v>
      </c>
      <c r="I2195" s="20" t="s">
        <v>259</v>
      </c>
      <c r="J2195" s="11" t="s">
        <v>261</v>
      </c>
      <c r="K2195" s="11" t="s">
        <v>8769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44958</v>
      </c>
      <c r="H2196" s="11">
        <v>9</v>
      </c>
      <c r="I2196" s="20" t="s">
        <v>259</v>
      </c>
      <c r="J2196" s="11" t="s">
        <v>261</v>
      </c>
      <c r="K2196" s="11" t="s">
        <v>8769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44958</v>
      </c>
      <c r="H2197" s="11">
        <v>9</v>
      </c>
      <c r="I2197" s="20" t="s">
        <v>259</v>
      </c>
      <c r="J2197" s="11" t="s">
        <v>261</v>
      </c>
      <c r="K2197" s="11" t="s">
        <v>8769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44958</v>
      </c>
      <c r="H2198" s="11">
        <v>9</v>
      </c>
      <c r="I2198" s="20" t="s">
        <v>259</v>
      </c>
      <c r="J2198" s="11" t="s">
        <v>261</v>
      </c>
      <c r="K2198" s="11" t="s">
        <v>8769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44958</v>
      </c>
      <c r="H2199" s="11">
        <v>9</v>
      </c>
      <c r="I2199" s="20" t="s">
        <v>259</v>
      </c>
      <c r="J2199" s="11" t="s">
        <v>261</v>
      </c>
      <c r="K2199" s="11" t="s">
        <v>8769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44958</v>
      </c>
      <c r="H2200" s="11">
        <v>9</v>
      </c>
      <c r="I2200" s="20" t="s">
        <v>259</v>
      </c>
      <c r="J2200" s="11" t="s">
        <v>261</v>
      </c>
      <c r="K2200" s="11" t="s">
        <v>8769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44958</v>
      </c>
      <c r="H2201" s="11">
        <v>9</v>
      </c>
      <c r="I2201" s="20" t="s">
        <v>259</v>
      </c>
      <c r="J2201" s="11" t="s">
        <v>261</v>
      </c>
      <c r="K2201" s="11" t="s">
        <v>8769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44958</v>
      </c>
      <c r="H2202" s="11">
        <v>9</v>
      </c>
      <c r="I2202" s="20" t="s">
        <v>259</v>
      </c>
      <c r="J2202" s="11" t="s">
        <v>261</v>
      </c>
      <c r="K2202" s="11" t="s">
        <v>8769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44958</v>
      </c>
      <c r="H2203" s="11">
        <v>9</v>
      </c>
      <c r="I2203" s="20" t="s">
        <v>259</v>
      </c>
      <c r="J2203" s="11" t="s">
        <v>261</v>
      </c>
      <c r="K2203" s="11" t="s">
        <v>8769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44958</v>
      </c>
      <c r="H2204" s="11">
        <v>9</v>
      </c>
      <c r="I2204" s="20" t="s">
        <v>259</v>
      </c>
      <c r="J2204" s="11" t="s">
        <v>261</v>
      </c>
      <c r="K2204" s="11" t="s">
        <v>8769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44958</v>
      </c>
      <c r="H2205" s="11">
        <v>9</v>
      </c>
      <c r="I2205" s="20" t="s">
        <v>259</v>
      </c>
      <c r="J2205" s="11" t="s">
        <v>261</v>
      </c>
      <c r="K2205" s="11" t="s">
        <v>8769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44958</v>
      </c>
      <c r="H2206" s="11">
        <v>9</v>
      </c>
      <c r="I2206" s="20" t="s">
        <v>259</v>
      </c>
      <c r="J2206" s="11" t="s">
        <v>261</v>
      </c>
      <c r="K2206" s="11" t="s">
        <v>8769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44958</v>
      </c>
      <c r="H2207" s="11">
        <v>9</v>
      </c>
      <c r="I2207" s="20" t="s">
        <v>259</v>
      </c>
      <c r="J2207" s="11" t="s">
        <v>261</v>
      </c>
      <c r="K2207" s="11" t="s">
        <v>8769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44958</v>
      </c>
      <c r="H2208" s="11">
        <v>9</v>
      </c>
      <c r="I2208" s="20" t="s">
        <v>259</v>
      </c>
      <c r="J2208" s="11" t="s">
        <v>261</v>
      </c>
      <c r="K2208" s="11" t="s">
        <v>8769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44958</v>
      </c>
      <c r="H2209" s="11">
        <v>9</v>
      </c>
      <c r="I2209" s="20" t="s">
        <v>259</v>
      </c>
      <c r="J2209" s="11" t="s">
        <v>261</v>
      </c>
      <c r="K2209" s="11" t="s">
        <v>8769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44958</v>
      </c>
      <c r="H2210" s="11">
        <v>9</v>
      </c>
      <c r="I2210" s="20" t="s">
        <v>259</v>
      </c>
      <c r="J2210" s="11" t="s">
        <v>261</v>
      </c>
      <c r="K2210" s="11" t="s">
        <v>8769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44958</v>
      </c>
      <c r="H2211" s="11">
        <v>9</v>
      </c>
      <c r="I2211" s="20" t="s">
        <v>259</v>
      </c>
      <c r="J2211" s="11" t="s">
        <v>261</v>
      </c>
      <c r="K2211" s="11" t="s">
        <v>8769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44958</v>
      </c>
      <c r="H2212" s="11">
        <v>9</v>
      </c>
      <c r="I2212" s="20" t="s">
        <v>259</v>
      </c>
      <c r="J2212" s="11" t="s">
        <v>261</v>
      </c>
      <c r="K2212" s="11" t="s">
        <v>8769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44958</v>
      </c>
      <c r="H2213" s="11">
        <v>9</v>
      </c>
      <c r="I2213" s="20" t="s">
        <v>259</v>
      </c>
      <c r="J2213" s="11" t="s">
        <v>261</v>
      </c>
      <c r="K2213" s="11" t="s">
        <v>8769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44958</v>
      </c>
      <c r="H2214" s="11">
        <v>9</v>
      </c>
      <c r="I2214" s="20" t="s">
        <v>259</v>
      </c>
      <c r="J2214" s="11" t="s">
        <v>261</v>
      </c>
      <c r="K2214" s="11" t="s">
        <v>8769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44958</v>
      </c>
      <c r="H2215" s="11">
        <v>9</v>
      </c>
      <c r="I2215" s="20" t="s">
        <v>259</v>
      </c>
      <c r="J2215" s="11" t="s">
        <v>261</v>
      </c>
      <c r="K2215" s="11" t="s">
        <v>8769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44958</v>
      </c>
      <c r="H2216" s="11">
        <v>9</v>
      </c>
      <c r="I2216" s="20" t="s">
        <v>259</v>
      </c>
      <c r="J2216" s="11" t="s">
        <v>261</v>
      </c>
      <c r="K2216" s="11" t="s">
        <v>8769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44958</v>
      </c>
      <c r="H2217" s="11">
        <v>9</v>
      </c>
      <c r="I2217" s="20" t="s">
        <v>259</v>
      </c>
      <c r="J2217" s="11" t="s">
        <v>261</v>
      </c>
      <c r="K2217" s="11" t="s">
        <v>8769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44958</v>
      </c>
      <c r="H2218" s="11">
        <v>9</v>
      </c>
      <c r="I2218" s="20" t="s">
        <v>259</v>
      </c>
      <c r="J2218" s="11" t="s">
        <v>261</v>
      </c>
      <c r="K2218" s="11" t="s">
        <v>8769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44958</v>
      </c>
      <c r="H2219" s="11">
        <v>9</v>
      </c>
      <c r="I2219" s="20" t="s">
        <v>259</v>
      </c>
      <c r="J2219" s="11" t="s">
        <v>261</v>
      </c>
      <c r="K2219" s="11" t="s">
        <v>8769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44958</v>
      </c>
      <c r="H2220" s="11">
        <v>9</v>
      </c>
      <c r="I2220" s="20" t="s">
        <v>259</v>
      </c>
      <c r="J2220" s="11" t="s">
        <v>261</v>
      </c>
      <c r="K2220" s="11" t="s">
        <v>8769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44958</v>
      </c>
      <c r="H2221" s="11">
        <v>9</v>
      </c>
      <c r="I2221" s="20" t="s">
        <v>259</v>
      </c>
      <c r="J2221" s="11" t="s">
        <v>261</v>
      </c>
      <c r="K2221" s="11" t="s">
        <v>8769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44958</v>
      </c>
      <c r="H2222" s="11">
        <v>9</v>
      </c>
      <c r="I2222" s="20" t="s">
        <v>259</v>
      </c>
      <c r="J2222" s="11" t="s">
        <v>261</v>
      </c>
      <c r="K2222" s="11" t="s">
        <v>8769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44958</v>
      </c>
      <c r="H2223" s="11">
        <v>9</v>
      </c>
      <c r="I2223" s="20" t="s">
        <v>259</v>
      </c>
      <c r="J2223" s="11" t="s">
        <v>261</v>
      </c>
      <c r="K2223" s="11" t="s">
        <v>8769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44958</v>
      </c>
      <c r="H2224" s="11">
        <v>9</v>
      </c>
      <c r="I2224" s="20" t="s">
        <v>259</v>
      </c>
      <c r="J2224" s="11" t="s">
        <v>261</v>
      </c>
      <c r="K2224" s="11" t="s">
        <v>8769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44958</v>
      </c>
      <c r="H2225" s="11">
        <v>9</v>
      </c>
      <c r="I2225" s="20" t="s">
        <v>259</v>
      </c>
      <c r="J2225" s="11" t="s">
        <v>261</v>
      </c>
      <c r="K2225" s="11" t="s">
        <v>8769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44958</v>
      </c>
      <c r="H2226" s="11">
        <v>9</v>
      </c>
      <c r="I2226" s="20" t="s">
        <v>259</v>
      </c>
      <c r="J2226" s="11" t="s">
        <v>261</v>
      </c>
      <c r="K2226" s="11" t="s">
        <v>8769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44958</v>
      </c>
      <c r="H2227" s="11">
        <v>9</v>
      </c>
      <c r="I2227" s="20" t="s">
        <v>259</v>
      </c>
      <c r="J2227" s="11" t="s">
        <v>261</v>
      </c>
      <c r="K2227" s="11" t="s">
        <v>8769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44958</v>
      </c>
      <c r="H2228" s="11">
        <v>9</v>
      </c>
      <c r="I2228" s="20" t="s">
        <v>259</v>
      </c>
      <c r="J2228" s="11" t="s">
        <v>261</v>
      </c>
      <c r="K2228" s="11" t="s">
        <v>8769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44958</v>
      </c>
      <c r="H2229" s="11">
        <v>9</v>
      </c>
      <c r="I2229" s="20" t="s">
        <v>259</v>
      </c>
      <c r="J2229" s="11" t="s">
        <v>261</v>
      </c>
      <c r="K2229" s="11" t="s">
        <v>8769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44958</v>
      </c>
      <c r="H2230" s="11">
        <v>9</v>
      </c>
      <c r="I2230" s="20" t="s">
        <v>259</v>
      </c>
      <c r="J2230" s="11" t="s">
        <v>261</v>
      </c>
      <c r="K2230" s="11" t="s">
        <v>8769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44958</v>
      </c>
      <c r="H2231" s="11">
        <v>9</v>
      </c>
      <c r="I2231" s="20" t="s">
        <v>259</v>
      </c>
      <c r="J2231" s="11" t="s">
        <v>261</v>
      </c>
      <c r="K2231" s="11" t="s">
        <v>8769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44958</v>
      </c>
      <c r="H2232" s="11">
        <v>9</v>
      </c>
      <c r="I2232" s="20" t="s">
        <v>259</v>
      </c>
      <c r="J2232" s="11" t="s">
        <v>261</v>
      </c>
      <c r="K2232" s="11" t="s">
        <v>8769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44958</v>
      </c>
      <c r="H2233" s="11">
        <v>9</v>
      </c>
      <c r="I2233" s="20" t="s">
        <v>259</v>
      </c>
      <c r="J2233" s="11" t="s">
        <v>261</v>
      </c>
      <c r="K2233" s="11" t="s">
        <v>8769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44958</v>
      </c>
      <c r="H2234" s="11">
        <v>9</v>
      </c>
      <c r="I2234" s="20" t="s">
        <v>259</v>
      </c>
      <c r="J2234" s="11" t="s">
        <v>261</v>
      </c>
      <c r="K2234" s="11" t="s">
        <v>8769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44958</v>
      </c>
      <c r="H2235" s="11">
        <v>9</v>
      </c>
      <c r="I2235" s="20" t="s">
        <v>259</v>
      </c>
      <c r="J2235" s="11" t="s">
        <v>261</v>
      </c>
      <c r="K2235" s="11" t="s">
        <v>8769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44958</v>
      </c>
      <c r="H2236" s="11">
        <v>9</v>
      </c>
      <c r="I2236" s="20" t="s">
        <v>259</v>
      </c>
      <c r="J2236" s="11" t="s">
        <v>261</v>
      </c>
      <c r="K2236" s="11" t="s">
        <v>8769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44958</v>
      </c>
      <c r="H2237" s="11">
        <v>9</v>
      </c>
      <c r="I2237" s="20" t="s">
        <v>259</v>
      </c>
      <c r="J2237" s="11" t="s">
        <v>261</v>
      </c>
      <c r="K2237" s="11" t="s">
        <v>8769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44958</v>
      </c>
      <c r="H2238" s="11">
        <v>9</v>
      </c>
      <c r="I2238" s="20" t="s">
        <v>259</v>
      </c>
      <c r="J2238" s="11" t="s">
        <v>261</v>
      </c>
      <c r="K2238" s="11" t="s">
        <v>8769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44958</v>
      </c>
      <c r="H2239" s="11">
        <v>9</v>
      </c>
      <c r="I2239" s="20" t="s">
        <v>259</v>
      </c>
      <c r="J2239" s="11" t="s">
        <v>261</v>
      </c>
      <c r="K2239" s="11" t="s">
        <v>8769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44958</v>
      </c>
      <c r="H2240" s="11">
        <v>9</v>
      </c>
      <c r="I2240" s="20" t="s">
        <v>259</v>
      </c>
      <c r="J2240" s="11" t="s">
        <v>261</v>
      </c>
      <c r="K2240" s="11" t="s">
        <v>8769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44958</v>
      </c>
      <c r="H2241" s="11">
        <v>9</v>
      </c>
      <c r="I2241" s="20" t="s">
        <v>259</v>
      </c>
      <c r="J2241" s="11" t="s">
        <v>261</v>
      </c>
      <c r="K2241" s="11" t="s">
        <v>8769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44958</v>
      </c>
      <c r="H2242" s="11">
        <v>9</v>
      </c>
      <c r="I2242" s="20" t="s">
        <v>259</v>
      </c>
      <c r="J2242" s="11" t="s">
        <v>261</v>
      </c>
      <c r="K2242" s="11" t="s">
        <v>8769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44958</v>
      </c>
      <c r="H2243" s="11">
        <v>9</v>
      </c>
      <c r="I2243" s="20" t="s">
        <v>259</v>
      </c>
      <c r="J2243" s="11" t="s">
        <v>261</v>
      </c>
      <c r="K2243" s="11" t="s">
        <v>8769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44958</v>
      </c>
      <c r="H2244" s="11">
        <v>9</v>
      </c>
      <c r="I2244" s="20" t="s">
        <v>259</v>
      </c>
      <c r="J2244" s="11" t="s">
        <v>261</v>
      </c>
      <c r="K2244" s="11" t="s">
        <v>8769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44958</v>
      </c>
      <c r="H2245" s="11">
        <v>9</v>
      </c>
      <c r="I2245" s="20" t="s">
        <v>259</v>
      </c>
      <c r="J2245" s="11" t="s">
        <v>261</v>
      </c>
      <c r="K2245" s="11" t="s">
        <v>8769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44958</v>
      </c>
      <c r="H2246" s="11">
        <v>9</v>
      </c>
      <c r="I2246" s="20" t="s">
        <v>259</v>
      </c>
      <c r="J2246" s="11" t="s">
        <v>261</v>
      </c>
      <c r="K2246" s="11" t="s">
        <v>8769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44958</v>
      </c>
      <c r="H2247" s="11">
        <v>9</v>
      </c>
      <c r="I2247" s="20" t="s">
        <v>259</v>
      </c>
      <c r="J2247" s="11" t="s">
        <v>261</v>
      </c>
      <c r="K2247" s="11" t="s">
        <v>8769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44958</v>
      </c>
      <c r="H2248" s="11">
        <v>9</v>
      </c>
      <c r="I2248" s="20" t="s">
        <v>259</v>
      </c>
      <c r="J2248" s="11" t="s">
        <v>261</v>
      </c>
      <c r="K2248" s="11" t="s">
        <v>8769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44958</v>
      </c>
      <c r="H2249" s="11">
        <v>9</v>
      </c>
      <c r="I2249" s="20" t="s">
        <v>259</v>
      </c>
      <c r="J2249" s="11" t="s">
        <v>261</v>
      </c>
      <c r="K2249" s="11" t="s">
        <v>8769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44958</v>
      </c>
      <c r="H2250" s="11">
        <v>9</v>
      </c>
      <c r="I2250" s="20" t="s">
        <v>259</v>
      </c>
      <c r="J2250" s="11" t="s">
        <v>261</v>
      </c>
      <c r="K2250" s="11" t="s">
        <v>8769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44958</v>
      </c>
      <c r="H2251" s="11">
        <v>9</v>
      </c>
      <c r="I2251" s="20" t="s">
        <v>259</v>
      </c>
      <c r="J2251" s="11" t="s">
        <v>261</v>
      </c>
      <c r="K2251" s="11" t="s">
        <v>8769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44958</v>
      </c>
      <c r="H2252" s="11">
        <v>9</v>
      </c>
      <c r="I2252" s="20" t="s">
        <v>259</v>
      </c>
      <c r="J2252" s="11" t="s">
        <v>261</v>
      </c>
      <c r="K2252" s="11" t="s">
        <v>8769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44958</v>
      </c>
      <c r="H2253" s="11">
        <v>9</v>
      </c>
      <c r="I2253" s="20" t="s">
        <v>259</v>
      </c>
      <c r="J2253" s="11" t="s">
        <v>261</v>
      </c>
      <c r="K2253" s="11" t="s">
        <v>8769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44958</v>
      </c>
      <c r="H2254" s="11">
        <v>9</v>
      </c>
      <c r="I2254" s="20" t="s">
        <v>259</v>
      </c>
      <c r="J2254" s="11" t="s">
        <v>261</v>
      </c>
      <c r="K2254" s="11" t="s">
        <v>8769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44958</v>
      </c>
      <c r="H2255" s="11">
        <v>9</v>
      </c>
      <c r="I2255" s="20" t="s">
        <v>259</v>
      </c>
      <c r="J2255" s="11" t="s">
        <v>261</v>
      </c>
      <c r="K2255" s="11" t="s">
        <v>8769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44958</v>
      </c>
      <c r="H2256" s="11">
        <v>9</v>
      </c>
      <c r="I2256" s="20" t="s">
        <v>259</v>
      </c>
      <c r="J2256" s="11" t="s">
        <v>261</v>
      </c>
      <c r="K2256" s="11" t="s">
        <v>8769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44958</v>
      </c>
      <c r="H2257" s="11">
        <v>9</v>
      </c>
      <c r="I2257" s="20" t="s">
        <v>259</v>
      </c>
      <c r="J2257" s="11" t="s">
        <v>261</v>
      </c>
      <c r="K2257" s="11" t="s">
        <v>8769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44958</v>
      </c>
      <c r="H2258" s="11">
        <v>9</v>
      </c>
      <c r="I2258" s="20" t="s">
        <v>259</v>
      </c>
      <c r="J2258" s="11" t="s">
        <v>261</v>
      </c>
      <c r="K2258" s="11" t="s">
        <v>8769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44958</v>
      </c>
      <c r="H2259" s="11">
        <v>9</v>
      </c>
      <c r="I2259" s="20" t="s">
        <v>259</v>
      </c>
      <c r="J2259" s="11" t="s">
        <v>261</v>
      </c>
      <c r="K2259" s="11" t="s">
        <v>8769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44958</v>
      </c>
      <c r="H2260" s="11">
        <v>9</v>
      </c>
      <c r="I2260" s="20" t="s">
        <v>259</v>
      </c>
      <c r="J2260" s="11" t="s">
        <v>261</v>
      </c>
      <c r="K2260" s="11" t="s">
        <v>8769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44958</v>
      </c>
      <c r="H2261" s="11">
        <v>9</v>
      </c>
      <c r="I2261" s="20" t="s">
        <v>259</v>
      </c>
      <c r="J2261" s="11" t="s">
        <v>261</v>
      </c>
      <c r="K2261" s="11" t="s">
        <v>8769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44958</v>
      </c>
      <c r="H2262" s="11">
        <v>9</v>
      </c>
      <c r="I2262" s="20" t="s">
        <v>259</v>
      </c>
      <c r="J2262" s="11" t="s">
        <v>261</v>
      </c>
      <c r="K2262" s="11" t="s">
        <v>8769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44958</v>
      </c>
      <c r="H2263" s="11">
        <v>9</v>
      </c>
      <c r="I2263" s="20" t="s">
        <v>259</v>
      </c>
      <c r="J2263" s="11" t="s">
        <v>261</v>
      </c>
      <c r="K2263" s="11" t="s">
        <v>8769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44958</v>
      </c>
      <c r="H2264" s="11">
        <v>9</v>
      </c>
      <c r="I2264" s="20" t="s">
        <v>259</v>
      </c>
      <c r="J2264" s="11" t="s">
        <v>261</v>
      </c>
      <c r="K2264" s="11" t="s">
        <v>8769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44958</v>
      </c>
      <c r="H2265" s="11">
        <v>9</v>
      </c>
      <c r="I2265" s="20" t="s">
        <v>259</v>
      </c>
      <c r="J2265" s="11" t="s">
        <v>261</v>
      </c>
      <c r="K2265" s="11" t="s">
        <v>8769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44958</v>
      </c>
      <c r="H2266" s="11">
        <v>9</v>
      </c>
      <c r="I2266" s="20" t="s">
        <v>259</v>
      </c>
      <c r="J2266" s="11" t="s">
        <v>261</v>
      </c>
      <c r="K2266" s="11" t="s">
        <v>8769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44958</v>
      </c>
      <c r="H2267" s="11">
        <v>9</v>
      </c>
      <c r="I2267" s="20" t="s">
        <v>259</v>
      </c>
      <c r="J2267" s="11" t="s">
        <v>261</v>
      </c>
      <c r="K2267" s="11" t="s">
        <v>8769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44958</v>
      </c>
      <c r="H2268" s="11">
        <v>9</v>
      </c>
      <c r="I2268" s="20" t="s">
        <v>259</v>
      </c>
      <c r="J2268" s="11" t="s">
        <v>261</v>
      </c>
      <c r="K2268" s="11" t="s">
        <v>8769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44958</v>
      </c>
      <c r="H2269" s="11">
        <v>9</v>
      </c>
      <c r="I2269" s="20" t="s">
        <v>259</v>
      </c>
      <c r="J2269" s="11" t="s">
        <v>261</v>
      </c>
      <c r="K2269" s="11" t="s">
        <v>8769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44958</v>
      </c>
      <c r="H2270" s="11">
        <v>9</v>
      </c>
      <c r="I2270" s="20" t="s">
        <v>259</v>
      </c>
      <c r="J2270" s="11" t="s">
        <v>261</v>
      </c>
      <c r="K2270" s="11" t="s">
        <v>8769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44958</v>
      </c>
      <c r="H2271" s="11">
        <v>9</v>
      </c>
      <c r="I2271" s="20" t="s">
        <v>259</v>
      </c>
      <c r="J2271" s="11" t="s">
        <v>261</v>
      </c>
      <c r="K2271" s="11" t="s">
        <v>8769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44958</v>
      </c>
      <c r="H2272" s="11">
        <v>9</v>
      </c>
      <c r="I2272" s="20" t="s">
        <v>259</v>
      </c>
      <c r="J2272" s="11" t="s">
        <v>261</v>
      </c>
      <c r="K2272" s="11" t="s">
        <v>8769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44958</v>
      </c>
      <c r="H2273" s="11">
        <v>9</v>
      </c>
      <c r="I2273" s="20" t="s">
        <v>259</v>
      </c>
      <c r="J2273" s="11" t="s">
        <v>261</v>
      </c>
      <c r="K2273" s="11" t="s">
        <v>8769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44958</v>
      </c>
      <c r="H2274" s="11">
        <v>9</v>
      </c>
      <c r="I2274" s="20" t="s">
        <v>259</v>
      </c>
      <c r="J2274" s="11" t="s">
        <v>261</v>
      </c>
      <c r="K2274" s="11" t="s">
        <v>8769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44958</v>
      </c>
      <c r="H2275" s="11">
        <v>9</v>
      </c>
      <c r="I2275" s="20" t="s">
        <v>259</v>
      </c>
      <c r="J2275" s="11" t="s">
        <v>261</v>
      </c>
      <c r="K2275" s="11" t="s">
        <v>8769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44958</v>
      </c>
      <c r="H2276" s="11">
        <v>9</v>
      </c>
      <c r="I2276" s="20" t="s">
        <v>259</v>
      </c>
      <c r="J2276" s="11" t="s">
        <v>261</v>
      </c>
      <c r="K2276" s="11" t="s">
        <v>8769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44958</v>
      </c>
      <c r="H2277" s="11">
        <v>9</v>
      </c>
      <c r="I2277" s="20" t="s">
        <v>259</v>
      </c>
      <c r="J2277" s="11" t="s">
        <v>261</v>
      </c>
      <c r="K2277" s="11" t="s">
        <v>8769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44958</v>
      </c>
      <c r="H2278" s="11">
        <v>9</v>
      </c>
      <c r="I2278" s="20" t="s">
        <v>259</v>
      </c>
      <c r="J2278" s="11" t="s">
        <v>261</v>
      </c>
      <c r="K2278" s="11" t="s">
        <v>8769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44958</v>
      </c>
      <c r="H2279" s="11">
        <v>9</v>
      </c>
      <c r="I2279" s="20" t="s">
        <v>259</v>
      </c>
      <c r="J2279" s="11" t="s">
        <v>261</v>
      </c>
      <c r="K2279" s="11" t="s">
        <v>8769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44958</v>
      </c>
      <c r="H2280" s="11">
        <v>9</v>
      </c>
      <c r="I2280" s="20" t="s">
        <v>259</v>
      </c>
      <c r="J2280" s="11" t="s">
        <v>261</v>
      </c>
      <c r="K2280" s="11" t="s">
        <v>8769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44958</v>
      </c>
      <c r="H2281" s="11">
        <v>9</v>
      </c>
      <c r="I2281" s="20" t="s">
        <v>259</v>
      </c>
      <c r="J2281" s="11" t="s">
        <v>261</v>
      </c>
      <c r="K2281" s="11" t="s">
        <v>8769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44958</v>
      </c>
      <c r="H2282" s="11">
        <v>9</v>
      </c>
      <c r="I2282" s="20" t="s">
        <v>259</v>
      </c>
      <c r="J2282" s="11" t="s">
        <v>261</v>
      </c>
      <c r="K2282" s="11" t="s">
        <v>8769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44958</v>
      </c>
      <c r="H2283" s="11">
        <v>9</v>
      </c>
      <c r="I2283" s="20" t="s">
        <v>259</v>
      </c>
      <c r="J2283" s="11" t="s">
        <v>261</v>
      </c>
      <c r="K2283" s="11" t="s">
        <v>8769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44958</v>
      </c>
      <c r="H2284" s="11">
        <v>9</v>
      </c>
      <c r="I2284" s="20" t="s">
        <v>259</v>
      </c>
      <c r="J2284" s="11" t="s">
        <v>261</v>
      </c>
      <c r="K2284" s="11" t="s">
        <v>8769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44958</v>
      </c>
      <c r="H2285" s="11">
        <v>9</v>
      </c>
      <c r="I2285" s="20" t="s">
        <v>259</v>
      </c>
      <c r="J2285" s="11" t="s">
        <v>261</v>
      </c>
      <c r="K2285" s="11" t="s">
        <v>8769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44958</v>
      </c>
      <c r="H2286" s="11">
        <v>9</v>
      </c>
      <c r="I2286" s="20" t="s">
        <v>259</v>
      </c>
      <c r="J2286" s="11" t="s">
        <v>261</v>
      </c>
      <c r="K2286" s="11" t="s">
        <v>8769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44958</v>
      </c>
      <c r="H2287" s="11">
        <v>9</v>
      </c>
      <c r="I2287" s="20" t="s">
        <v>259</v>
      </c>
      <c r="J2287" s="11" t="s">
        <v>261</v>
      </c>
      <c r="K2287" s="11" t="s">
        <v>8769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44958</v>
      </c>
      <c r="H2288" s="11">
        <v>9</v>
      </c>
      <c r="I2288" s="20" t="s">
        <v>259</v>
      </c>
      <c r="J2288" s="11" t="s">
        <v>261</v>
      </c>
      <c r="K2288" s="11" t="s">
        <v>8769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44958</v>
      </c>
      <c r="H2289" s="11">
        <v>9</v>
      </c>
      <c r="I2289" s="20" t="s">
        <v>259</v>
      </c>
      <c r="J2289" s="11" t="s">
        <v>261</v>
      </c>
      <c r="K2289" s="11" t="s">
        <v>8769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44958</v>
      </c>
      <c r="H2290" s="11">
        <v>9</v>
      </c>
      <c r="I2290" s="20" t="s">
        <v>259</v>
      </c>
      <c r="J2290" s="11" t="s">
        <v>261</v>
      </c>
      <c r="K2290" s="11" t="s">
        <v>8769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44958</v>
      </c>
      <c r="H2291" s="11">
        <v>9</v>
      </c>
      <c r="I2291" s="20" t="s">
        <v>259</v>
      </c>
      <c r="J2291" s="11" t="s">
        <v>261</v>
      </c>
      <c r="K2291" s="11" t="s">
        <v>8769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44958</v>
      </c>
      <c r="H2292" s="11">
        <v>9</v>
      </c>
      <c r="I2292" s="20" t="s">
        <v>259</v>
      </c>
      <c r="J2292" s="11" t="s">
        <v>261</v>
      </c>
      <c r="K2292" s="11" t="s">
        <v>8769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44958</v>
      </c>
      <c r="H2293" s="11">
        <v>9</v>
      </c>
      <c r="I2293" s="20" t="s">
        <v>259</v>
      </c>
      <c r="J2293" s="11" t="s">
        <v>261</v>
      </c>
      <c r="K2293" s="11" t="s">
        <v>8769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44958</v>
      </c>
      <c r="H2294" s="11">
        <v>9</v>
      </c>
      <c r="I2294" s="20" t="s">
        <v>259</v>
      </c>
      <c r="J2294" s="11" t="s">
        <v>261</v>
      </c>
      <c r="K2294" s="11" t="s">
        <v>8769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44958</v>
      </c>
      <c r="H2295" s="11">
        <v>9</v>
      </c>
      <c r="I2295" s="20" t="s">
        <v>259</v>
      </c>
      <c r="J2295" s="11" t="s">
        <v>261</v>
      </c>
      <c r="K2295" s="11" t="s">
        <v>8769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44958</v>
      </c>
      <c r="H2296" s="11">
        <v>9</v>
      </c>
      <c r="I2296" s="20" t="s">
        <v>259</v>
      </c>
      <c r="J2296" s="11" t="s">
        <v>261</v>
      </c>
      <c r="K2296" s="11" t="s">
        <v>8769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44958</v>
      </c>
      <c r="H2297" s="11">
        <v>9</v>
      </c>
      <c r="I2297" s="20" t="s">
        <v>259</v>
      </c>
      <c r="J2297" s="11" t="s">
        <v>261</v>
      </c>
      <c r="K2297" s="11" t="s">
        <v>8769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44958</v>
      </c>
      <c r="H2298" s="11">
        <v>9</v>
      </c>
      <c r="I2298" s="20" t="s">
        <v>259</v>
      </c>
      <c r="J2298" s="11" t="s">
        <v>261</v>
      </c>
      <c r="K2298" s="11" t="s">
        <v>8769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44958</v>
      </c>
      <c r="H2299" s="11">
        <v>9</v>
      </c>
      <c r="I2299" s="20" t="s">
        <v>259</v>
      </c>
      <c r="J2299" s="11" t="s">
        <v>261</v>
      </c>
      <c r="K2299" s="11" t="s">
        <v>8769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44958</v>
      </c>
      <c r="H2300" s="11">
        <v>9</v>
      </c>
      <c r="I2300" s="20" t="s">
        <v>259</v>
      </c>
      <c r="J2300" s="11" t="s">
        <v>261</v>
      </c>
      <c r="K2300" s="11" t="s">
        <v>8769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44958</v>
      </c>
      <c r="H2301" s="11">
        <v>9</v>
      </c>
      <c r="I2301" s="20" t="s">
        <v>259</v>
      </c>
      <c r="J2301" s="11" t="s">
        <v>261</v>
      </c>
      <c r="K2301" s="11" t="s">
        <v>8769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44958</v>
      </c>
      <c r="H2302" s="11">
        <v>9</v>
      </c>
      <c r="I2302" s="20" t="s">
        <v>259</v>
      </c>
      <c r="J2302" s="11" t="s">
        <v>261</v>
      </c>
      <c r="K2302" s="11" t="s">
        <v>8769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44958</v>
      </c>
      <c r="H2303" s="11">
        <v>9</v>
      </c>
      <c r="I2303" s="20" t="s">
        <v>259</v>
      </c>
      <c r="J2303" s="11" t="s">
        <v>261</v>
      </c>
      <c r="K2303" s="11" t="s">
        <v>8769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44958</v>
      </c>
      <c r="H2304" s="11">
        <v>9</v>
      </c>
      <c r="I2304" s="20" t="s">
        <v>259</v>
      </c>
      <c r="J2304" s="11" t="s">
        <v>261</v>
      </c>
      <c r="K2304" s="11" t="s">
        <v>8769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44958</v>
      </c>
      <c r="H2305" s="11">
        <v>9</v>
      </c>
      <c r="I2305" s="20" t="s">
        <v>259</v>
      </c>
      <c r="J2305" s="11" t="s">
        <v>261</v>
      </c>
      <c r="K2305" s="11" t="s">
        <v>8769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44958</v>
      </c>
      <c r="H2306" s="11">
        <v>9</v>
      </c>
      <c r="I2306" s="20" t="s">
        <v>259</v>
      </c>
      <c r="J2306" s="11" t="s">
        <v>261</v>
      </c>
      <c r="K2306" s="11" t="s">
        <v>8769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44958</v>
      </c>
      <c r="H2307" s="11">
        <v>9</v>
      </c>
      <c r="I2307" s="20" t="s">
        <v>259</v>
      </c>
      <c r="J2307" s="11" t="s">
        <v>261</v>
      </c>
      <c r="K2307" s="11" t="s">
        <v>8769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44958</v>
      </c>
      <c r="H2308" s="11">
        <v>9</v>
      </c>
      <c r="I2308" s="20" t="s">
        <v>259</v>
      </c>
      <c r="J2308" s="11" t="s">
        <v>261</v>
      </c>
      <c r="K2308" s="11" t="s">
        <v>8769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44958</v>
      </c>
      <c r="H2309" s="11">
        <v>9</v>
      </c>
      <c r="I2309" s="20" t="s">
        <v>259</v>
      </c>
      <c r="J2309" s="11" t="s">
        <v>261</v>
      </c>
      <c r="K2309" s="11" t="s">
        <v>8769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44958</v>
      </c>
      <c r="H2310" s="11">
        <v>9</v>
      </c>
      <c r="I2310" s="20" t="s">
        <v>259</v>
      </c>
      <c r="J2310" s="11" t="s">
        <v>261</v>
      </c>
      <c r="K2310" s="11" t="s">
        <v>8769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44958</v>
      </c>
      <c r="H2311" s="11">
        <v>9</v>
      </c>
      <c r="I2311" s="20" t="s">
        <v>259</v>
      </c>
      <c r="J2311" s="11" t="s">
        <v>261</v>
      </c>
      <c r="K2311" s="11" t="s">
        <v>8769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44958</v>
      </c>
      <c r="H2312" s="11">
        <v>9</v>
      </c>
      <c r="I2312" s="20" t="s">
        <v>259</v>
      </c>
      <c r="J2312" s="11" t="s">
        <v>261</v>
      </c>
      <c r="K2312" s="11" t="s">
        <v>8769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44958</v>
      </c>
      <c r="H2313" s="11">
        <v>9</v>
      </c>
      <c r="I2313" s="20" t="s">
        <v>259</v>
      </c>
      <c r="J2313" s="11" t="s">
        <v>261</v>
      </c>
      <c r="K2313" s="11" t="s">
        <v>8769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44958</v>
      </c>
      <c r="H2314" s="11">
        <v>9</v>
      </c>
      <c r="I2314" s="20" t="s">
        <v>259</v>
      </c>
      <c r="J2314" s="11" t="s">
        <v>261</v>
      </c>
      <c r="K2314" s="11" t="s">
        <v>8769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44958</v>
      </c>
      <c r="H2315" s="11">
        <v>9</v>
      </c>
      <c r="I2315" s="20" t="s">
        <v>259</v>
      </c>
      <c r="J2315" s="11" t="s">
        <v>261</v>
      </c>
      <c r="K2315" s="11" t="s">
        <v>8769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44958</v>
      </c>
      <c r="H2316" s="11">
        <v>9</v>
      </c>
      <c r="I2316" s="20" t="s">
        <v>259</v>
      </c>
      <c r="J2316" s="11" t="s">
        <v>261</v>
      </c>
      <c r="K2316" s="11" t="s">
        <v>8769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44958</v>
      </c>
      <c r="H2317" s="11">
        <v>9</v>
      </c>
      <c r="I2317" s="20" t="s">
        <v>259</v>
      </c>
      <c r="J2317" s="11" t="s">
        <v>261</v>
      </c>
      <c r="K2317" s="11" t="s">
        <v>8769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44958</v>
      </c>
      <c r="H2318" s="11">
        <v>9</v>
      </c>
      <c r="I2318" s="20" t="s">
        <v>259</v>
      </c>
      <c r="J2318" s="11" t="s">
        <v>261</v>
      </c>
      <c r="K2318" s="11" t="s">
        <v>8769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44958</v>
      </c>
      <c r="H2319" s="11">
        <v>9</v>
      </c>
      <c r="I2319" s="20" t="s">
        <v>259</v>
      </c>
      <c r="J2319" s="11" t="s">
        <v>261</v>
      </c>
      <c r="K2319" s="11" t="s">
        <v>8769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44958</v>
      </c>
      <c r="H2320" s="11">
        <v>9</v>
      </c>
      <c r="I2320" s="20" t="s">
        <v>259</v>
      </c>
      <c r="J2320" s="11" t="s">
        <v>261</v>
      </c>
      <c r="K2320" s="11" t="s">
        <v>8769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44958</v>
      </c>
      <c r="H2321" s="11">
        <v>9</v>
      </c>
      <c r="I2321" s="20" t="s">
        <v>259</v>
      </c>
      <c r="J2321" s="11" t="s">
        <v>261</v>
      </c>
      <c r="K2321" s="11" t="s">
        <v>8769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44958</v>
      </c>
      <c r="H2322" s="11">
        <v>9</v>
      </c>
      <c r="I2322" s="20" t="s">
        <v>259</v>
      </c>
      <c r="J2322" s="11" t="s">
        <v>261</v>
      </c>
      <c r="K2322" s="11" t="s">
        <v>8769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44958</v>
      </c>
      <c r="H2323" s="11">
        <v>9</v>
      </c>
      <c r="I2323" s="20" t="s">
        <v>259</v>
      </c>
      <c r="J2323" s="11" t="s">
        <v>261</v>
      </c>
      <c r="K2323" s="11" t="s">
        <v>8769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44958</v>
      </c>
      <c r="H2324" s="11">
        <v>9</v>
      </c>
      <c r="I2324" s="20" t="s">
        <v>259</v>
      </c>
      <c r="J2324" s="11" t="s">
        <v>261</v>
      </c>
      <c r="K2324" s="11" t="s">
        <v>8769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44958</v>
      </c>
      <c r="H2325" s="11">
        <v>9</v>
      </c>
      <c r="I2325" s="20" t="s">
        <v>259</v>
      </c>
      <c r="J2325" s="11" t="s">
        <v>261</v>
      </c>
      <c r="K2325" s="11" t="s">
        <v>8769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44958</v>
      </c>
      <c r="H2326" s="11">
        <v>9</v>
      </c>
      <c r="I2326" s="20" t="s">
        <v>259</v>
      </c>
      <c r="J2326" s="11" t="s">
        <v>261</v>
      </c>
      <c r="K2326" s="11" t="s">
        <v>8769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44958</v>
      </c>
      <c r="H2327" s="11">
        <v>9</v>
      </c>
      <c r="I2327" s="20" t="s">
        <v>259</v>
      </c>
      <c r="J2327" s="11" t="s">
        <v>261</v>
      </c>
      <c r="K2327" s="11" t="s">
        <v>8769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44958</v>
      </c>
      <c r="H2328" s="11">
        <v>9</v>
      </c>
      <c r="I2328" s="20" t="s">
        <v>259</v>
      </c>
      <c r="J2328" s="11" t="s">
        <v>261</v>
      </c>
      <c r="K2328" s="11" t="s">
        <v>8769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44958</v>
      </c>
      <c r="H2329" s="11">
        <v>9</v>
      </c>
      <c r="I2329" s="20" t="s">
        <v>259</v>
      </c>
      <c r="J2329" s="11" t="s">
        <v>261</v>
      </c>
      <c r="K2329" s="11" t="s">
        <v>8769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44958</v>
      </c>
      <c r="H2330" s="11">
        <v>9</v>
      </c>
      <c r="I2330" s="20" t="s">
        <v>259</v>
      </c>
      <c r="J2330" s="11" t="s">
        <v>261</v>
      </c>
      <c r="K2330" s="11" t="s">
        <v>8769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44958</v>
      </c>
      <c r="H2331" s="11">
        <v>9</v>
      </c>
      <c r="I2331" s="20" t="s">
        <v>259</v>
      </c>
      <c r="J2331" s="11" t="s">
        <v>261</v>
      </c>
      <c r="K2331" s="11" t="s">
        <v>8769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44958</v>
      </c>
      <c r="H2332" s="11">
        <v>9</v>
      </c>
      <c r="I2332" s="20" t="s">
        <v>259</v>
      </c>
      <c r="J2332" s="11" t="s">
        <v>261</v>
      </c>
      <c r="K2332" s="11" t="s">
        <v>8769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44958</v>
      </c>
      <c r="H2333" s="11">
        <v>9</v>
      </c>
      <c r="I2333" s="20" t="s">
        <v>259</v>
      </c>
      <c r="J2333" s="11" t="s">
        <v>261</v>
      </c>
      <c r="K2333" s="11" t="s">
        <v>8769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44958</v>
      </c>
      <c r="H2334" s="11">
        <v>9</v>
      </c>
      <c r="I2334" s="20" t="s">
        <v>259</v>
      </c>
      <c r="J2334" s="11" t="s">
        <v>261</v>
      </c>
      <c r="K2334" s="11" t="s">
        <v>8769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44958</v>
      </c>
      <c r="H2335" s="11">
        <v>9</v>
      </c>
      <c r="I2335" s="20" t="s">
        <v>259</v>
      </c>
      <c r="J2335" s="11" t="s">
        <v>261</v>
      </c>
      <c r="K2335" s="11" t="s">
        <v>8769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44958</v>
      </c>
      <c r="H2336" s="11">
        <v>9</v>
      </c>
      <c r="I2336" s="20" t="s">
        <v>259</v>
      </c>
      <c r="J2336" s="11" t="s">
        <v>261</v>
      </c>
      <c r="K2336" s="11" t="s">
        <v>8769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44958</v>
      </c>
      <c r="H2337" s="11">
        <v>9</v>
      </c>
      <c r="I2337" s="20" t="s">
        <v>259</v>
      </c>
      <c r="J2337" s="11" t="s">
        <v>261</v>
      </c>
      <c r="K2337" s="11" t="s">
        <v>8769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44958</v>
      </c>
      <c r="H2338" s="11">
        <v>9</v>
      </c>
      <c r="I2338" s="20" t="s">
        <v>259</v>
      </c>
      <c r="J2338" s="11" t="s">
        <v>261</v>
      </c>
      <c r="K2338" s="11" t="s">
        <v>8769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44958</v>
      </c>
      <c r="H2339" s="11">
        <v>9</v>
      </c>
      <c r="I2339" s="20" t="s">
        <v>259</v>
      </c>
      <c r="J2339" s="11" t="s">
        <v>261</v>
      </c>
      <c r="K2339" s="11" t="s">
        <v>8769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44958</v>
      </c>
      <c r="H2340" s="11">
        <v>9</v>
      </c>
      <c r="I2340" s="20" t="s">
        <v>259</v>
      </c>
      <c r="J2340" s="11" t="s">
        <v>261</v>
      </c>
      <c r="K2340" s="11" t="s">
        <v>8769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44958</v>
      </c>
      <c r="H2341" s="11">
        <v>9</v>
      </c>
      <c r="I2341" s="20" t="s">
        <v>259</v>
      </c>
      <c r="J2341" s="11" t="s">
        <v>261</v>
      </c>
      <c r="K2341" s="11" t="s">
        <v>8769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44958</v>
      </c>
      <c r="H2342" s="11">
        <v>9</v>
      </c>
      <c r="I2342" s="20" t="s">
        <v>259</v>
      </c>
      <c r="J2342" s="11" t="s">
        <v>261</v>
      </c>
      <c r="K2342" s="11" t="s">
        <v>8769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44958</v>
      </c>
      <c r="H2343" s="11">
        <v>9</v>
      </c>
      <c r="I2343" s="20" t="s">
        <v>259</v>
      </c>
      <c r="J2343" s="11" t="s">
        <v>261</v>
      </c>
      <c r="K2343" s="11" t="s">
        <v>8769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44958</v>
      </c>
      <c r="H2344" s="11">
        <v>9</v>
      </c>
      <c r="I2344" s="20" t="s">
        <v>259</v>
      </c>
      <c r="J2344" s="11" t="s">
        <v>261</v>
      </c>
      <c r="K2344" s="11" t="s">
        <v>8769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44958</v>
      </c>
      <c r="H2345" s="11">
        <v>9</v>
      </c>
      <c r="I2345" s="20" t="s">
        <v>259</v>
      </c>
      <c r="J2345" s="11" t="s">
        <v>261</v>
      </c>
      <c r="K2345" s="11" t="s">
        <v>8769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44958</v>
      </c>
      <c r="H2346" s="11">
        <v>9</v>
      </c>
      <c r="I2346" s="20" t="s">
        <v>259</v>
      </c>
      <c r="J2346" s="11" t="s">
        <v>261</v>
      </c>
      <c r="K2346" s="11" t="s">
        <v>8769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44958</v>
      </c>
      <c r="H2347" s="11">
        <v>9</v>
      </c>
      <c r="I2347" s="20" t="s">
        <v>259</v>
      </c>
      <c r="J2347" s="11" t="s">
        <v>261</v>
      </c>
      <c r="K2347" s="11" t="s">
        <v>8769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44958</v>
      </c>
      <c r="H2348" s="11">
        <v>9</v>
      </c>
      <c r="I2348" s="20" t="s">
        <v>259</v>
      </c>
      <c r="J2348" s="11" t="s">
        <v>261</v>
      </c>
      <c r="K2348" s="11" t="s">
        <v>8769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44958</v>
      </c>
      <c r="H2349" s="11">
        <v>9</v>
      </c>
      <c r="I2349" s="20" t="s">
        <v>259</v>
      </c>
      <c r="J2349" s="11" t="s">
        <v>261</v>
      </c>
      <c r="K2349" s="11" t="s">
        <v>8769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44958</v>
      </c>
      <c r="H2350" s="11">
        <v>9</v>
      </c>
      <c r="I2350" s="20" t="s">
        <v>259</v>
      </c>
      <c r="J2350" s="11" t="s">
        <v>261</v>
      </c>
      <c r="K2350" s="11" t="s">
        <v>8769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44958</v>
      </c>
      <c r="H2351" s="11">
        <v>9</v>
      </c>
      <c r="I2351" s="20" t="s">
        <v>259</v>
      </c>
      <c r="J2351" s="11" t="s">
        <v>261</v>
      </c>
      <c r="K2351" s="11" t="s">
        <v>8769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44958</v>
      </c>
      <c r="H2352" s="11">
        <v>9</v>
      </c>
      <c r="I2352" s="20" t="s">
        <v>259</v>
      </c>
      <c r="J2352" s="11" t="s">
        <v>261</v>
      </c>
      <c r="K2352" s="11" t="s">
        <v>8769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44958</v>
      </c>
      <c r="H2353" s="11">
        <v>9</v>
      </c>
      <c r="I2353" s="20" t="s">
        <v>259</v>
      </c>
      <c r="J2353" s="11" t="s">
        <v>261</v>
      </c>
      <c r="K2353" s="11" t="s">
        <v>8769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44958</v>
      </c>
      <c r="H2354" s="11">
        <v>9</v>
      </c>
      <c r="I2354" s="20" t="s">
        <v>259</v>
      </c>
      <c r="J2354" s="11" t="s">
        <v>261</v>
      </c>
      <c r="K2354" s="11" t="s">
        <v>8769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44958</v>
      </c>
      <c r="H2355" s="11">
        <v>9</v>
      </c>
      <c r="I2355" s="20" t="s">
        <v>259</v>
      </c>
      <c r="J2355" s="11" t="s">
        <v>261</v>
      </c>
      <c r="K2355" s="11" t="s">
        <v>8769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44958</v>
      </c>
      <c r="H2356" s="11">
        <v>9</v>
      </c>
      <c r="I2356" s="20" t="s">
        <v>259</v>
      </c>
      <c r="J2356" s="11" t="s">
        <v>261</v>
      </c>
      <c r="K2356" s="11" t="s">
        <v>8769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44958</v>
      </c>
      <c r="H2357" s="11">
        <v>9</v>
      </c>
      <c r="I2357" s="20" t="s">
        <v>259</v>
      </c>
      <c r="J2357" s="11" t="s">
        <v>261</v>
      </c>
      <c r="K2357" s="11" t="s">
        <v>8769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44958</v>
      </c>
      <c r="H2358" s="11">
        <v>9</v>
      </c>
      <c r="I2358" s="20" t="s">
        <v>259</v>
      </c>
      <c r="J2358" s="11" t="s">
        <v>261</v>
      </c>
      <c r="K2358" s="11" t="s">
        <v>8769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44958</v>
      </c>
      <c r="H2359" s="11">
        <v>9</v>
      </c>
      <c r="I2359" s="20" t="s">
        <v>259</v>
      </c>
      <c r="J2359" s="11" t="s">
        <v>261</v>
      </c>
      <c r="K2359" s="11" t="s">
        <v>8769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44958</v>
      </c>
      <c r="H2360" s="11">
        <v>9</v>
      </c>
      <c r="I2360" s="20" t="s">
        <v>259</v>
      </c>
      <c r="J2360" s="11" t="s">
        <v>261</v>
      </c>
      <c r="K2360" s="11" t="s">
        <v>8769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44958</v>
      </c>
      <c r="H2361" s="11">
        <v>9</v>
      </c>
      <c r="I2361" s="20" t="s">
        <v>259</v>
      </c>
      <c r="J2361" s="11" t="s">
        <v>261</v>
      </c>
      <c r="K2361" s="11" t="s">
        <v>8769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44958</v>
      </c>
      <c r="H2362" s="11">
        <v>9</v>
      </c>
      <c r="I2362" s="20" t="s">
        <v>259</v>
      </c>
      <c r="J2362" s="11" t="s">
        <v>261</v>
      </c>
      <c r="K2362" s="11" t="s">
        <v>8769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44958</v>
      </c>
      <c r="H2363" s="11">
        <v>9</v>
      </c>
      <c r="I2363" s="20" t="s">
        <v>259</v>
      </c>
      <c r="J2363" s="11" t="s">
        <v>261</v>
      </c>
      <c r="K2363" s="11" t="s">
        <v>8769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44958</v>
      </c>
      <c r="H2364" s="11">
        <v>9</v>
      </c>
      <c r="I2364" s="20" t="s">
        <v>259</v>
      </c>
      <c r="J2364" s="11" t="s">
        <v>261</v>
      </c>
      <c r="K2364" s="11" t="s">
        <v>8769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44958</v>
      </c>
      <c r="H2365" s="11">
        <v>9</v>
      </c>
      <c r="I2365" s="20" t="s">
        <v>259</v>
      </c>
      <c r="J2365" s="11" t="s">
        <v>261</v>
      </c>
      <c r="K2365" s="11" t="s">
        <v>8769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44958</v>
      </c>
      <c r="H2366" s="11">
        <v>9</v>
      </c>
      <c r="I2366" s="20" t="s">
        <v>259</v>
      </c>
      <c r="J2366" s="11" t="s">
        <v>261</v>
      </c>
      <c r="K2366" s="11" t="s">
        <v>8769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44958</v>
      </c>
      <c r="H2367" s="11">
        <v>9</v>
      </c>
      <c r="I2367" s="20" t="s">
        <v>259</v>
      </c>
      <c r="J2367" s="11" t="s">
        <v>261</v>
      </c>
      <c r="K2367" s="11" t="s">
        <v>8769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44958</v>
      </c>
      <c r="H2368" s="11">
        <v>9</v>
      </c>
      <c r="I2368" s="20" t="s">
        <v>259</v>
      </c>
      <c r="J2368" s="11" t="s">
        <v>261</v>
      </c>
      <c r="K2368" s="11" t="s">
        <v>8769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44958</v>
      </c>
      <c r="H2369" s="11">
        <v>9</v>
      </c>
      <c r="I2369" s="20" t="s">
        <v>259</v>
      </c>
      <c r="J2369" s="11" t="s">
        <v>261</v>
      </c>
      <c r="K2369" s="11" t="s">
        <v>8769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44958</v>
      </c>
      <c r="H2370" s="11">
        <v>9</v>
      </c>
      <c r="I2370" s="20" t="s">
        <v>259</v>
      </c>
      <c r="J2370" s="11" t="s">
        <v>261</v>
      </c>
      <c r="K2370" s="11" t="s">
        <v>8769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44958</v>
      </c>
      <c r="H2371" s="11">
        <v>9</v>
      </c>
      <c r="I2371" s="20" t="s">
        <v>259</v>
      </c>
      <c r="J2371" s="11" t="s">
        <v>261</v>
      </c>
      <c r="K2371" s="11" t="s">
        <v>8769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44958</v>
      </c>
      <c r="H2372" s="11">
        <v>9</v>
      </c>
      <c r="I2372" s="20" t="s">
        <v>259</v>
      </c>
      <c r="J2372" s="11" t="s">
        <v>261</v>
      </c>
      <c r="K2372" s="11" t="s">
        <v>8769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44958</v>
      </c>
      <c r="H2373" s="11">
        <v>9</v>
      </c>
      <c r="I2373" s="20" t="s">
        <v>259</v>
      </c>
      <c r="J2373" s="11" t="s">
        <v>261</v>
      </c>
      <c r="K2373" s="11" t="s">
        <v>8769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44958</v>
      </c>
      <c r="H2374" s="11">
        <v>9</v>
      </c>
      <c r="I2374" s="20" t="s">
        <v>259</v>
      </c>
      <c r="J2374" s="11" t="s">
        <v>261</v>
      </c>
      <c r="K2374" s="11" t="s">
        <v>8769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44958</v>
      </c>
      <c r="H2375" s="11">
        <v>9</v>
      </c>
      <c r="I2375" s="20" t="s">
        <v>259</v>
      </c>
      <c r="J2375" s="11" t="s">
        <v>261</v>
      </c>
      <c r="K2375" s="11" t="s">
        <v>8769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44958</v>
      </c>
      <c r="H2376" s="11">
        <v>9</v>
      </c>
      <c r="I2376" s="20" t="s">
        <v>259</v>
      </c>
      <c r="J2376" s="11" t="s">
        <v>261</v>
      </c>
      <c r="K2376" s="11" t="s">
        <v>8769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44958</v>
      </c>
      <c r="H2377" s="11">
        <v>9</v>
      </c>
      <c r="I2377" s="20" t="s">
        <v>259</v>
      </c>
      <c r="J2377" s="11" t="s">
        <v>261</v>
      </c>
      <c r="K2377" s="11" t="s">
        <v>8769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44958</v>
      </c>
      <c r="H2378" s="11">
        <v>9</v>
      </c>
      <c r="I2378" s="20" t="s">
        <v>259</v>
      </c>
      <c r="J2378" s="11" t="s">
        <v>261</v>
      </c>
      <c r="K2378" s="11" t="s">
        <v>8769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44958</v>
      </c>
      <c r="H2379" s="11">
        <v>9</v>
      </c>
      <c r="I2379" s="20" t="s">
        <v>259</v>
      </c>
      <c r="J2379" s="11" t="s">
        <v>261</v>
      </c>
      <c r="K2379" s="11" t="s">
        <v>8769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44958</v>
      </c>
      <c r="H2380" s="11">
        <v>9</v>
      </c>
      <c r="I2380" s="20" t="s">
        <v>259</v>
      </c>
      <c r="J2380" s="11" t="s">
        <v>261</v>
      </c>
      <c r="K2380" s="11" t="s">
        <v>8769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44958</v>
      </c>
      <c r="H2381" s="11">
        <v>9</v>
      </c>
      <c r="I2381" s="20" t="s">
        <v>259</v>
      </c>
      <c r="J2381" s="11" t="s">
        <v>261</v>
      </c>
      <c r="K2381" s="11" t="s">
        <v>8769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44958</v>
      </c>
      <c r="H2382" s="11">
        <v>9</v>
      </c>
      <c r="I2382" s="20" t="s">
        <v>259</v>
      </c>
      <c r="J2382" s="11" t="s">
        <v>261</v>
      </c>
      <c r="K2382" s="11" t="s">
        <v>8769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44958</v>
      </c>
      <c r="H2383" s="11">
        <v>9</v>
      </c>
      <c r="I2383" s="20" t="s">
        <v>259</v>
      </c>
      <c r="J2383" s="11" t="s">
        <v>261</v>
      </c>
      <c r="K2383" s="11" t="s">
        <v>8769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44958</v>
      </c>
      <c r="H2384" s="11">
        <v>9</v>
      </c>
      <c r="I2384" s="20" t="s">
        <v>259</v>
      </c>
      <c r="J2384" s="11" t="s">
        <v>261</v>
      </c>
      <c r="K2384" s="11" t="s">
        <v>8769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44958</v>
      </c>
      <c r="H2385" s="11">
        <v>9</v>
      </c>
      <c r="I2385" s="20" t="s">
        <v>259</v>
      </c>
      <c r="J2385" s="11" t="s">
        <v>261</v>
      </c>
      <c r="K2385" s="11" t="s">
        <v>8769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44958</v>
      </c>
      <c r="H2386" s="11">
        <v>9</v>
      </c>
      <c r="I2386" s="20" t="s">
        <v>259</v>
      </c>
      <c r="J2386" s="11" t="s">
        <v>261</v>
      </c>
      <c r="K2386" s="11" t="s">
        <v>8769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44958</v>
      </c>
      <c r="H2387" s="11">
        <v>9</v>
      </c>
      <c r="I2387" s="20" t="s">
        <v>259</v>
      </c>
      <c r="J2387" s="11" t="s">
        <v>261</v>
      </c>
      <c r="K2387" s="11" t="s">
        <v>8769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44958</v>
      </c>
      <c r="H2388" s="11">
        <v>9</v>
      </c>
      <c r="I2388" s="20" t="s">
        <v>259</v>
      </c>
      <c r="J2388" s="11" t="s">
        <v>261</v>
      </c>
      <c r="K2388" s="11" t="s">
        <v>8769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44958</v>
      </c>
      <c r="H2389" s="11">
        <v>9</v>
      </c>
      <c r="I2389" s="20" t="s">
        <v>259</v>
      </c>
      <c r="J2389" s="11" t="s">
        <v>261</v>
      </c>
      <c r="K2389" s="11" t="s">
        <v>8769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44958</v>
      </c>
      <c r="H2390" s="11">
        <v>9</v>
      </c>
      <c r="I2390" s="20" t="s">
        <v>259</v>
      </c>
      <c r="J2390" s="11" t="s">
        <v>261</v>
      </c>
      <c r="K2390" s="11" t="s">
        <v>8769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44958</v>
      </c>
      <c r="H2391" s="11">
        <v>9</v>
      </c>
      <c r="I2391" s="20" t="s">
        <v>259</v>
      </c>
      <c r="J2391" s="11" t="s">
        <v>261</v>
      </c>
      <c r="K2391" s="11" t="s">
        <v>8769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44958</v>
      </c>
      <c r="H2392" s="11">
        <v>9</v>
      </c>
      <c r="I2392" s="20" t="s">
        <v>259</v>
      </c>
      <c r="J2392" s="11" t="s">
        <v>261</v>
      </c>
      <c r="K2392" s="11" t="s">
        <v>8769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44958</v>
      </c>
      <c r="H2393" s="11">
        <v>9</v>
      </c>
      <c r="I2393" s="20" t="s">
        <v>259</v>
      </c>
      <c r="J2393" s="11" t="s">
        <v>261</v>
      </c>
      <c r="K2393" s="11" t="s">
        <v>8769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44958</v>
      </c>
      <c r="H2394" s="11">
        <v>9</v>
      </c>
      <c r="I2394" s="20" t="s">
        <v>259</v>
      </c>
      <c r="J2394" s="11" t="s">
        <v>261</v>
      </c>
      <c r="K2394" s="11" t="s">
        <v>8769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44958</v>
      </c>
      <c r="H2395" s="11">
        <v>9</v>
      </c>
      <c r="I2395" s="20" t="s">
        <v>259</v>
      </c>
      <c r="J2395" s="11" t="s">
        <v>261</v>
      </c>
      <c r="K2395" s="11" t="s">
        <v>8769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44958</v>
      </c>
      <c r="H2396" s="11">
        <v>9</v>
      </c>
      <c r="I2396" s="20" t="s">
        <v>259</v>
      </c>
      <c r="J2396" s="11" t="s">
        <v>261</v>
      </c>
      <c r="K2396" s="11" t="s">
        <v>8769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44958</v>
      </c>
      <c r="H2397" s="11">
        <v>9</v>
      </c>
      <c r="I2397" s="20" t="s">
        <v>259</v>
      </c>
      <c r="J2397" s="11" t="s">
        <v>261</v>
      </c>
      <c r="K2397" s="11" t="s">
        <v>8769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44958</v>
      </c>
      <c r="H2398" s="11">
        <v>9</v>
      </c>
      <c r="I2398" s="20" t="s">
        <v>259</v>
      </c>
      <c r="J2398" s="11" t="s">
        <v>261</v>
      </c>
      <c r="K2398" s="11" t="s">
        <v>8769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44958</v>
      </c>
      <c r="H2399" s="11">
        <v>9</v>
      </c>
      <c r="I2399" s="20" t="s">
        <v>259</v>
      </c>
      <c r="J2399" s="11" t="s">
        <v>261</v>
      </c>
      <c r="K2399" s="11" t="s">
        <v>8769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44958</v>
      </c>
      <c r="H2400" s="11">
        <v>9</v>
      </c>
      <c r="I2400" s="20" t="s">
        <v>259</v>
      </c>
      <c r="J2400" s="11" t="s">
        <v>261</v>
      </c>
      <c r="K2400" s="11" t="s">
        <v>8769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44958</v>
      </c>
      <c r="H2401" s="11">
        <v>9</v>
      </c>
      <c r="I2401" s="20" t="s">
        <v>259</v>
      </c>
      <c r="J2401" s="11" t="s">
        <v>261</v>
      </c>
      <c r="K2401" s="11" t="s">
        <v>8769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44958</v>
      </c>
      <c r="H2402" s="11">
        <v>9</v>
      </c>
      <c r="I2402" s="20" t="s">
        <v>259</v>
      </c>
      <c r="J2402" s="11" t="s">
        <v>261</v>
      </c>
      <c r="K2402" s="11" t="s">
        <v>8769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44958</v>
      </c>
      <c r="H2403" s="11">
        <v>9</v>
      </c>
      <c r="I2403" s="20" t="s">
        <v>259</v>
      </c>
      <c r="J2403" s="11" t="s">
        <v>261</v>
      </c>
      <c r="K2403" s="11" t="s">
        <v>8769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44958</v>
      </c>
      <c r="H2404" s="11">
        <v>9</v>
      </c>
      <c r="I2404" s="20" t="s">
        <v>259</v>
      </c>
      <c r="J2404" s="11" t="s">
        <v>261</v>
      </c>
      <c r="K2404" s="11" t="s">
        <v>8769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44958</v>
      </c>
      <c r="H2405" s="11">
        <v>9</v>
      </c>
      <c r="I2405" s="20" t="s">
        <v>259</v>
      </c>
      <c r="J2405" s="11" t="s">
        <v>261</v>
      </c>
      <c r="K2405" s="11" t="s">
        <v>8769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44958</v>
      </c>
      <c r="H2406" s="11">
        <v>9</v>
      </c>
      <c r="I2406" s="20" t="s">
        <v>259</v>
      </c>
      <c r="J2406" s="11" t="s">
        <v>261</v>
      </c>
      <c r="K2406" s="11" t="s">
        <v>8769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44958</v>
      </c>
      <c r="H2407" s="11">
        <v>9</v>
      </c>
      <c r="I2407" s="20" t="s">
        <v>259</v>
      </c>
      <c r="J2407" s="11" t="s">
        <v>261</v>
      </c>
      <c r="K2407" s="11" t="s">
        <v>8769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44958</v>
      </c>
      <c r="H2408" s="11">
        <v>9</v>
      </c>
      <c r="I2408" s="20" t="s">
        <v>259</v>
      </c>
      <c r="J2408" s="11" t="s">
        <v>261</v>
      </c>
      <c r="K2408" s="11" t="s">
        <v>8769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44958</v>
      </c>
      <c r="H2409" s="11">
        <v>9</v>
      </c>
      <c r="I2409" s="20" t="s">
        <v>259</v>
      </c>
      <c r="J2409" s="11" t="s">
        <v>261</v>
      </c>
      <c r="K2409" s="11" t="s">
        <v>8769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44958</v>
      </c>
      <c r="H2410" s="11">
        <v>9</v>
      </c>
      <c r="I2410" s="20" t="s">
        <v>259</v>
      </c>
      <c r="J2410" s="11" t="s">
        <v>261</v>
      </c>
      <c r="K2410" s="11" t="s">
        <v>8769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44958</v>
      </c>
      <c r="H2411" s="11">
        <v>9</v>
      </c>
      <c r="I2411" s="20" t="s">
        <v>259</v>
      </c>
      <c r="J2411" s="11" t="s">
        <v>261</v>
      </c>
      <c r="K2411" s="11" t="s">
        <v>8769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44958</v>
      </c>
      <c r="H2412" s="11">
        <v>9</v>
      </c>
      <c r="I2412" s="20" t="s">
        <v>259</v>
      </c>
      <c r="J2412" s="11" t="s">
        <v>261</v>
      </c>
      <c r="K2412" s="11" t="s">
        <v>8769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44958</v>
      </c>
      <c r="H2413" s="11">
        <v>9</v>
      </c>
      <c r="I2413" s="20" t="s">
        <v>259</v>
      </c>
      <c r="J2413" s="11" t="s">
        <v>261</v>
      </c>
      <c r="K2413" s="11" t="s">
        <v>8769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44958</v>
      </c>
      <c r="H2414" s="11">
        <v>9</v>
      </c>
      <c r="I2414" s="20" t="s">
        <v>259</v>
      </c>
      <c r="J2414" s="11" t="s">
        <v>261</v>
      </c>
      <c r="K2414" s="11" t="s">
        <v>8769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44958</v>
      </c>
      <c r="H2415" s="11">
        <v>9</v>
      </c>
      <c r="I2415" s="20" t="s">
        <v>259</v>
      </c>
      <c r="J2415" s="11" t="s">
        <v>261</v>
      </c>
      <c r="K2415" s="11" t="s">
        <v>8769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44958</v>
      </c>
      <c r="H2416" s="11">
        <v>9</v>
      </c>
      <c r="I2416" s="20" t="s">
        <v>259</v>
      </c>
      <c r="J2416" s="11" t="s">
        <v>261</v>
      </c>
      <c r="K2416" s="11" t="s">
        <v>8769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44958</v>
      </c>
      <c r="H2417" s="11">
        <v>9</v>
      </c>
      <c r="I2417" s="20" t="s">
        <v>259</v>
      </c>
      <c r="J2417" s="11" t="s">
        <v>261</v>
      </c>
      <c r="K2417" s="11" t="s">
        <v>8769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44958</v>
      </c>
      <c r="H2418" s="11">
        <v>9</v>
      </c>
      <c r="I2418" s="20" t="s">
        <v>259</v>
      </c>
      <c r="J2418" s="11" t="s">
        <v>261</v>
      </c>
      <c r="K2418" s="11" t="s">
        <v>8769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44958</v>
      </c>
      <c r="H2419" s="11">
        <v>9</v>
      </c>
      <c r="I2419" s="20" t="s">
        <v>259</v>
      </c>
      <c r="J2419" s="11" t="s">
        <v>261</v>
      </c>
      <c r="K2419" s="11" t="s">
        <v>8769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44958</v>
      </c>
      <c r="H2420" s="11">
        <v>9</v>
      </c>
      <c r="I2420" s="20" t="s">
        <v>259</v>
      </c>
      <c r="J2420" s="11" t="s">
        <v>261</v>
      </c>
      <c r="K2420" s="11" t="s">
        <v>8769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44958</v>
      </c>
      <c r="H2421" s="11">
        <v>9</v>
      </c>
      <c r="I2421" s="20" t="s">
        <v>259</v>
      </c>
      <c r="J2421" s="11" t="s">
        <v>261</v>
      </c>
      <c r="K2421" s="11" t="s">
        <v>8769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44958</v>
      </c>
      <c r="H2422" s="11">
        <v>9</v>
      </c>
      <c r="I2422" s="20" t="s">
        <v>259</v>
      </c>
      <c r="J2422" s="11" t="s">
        <v>261</v>
      </c>
      <c r="K2422" s="11" t="s">
        <v>8769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44958</v>
      </c>
      <c r="H2423" s="11">
        <v>9</v>
      </c>
      <c r="I2423" s="20" t="s">
        <v>259</v>
      </c>
      <c r="J2423" s="11" t="s">
        <v>261</v>
      </c>
      <c r="K2423" s="11" t="s">
        <v>8769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44958</v>
      </c>
      <c r="H2424" s="11">
        <v>9</v>
      </c>
      <c r="I2424" s="20" t="s">
        <v>259</v>
      </c>
      <c r="J2424" s="11" t="s">
        <v>261</v>
      </c>
      <c r="K2424" s="11" t="s">
        <v>8769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44958</v>
      </c>
      <c r="H2425" s="11">
        <v>9</v>
      </c>
      <c r="I2425" s="20" t="s">
        <v>259</v>
      </c>
      <c r="J2425" s="11" t="s">
        <v>261</v>
      </c>
      <c r="K2425" s="11" t="s">
        <v>8769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44958</v>
      </c>
      <c r="H2426" s="11">
        <v>9</v>
      </c>
      <c r="I2426" s="20" t="s">
        <v>259</v>
      </c>
      <c r="J2426" s="11" t="s">
        <v>261</v>
      </c>
      <c r="K2426" s="11" t="s">
        <v>8769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44958</v>
      </c>
      <c r="H2427" s="11">
        <v>9</v>
      </c>
      <c r="I2427" s="20" t="s">
        <v>259</v>
      </c>
      <c r="J2427" s="11" t="s">
        <v>261</v>
      </c>
      <c r="K2427" s="11" t="s">
        <v>8769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44958</v>
      </c>
      <c r="H2428" s="11">
        <v>9</v>
      </c>
      <c r="I2428" s="20" t="s">
        <v>259</v>
      </c>
      <c r="J2428" s="11" t="s">
        <v>261</v>
      </c>
      <c r="K2428" s="11" t="s">
        <v>8769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44958</v>
      </c>
      <c r="H2429" s="11">
        <v>9</v>
      </c>
      <c r="I2429" s="20" t="s">
        <v>259</v>
      </c>
      <c r="J2429" s="11" t="s">
        <v>261</v>
      </c>
      <c r="K2429" s="11" t="s">
        <v>8769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44958</v>
      </c>
      <c r="H2430" s="11">
        <v>9</v>
      </c>
      <c r="I2430" s="20" t="s">
        <v>259</v>
      </c>
      <c r="J2430" s="11" t="s">
        <v>261</v>
      </c>
      <c r="K2430" s="11" t="s">
        <v>8769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44958</v>
      </c>
      <c r="H2431" s="11">
        <v>9</v>
      </c>
      <c r="I2431" s="20" t="s">
        <v>259</v>
      </c>
      <c r="J2431" s="11" t="s">
        <v>261</v>
      </c>
      <c r="K2431" s="11" t="s">
        <v>8769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44958</v>
      </c>
      <c r="H2432" s="11">
        <v>9</v>
      </c>
      <c r="I2432" s="20" t="s">
        <v>259</v>
      </c>
      <c r="J2432" s="11" t="s">
        <v>261</v>
      </c>
      <c r="K2432" s="11" t="s">
        <v>8769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44958</v>
      </c>
      <c r="H2433" s="11">
        <v>9</v>
      </c>
      <c r="I2433" s="20" t="s">
        <v>259</v>
      </c>
      <c r="J2433" s="11" t="s">
        <v>261</v>
      </c>
      <c r="K2433" s="11" t="s">
        <v>8769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44958</v>
      </c>
      <c r="H2434" s="11">
        <v>9</v>
      </c>
      <c r="I2434" s="20" t="s">
        <v>259</v>
      </c>
      <c r="J2434" s="11" t="s">
        <v>261</v>
      </c>
      <c r="K2434" s="11" t="s">
        <v>8769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44958</v>
      </c>
      <c r="H2435" s="11">
        <v>9</v>
      </c>
      <c r="I2435" s="20" t="s">
        <v>259</v>
      </c>
      <c r="J2435" s="11" t="s">
        <v>261</v>
      </c>
      <c r="K2435" s="11" t="s">
        <v>8769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44958</v>
      </c>
      <c r="H2436" s="11">
        <v>9</v>
      </c>
      <c r="I2436" s="20" t="s">
        <v>259</v>
      </c>
      <c r="J2436" s="11" t="s">
        <v>261</v>
      </c>
      <c r="K2436" s="11" t="s">
        <v>8769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44958</v>
      </c>
      <c r="H2437" s="11">
        <v>9</v>
      </c>
      <c r="I2437" s="20" t="s">
        <v>259</v>
      </c>
      <c r="J2437" s="11" t="s">
        <v>261</v>
      </c>
      <c r="K2437" s="11" t="s">
        <v>8769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44958</v>
      </c>
      <c r="H2438" s="11">
        <v>9</v>
      </c>
      <c r="I2438" s="20" t="s">
        <v>259</v>
      </c>
      <c r="J2438" s="11" t="s">
        <v>261</v>
      </c>
      <c r="K2438" s="11" t="s">
        <v>8769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44958</v>
      </c>
      <c r="H2439" s="11">
        <v>9</v>
      </c>
      <c r="I2439" s="20" t="s">
        <v>259</v>
      </c>
      <c r="J2439" s="11" t="s">
        <v>261</v>
      </c>
      <c r="K2439" s="11" t="s">
        <v>8769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44958</v>
      </c>
      <c r="H2440" s="11">
        <v>9</v>
      </c>
      <c r="I2440" s="20" t="s">
        <v>259</v>
      </c>
      <c r="J2440" s="11" t="s">
        <v>261</v>
      </c>
      <c r="K2440" s="11" t="s">
        <v>8769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44958</v>
      </c>
      <c r="H2441" s="11">
        <v>9</v>
      </c>
      <c r="I2441" s="20" t="s">
        <v>259</v>
      </c>
      <c r="J2441" s="11" t="s">
        <v>261</v>
      </c>
      <c r="K2441" s="11" t="s">
        <v>8769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44958</v>
      </c>
      <c r="H2442" s="11">
        <v>9</v>
      </c>
      <c r="I2442" s="20" t="s">
        <v>259</v>
      </c>
      <c r="J2442" s="11" t="s">
        <v>261</v>
      </c>
      <c r="K2442" s="11" t="s">
        <v>8769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44958</v>
      </c>
      <c r="H2443" s="11">
        <v>9</v>
      </c>
      <c r="I2443" s="20" t="s">
        <v>259</v>
      </c>
      <c r="J2443" s="11" t="s">
        <v>261</v>
      </c>
      <c r="K2443" s="11" t="s">
        <v>8769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44958</v>
      </c>
      <c r="H2444" s="11">
        <v>9</v>
      </c>
      <c r="I2444" s="20" t="s">
        <v>259</v>
      </c>
      <c r="J2444" s="11" t="s">
        <v>261</v>
      </c>
      <c r="K2444" s="11" t="s">
        <v>8769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44958</v>
      </c>
      <c r="H2445" s="11">
        <v>9</v>
      </c>
      <c r="I2445" s="20" t="s">
        <v>259</v>
      </c>
      <c r="J2445" s="11" t="s">
        <v>261</v>
      </c>
      <c r="K2445" s="11" t="s">
        <v>8769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44958</v>
      </c>
      <c r="H2446" s="11">
        <v>9</v>
      </c>
      <c r="I2446" s="20" t="s">
        <v>259</v>
      </c>
      <c r="J2446" s="11" t="s">
        <v>261</v>
      </c>
      <c r="K2446" s="11" t="s">
        <v>8769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44958</v>
      </c>
      <c r="H2447" s="11">
        <v>9</v>
      </c>
      <c r="I2447" s="20" t="s">
        <v>259</v>
      </c>
      <c r="J2447" s="11" t="s">
        <v>261</v>
      </c>
      <c r="K2447" s="11" t="s">
        <v>8769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44958</v>
      </c>
      <c r="H2448" s="11">
        <v>9</v>
      </c>
      <c r="I2448" s="20" t="s">
        <v>259</v>
      </c>
      <c r="J2448" s="11" t="s">
        <v>261</v>
      </c>
      <c r="K2448" s="11" t="s">
        <v>8769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44958</v>
      </c>
      <c r="H2449" s="11">
        <v>9</v>
      </c>
      <c r="I2449" s="20" t="s">
        <v>259</v>
      </c>
      <c r="J2449" s="11" t="s">
        <v>261</v>
      </c>
      <c r="K2449" s="11" t="s">
        <v>8769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44958</v>
      </c>
      <c r="H2450" s="11">
        <v>9</v>
      </c>
      <c r="I2450" s="20" t="s">
        <v>259</v>
      </c>
      <c r="J2450" s="11" t="s">
        <v>261</v>
      </c>
      <c r="K2450" s="11" t="s">
        <v>8769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44958</v>
      </c>
      <c r="H2451" s="11">
        <v>9</v>
      </c>
      <c r="I2451" s="20" t="s">
        <v>259</v>
      </c>
      <c r="J2451" s="11" t="s">
        <v>261</v>
      </c>
      <c r="K2451" s="11" t="s">
        <v>8769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44958</v>
      </c>
      <c r="H2452" s="11">
        <v>9</v>
      </c>
      <c r="I2452" s="20" t="s">
        <v>259</v>
      </c>
      <c r="J2452" s="11" t="s">
        <v>261</v>
      </c>
      <c r="K2452" s="11" t="s">
        <v>8769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44958</v>
      </c>
      <c r="H2453" s="11">
        <v>9</v>
      </c>
      <c r="I2453" s="20" t="s">
        <v>259</v>
      </c>
      <c r="J2453" s="11" t="s">
        <v>261</v>
      </c>
      <c r="K2453" s="11" t="s">
        <v>8769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44958</v>
      </c>
      <c r="H2454" s="11">
        <v>9</v>
      </c>
      <c r="I2454" s="20" t="s">
        <v>259</v>
      </c>
      <c r="J2454" s="11" t="s">
        <v>261</v>
      </c>
      <c r="K2454" s="11" t="s">
        <v>8769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44958</v>
      </c>
      <c r="H2455" s="11">
        <v>9</v>
      </c>
      <c r="I2455" s="20" t="s">
        <v>259</v>
      </c>
      <c r="J2455" s="11" t="s">
        <v>261</v>
      </c>
      <c r="K2455" s="11" t="s">
        <v>8769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44958</v>
      </c>
      <c r="H2456" s="11">
        <v>9</v>
      </c>
      <c r="I2456" s="20" t="s">
        <v>259</v>
      </c>
      <c r="J2456" s="11" t="s">
        <v>261</v>
      </c>
      <c r="K2456" s="11" t="s">
        <v>8769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44958</v>
      </c>
      <c r="H2457" s="11">
        <v>9</v>
      </c>
      <c r="I2457" s="20" t="s">
        <v>259</v>
      </c>
      <c r="J2457" s="11" t="s">
        <v>261</v>
      </c>
      <c r="K2457" s="11" t="s">
        <v>8769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44958</v>
      </c>
      <c r="H2458" s="11">
        <v>9</v>
      </c>
      <c r="I2458" s="20" t="s">
        <v>259</v>
      </c>
      <c r="J2458" s="11" t="s">
        <v>261</v>
      </c>
      <c r="K2458" s="11" t="s">
        <v>8769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44958</v>
      </c>
      <c r="H2459" s="11">
        <v>9</v>
      </c>
      <c r="I2459" s="20" t="s">
        <v>259</v>
      </c>
      <c r="J2459" s="11" t="s">
        <v>261</v>
      </c>
      <c r="K2459" s="11" t="s">
        <v>8769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44958</v>
      </c>
      <c r="H2460" s="11">
        <v>9</v>
      </c>
      <c r="I2460" s="20" t="s">
        <v>259</v>
      </c>
      <c r="J2460" s="11" t="s">
        <v>261</v>
      </c>
      <c r="K2460" s="11" t="s">
        <v>8769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44958</v>
      </c>
      <c r="H2461" s="11">
        <v>9</v>
      </c>
      <c r="I2461" s="20" t="s">
        <v>259</v>
      </c>
      <c r="J2461" s="11" t="s">
        <v>261</v>
      </c>
      <c r="K2461" s="11" t="s">
        <v>8769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44958</v>
      </c>
      <c r="H2462" s="11">
        <v>9</v>
      </c>
      <c r="I2462" s="20" t="s">
        <v>259</v>
      </c>
      <c r="J2462" s="11" t="s">
        <v>261</v>
      </c>
      <c r="K2462" s="11" t="s">
        <v>8769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44958</v>
      </c>
      <c r="H2463" s="11">
        <v>9</v>
      </c>
      <c r="I2463" s="20" t="s">
        <v>259</v>
      </c>
      <c r="J2463" s="11" t="s">
        <v>261</v>
      </c>
      <c r="K2463" s="11" t="s">
        <v>8769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44958</v>
      </c>
      <c r="H2464" s="11">
        <v>9</v>
      </c>
      <c r="I2464" s="20" t="s">
        <v>259</v>
      </c>
      <c r="J2464" s="11" t="s">
        <v>261</v>
      </c>
      <c r="K2464" s="11" t="s">
        <v>8769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44958</v>
      </c>
      <c r="H2465" s="11">
        <v>9</v>
      </c>
      <c r="I2465" s="20" t="s">
        <v>259</v>
      </c>
      <c r="J2465" s="11" t="s">
        <v>261</v>
      </c>
      <c r="K2465" s="11" t="s">
        <v>8769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44958</v>
      </c>
      <c r="H2466" s="11">
        <v>9</v>
      </c>
      <c r="I2466" s="20" t="s">
        <v>259</v>
      </c>
      <c r="J2466" s="11" t="s">
        <v>261</v>
      </c>
      <c r="K2466" s="11" t="s">
        <v>8769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44958</v>
      </c>
      <c r="H2467" s="11">
        <v>9</v>
      </c>
      <c r="I2467" s="20" t="s">
        <v>259</v>
      </c>
      <c r="J2467" s="11" t="s">
        <v>261</v>
      </c>
      <c r="K2467" s="11" t="s">
        <v>8769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44958</v>
      </c>
      <c r="H2468" s="11">
        <v>9</v>
      </c>
      <c r="I2468" s="20" t="s">
        <v>259</v>
      </c>
      <c r="J2468" s="11" t="s">
        <v>261</v>
      </c>
      <c r="K2468" s="11" t="s">
        <v>8769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44958</v>
      </c>
      <c r="H2469" s="11">
        <v>9</v>
      </c>
      <c r="I2469" s="20" t="s">
        <v>259</v>
      </c>
      <c r="J2469" s="11" t="s">
        <v>261</v>
      </c>
      <c r="K2469" s="11" t="s">
        <v>8769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44958</v>
      </c>
      <c r="H2470" s="11">
        <v>9</v>
      </c>
      <c r="I2470" s="20" t="s">
        <v>259</v>
      </c>
      <c r="J2470" s="11" t="s">
        <v>261</v>
      </c>
      <c r="K2470" s="11" t="s">
        <v>8769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44958</v>
      </c>
      <c r="H2471" s="11">
        <v>9</v>
      </c>
      <c r="I2471" s="20" t="s">
        <v>259</v>
      </c>
      <c r="J2471" s="11" t="s">
        <v>261</v>
      </c>
      <c r="K2471" s="11" t="s">
        <v>8769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44958</v>
      </c>
      <c r="H2472" s="11">
        <v>9</v>
      </c>
      <c r="I2472" s="20" t="s">
        <v>259</v>
      </c>
      <c r="J2472" s="11" t="s">
        <v>261</v>
      </c>
      <c r="K2472" s="11" t="s">
        <v>8769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44958</v>
      </c>
      <c r="H2473" s="11">
        <v>9</v>
      </c>
      <c r="I2473" s="20" t="s">
        <v>259</v>
      </c>
      <c r="J2473" s="11" t="s">
        <v>261</v>
      </c>
      <c r="K2473" s="11" t="s">
        <v>8769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44958</v>
      </c>
      <c r="H2474" s="11">
        <v>9</v>
      </c>
      <c r="I2474" s="20" t="s">
        <v>259</v>
      </c>
      <c r="J2474" s="11" t="s">
        <v>261</v>
      </c>
      <c r="K2474" s="11" t="s">
        <v>8769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44958</v>
      </c>
      <c r="H2475" s="11">
        <v>9</v>
      </c>
      <c r="I2475" s="20" t="s">
        <v>259</v>
      </c>
      <c r="J2475" s="11" t="s">
        <v>261</v>
      </c>
      <c r="K2475" s="11" t="s">
        <v>8769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44958</v>
      </c>
      <c r="H2476" s="11">
        <v>9</v>
      </c>
      <c r="I2476" s="20" t="s">
        <v>259</v>
      </c>
      <c r="J2476" s="11" t="s">
        <v>261</v>
      </c>
      <c r="K2476" s="11" t="s">
        <v>8769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44958</v>
      </c>
      <c r="H2477" s="11">
        <v>9</v>
      </c>
      <c r="I2477" s="20" t="s">
        <v>259</v>
      </c>
      <c r="J2477" s="11" t="s">
        <v>261</v>
      </c>
      <c r="K2477" s="11" t="s">
        <v>8769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44958</v>
      </c>
      <c r="H2478" s="11">
        <v>9</v>
      </c>
      <c r="I2478" s="20" t="s">
        <v>259</v>
      </c>
      <c r="J2478" s="11" t="s">
        <v>261</v>
      </c>
      <c r="K2478" s="11" t="s">
        <v>8769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44958</v>
      </c>
      <c r="H2479" s="11">
        <v>9</v>
      </c>
      <c r="I2479" s="20" t="s">
        <v>259</v>
      </c>
      <c r="J2479" s="11" t="s">
        <v>261</v>
      </c>
      <c r="K2479" s="11" t="s">
        <v>8769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44958</v>
      </c>
      <c r="H2480" s="11">
        <v>9</v>
      </c>
      <c r="I2480" s="20" t="s">
        <v>259</v>
      </c>
      <c r="J2480" s="11" t="s">
        <v>261</v>
      </c>
      <c r="K2480" s="11" t="s">
        <v>8769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44958</v>
      </c>
      <c r="H2481" s="11">
        <v>9</v>
      </c>
      <c r="I2481" s="20" t="s">
        <v>259</v>
      </c>
      <c r="J2481" s="11" t="s">
        <v>261</v>
      </c>
      <c r="K2481" s="11" t="s">
        <v>8769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44958</v>
      </c>
      <c r="H2482" s="11">
        <v>9</v>
      </c>
      <c r="I2482" s="20" t="s">
        <v>259</v>
      </c>
      <c r="J2482" s="11" t="s">
        <v>261</v>
      </c>
      <c r="K2482" s="11" t="s">
        <v>8769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44958</v>
      </c>
      <c r="H2483" s="11">
        <v>9</v>
      </c>
      <c r="I2483" s="20" t="s">
        <v>259</v>
      </c>
      <c r="J2483" s="11" t="s">
        <v>261</v>
      </c>
      <c r="K2483" s="11" t="s">
        <v>8769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44958</v>
      </c>
      <c r="H2484" s="11">
        <v>9</v>
      </c>
      <c r="I2484" s="20" t="s">
        <v>259</v>
      </c>
      <c r="J2484" s="11" t="s">
        <v>261</v>
      </c>
      <c r="K2484" s="11" t="s">
        <v>8769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44958</v>
      </c>
      <c r="H2485" s="11">
        <v>9</v>
      </c>
      <c r="I2485" s="20" t="s">
        <v>259</v>
      </c>
      <c r="J2485" s="11" t="s">
        <v>261</v>
      </c>
      <c r="K2485" s="11" t="s">
        <v>8769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44958</v>
      </c>
      <c r="H2486" s="11">
        <v>9</v>
      </c>
      <c r="I2486" s="20" t="s">
        <v>259</v>
      </c>
      <c r="J2486" s="11" t="s">
        <v>261</v>
      </c>
      <c r="K2486" s="11" t="s">
        <v>8769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44958</v>
      </c>
      <c r="H2487" s="11">
        <v>9</v>
      </c>
      <c r="I2487" s="20" t="s">
        <v>259</v>
      </c>
      <c r="J2487" s="11" t="s">
        <v>261</v>
      </c>
      <c r="K2487" s="11" t="s">
        <v>8769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44958</v>
      </c>
      <c r="H2488" s="11">
        <v>9</v>
      </c>
      <c r="I2488" s="20" t="s">
        <v>259</v>
      </c>
      <c r="J2488" s="11" t="s">
        <v>261</v>
      </c>
      <c r="K2488" s="11" t="s">
        <v>8769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44958</v>
      </c>
      <c r="H2489" s="11">
        <v>9</v>
      </c>
      <c r="I2489" s="20" t="s">
        <v>259</v>
      </c>
      <c r="J2489" s="11" t="s">
        <v>261</v>
      </c>
      <c r="K2489" s="11" t="s">
        <v>8769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44958</v>
      </c>
      <c r="H2490" s="11">
        <v>9</v>
      </c>
      <c r="I2490" s="20" t="s">
        <v>259</v>
      </c>
      <c r="J2490" s="11" t="s">
        <v>261</v>
      </c>
      <c r="K2490" s="11" t="s">
        <v>8769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44958</v>
      </c>
      <c r="H2491" s="11">
        <v>9</v>
      </c>
      <c r="I2491" s="20" t="s">
        <v>259</v>
      </c>
      <c r="J2491" s="11" t="s">
        <v>261</v>
      </c>
      <c r="K2491" s="11" t="s">
        <v>8769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44958</v>
      </c>
      <c r="H2492" s="11">
        <v>9</v>
      </c>
      <c r="I2492" s="20" t="s">
        <v>259</v>
      </c>
      <c r="J2492" s="11" t="s">
        <v>261</v>
      </c>
      <c r="K2492" s="11" t="s">
        <v>8769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44958</v>
      </c>
      <c r="H2493" s="11">
        <v>9</v>
      </c>
      <c r="I2493" s="20" t="s">
        <v>259</v>
      </c>
      <c r="J2493" s="11" t="s">
        <v>261</v>
      </c>
      <c r="K2493" s="11" t="s">
        <v>8769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44958</v>
      </c>
      <c r="H2494" s="11">
        <v>9</v>
      </c>
      <c r="I2494" s="20" t="s">
        <v>259</v>
      </c>
      <c r="J2494" s="11" t="s">
        <v>261</v>
      </c>
      <c r="K2494" s="11" t="s">
        <v>8769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44958</v>
      </c>
      <c r="H2495" s="11">
        <v>9</v>
      </c>
      <c r="I2495" s="20" t="s">
        <v>259</v>
      </c>
      <c r="J2495" s="11" t="s">
        <v>261</v>
      </c>
      <c r="K2495" s="11" t="s">
        <v>8769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44958</v>
      </c>
      <c r="H2496" s="11">
        <v>9</v>
      </c>
      <c r="I2496" s="20" t="s">
        <v>259</v>
      </c>
      <c r="J2496" s="11" t="s">
        <v>261</v>
      </c>
      <c r="K2496" s="11" t="s">
        <v>8769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44958</v>
      </c>
      <c r="H2497" s="11">
        <v>9</v>
      </c>
      <c r="I2497" s="20" t="s">
        <v>259</v>
      </c>
      <c r="J2497" s="11" t="s">
        <v>261</v>
      </c>
      <c r="K2497" s="11" t="s">
        <v>8769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44958</v>
      </c>
      <c r="H2498" s="11">
        <v>9</v>
      </c>
      <c r="I2498" s="20" t="s">
        <v>259</v>
      </c>
      <c r="J2498" s="11" t="s">
        <v>261</v>
      </c>
      <c r="K2498" s="11" t="s">
        <v>8769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44958</v>
      </c>
      <c r="H2499" s="11">
        <v>9</v>
      </c>
      <c r="I2499" s="20" t="s">
        <v>259</v>
      </c>
      <c r="J2499" s="11" t="s">
        <v>261</v>
      </c>
      <c r="K2499" s="11" t="s">
        <v>8769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44958</v>
      </c>
      <c r="H2500" s="11">
        <v>9</v>
      </c>
      <c r="I2500" s="20" t="s">
        <v>259</v>
      </c>
      <c r="J2500" s="11" t="s">
        <v>261</v>
      </c>
      <c r="K2500" s="11" t="s">
        <v>8769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44958</v>
      </c>
      <c r="H2501" s="11">
        <v>9</v>
      </c>
      <c r="I2501" s="20" t="s">
        <v>259</v>
      </c>
      <c r="J2501" s="11" t="s">
        <v>261</v>
      </c>
      <c r="K2501" s="11" t="s">
        <v>8769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44958</v>
      </c>
      <c r="H2502" s="11">
        <v>9</v>
      </c>
      <c r="I2502" s="20" t="s">
        <v>259</v>
      </c>
      <c r="J2502" s="11" t="s">
        <v>261</v>
      </c>
      <c r="K2502" s="11" t="s">
        <v>8769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44958</v>
      </c>
      <c r="H2503" s="11">
        <v>9</v>
      </c>
      <c r="I2503" s="20" t="s">
        <v>259</v>
      </c>
      <c r="J2503" s="11" t="s">
        <v>261</v>
      </c>
      <c r="K2503" s="11" t="s">
        <v>8769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44958</v>
      </c>
      <c r="H2504" s="11">
        <v>9</v>
      </c>
      <c r="I2504" s="20" t="s">
        <v>259</v>
      </c>
      <c r="J2504" s="11" t="s">
        <v>261</v>
      </c>
      <c r="K2504" s="11" t="s">
        <v>8769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44958</v>
      </c>
      <c r="H2505" s="11">
        <v>9</v>
      </c>
      <c r="I2505" s="20" t="s">
        <v>259</v>
      </c>
      <c r="J2505" s="11" t="s">
        <v>261</v>
      </c>
      <c r="K2505" s="11" t="s">
        <v>8769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44958</v>
      </c>
      <c r="H2506" s="11">
        <v>9</v>
      </c>
      <c r="I2506" s="20" t="s">
        <v>259</v>
      </c>
      <c r="J2506" s="11" t="s">
        <v>261</v>
      </c>
      <c r="K2506" s="11" t="s">
        <v>8769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44958</v>
      </c>
      <c r="H2507" s="11">
        <v>9</v>
      </c>
      <c r="I2507" s="20" t="s">
        <v>259</v>
      </c>
      <c r="J2507" s="11" t="s">
        <v>261</v>
      </c>
      <c r="K2507" s="11" t="s">
        <v>8769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44958</v>
      </c>
      <c r="H2508" s="11">
        <v>9</v>
      </c>
      <c r="I2508" s="20" t="s">
        <v>259</v>
      </c>
      <c r="J2508" s="11" t="s">
        <v>261</v>
      </c>
      <c r="K2508" s="11" t="s">
        <v>8769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44958</v>
      </c>
      <c r="H2509" s="11">
        <v>9</v>
      </c>
      <c r="I2509" s="20" t="s">
        <v>259</v>
      </c>
      <c r="J2509" s="11" t="s">
        <v>261</v>
      </c>
      <c r="K2509" s="11" t="s">
        <v>8769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44958</v>
      </c>
      <c r="H2510" s="11">
        <v>9</v>
      </c>
      <c r="I2510" s="20" t="s">
        <v>259</v>
      </c>
      <c r="J2510" s="11" t="s">
        <v>261</v>
      </c>
      <c r="K2510" s="11" t="s">
        <v>8769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44958</v>
      </c>
      <c r="H2511" s="11">
        <v>9</v>
      </c>
      <c r="I2511" s="20" t="s">
        <v>259</v>
      </c>
      <c r="J2511" s="11" t="s">
        <v>261</v>
      </c>
      <c r="K2511" s="11" t="s">
        <v>8769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44958</v>
      </c>
      <c r="H2512" s="11">
        <v>9</v>
      </c>
      <c r="I2512" s="20" t="s">
        <v>259</v>
      </c>
      <c r="J2512" s="11" t="s">
        <v>261</v>
      </c>
      <c r="K2512" s="11" t="s">
        <v>8769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44958</v>
      </c>
      <c r="H2513" s="11">
        <v>9</v>
      </c>
      <c r="I2513" s="20" t="s">
        <v>259</v>
      </c>
      <c r="J2513" s="11" t="s">
        <v>261</v>
      </c>
      <c r="K2513" s="11" t="s">
        <v>8769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44958</v>
      </c>
      <c r="H2514" s="11">
        <v>9</v>
      </c>
      <c r="I2514" s="20" t="s">
        <v>259</v>
      </c>
      <c r="J2514" s="11" t="s">
        <v>261</v>
      </c>
      <c r="K2514" s="11" t="s">
        <v>8769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44958</v>
      </c>
      <c r="H2515" s="11">
        <v>9</v>
      </c>
      <c r="I2515" s="20" t="s">
        <v>259</v>
      </c>
      <c r="J2515" s="11" t="s">
        <v>261</v>
      </c>
      <c r="K2515" s="11" t="s">
        <v>8769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44958</v>
      </c>
      <c r="H2516" s="11">
        <v>9</v>
      </c>
      <c r="I2516" s="20" t="s">
        <v>259</v>
      </c>
      <c r="J2516" s="11" t="s">
        <v>261</v>
      </c>
      <c r="K2516" s="11" t="s">
        <v>8769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44958</v>
      </c>
      <c r="H2517" s="11">
        <v>9</v>
      </c>
      <c r="I2517" s="20" t="s">
        <v>259</v>
      </c>
      <c r="J2517" s="11" t="s">
        <v>261</v>
      </c>
      <c r="K2517" s="11" t="s">
        <v>8769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44958</v>
      </c>
      <c r="H2518" s="11">
        <v>9</v>
      </c>
      <c r="I2518" s="20" t="s">
        <v>259</v>
      </c>
      <c r="J2518" s="11" t="s">
        <v>261</v>
      </c>
      <c r="K2518" s="11" t="s">
        <v>8769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44958</v>
      </c>
      <c r="H2519" s="11">
        <v>9</v>
      </c>
      <c r="I2519" s="20" t="s">
        <v>259</v>
      </c>
      <c r="J2519" s="11" t="s">
        <v>261</v>
      </c>
      <c r="K2519" s="11" t="s">
        <v>8769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44958</v>
      </c>
      <c r="H2520" s="11">
        <v>9</v>
      </c>
      <c r="I2520" s="20" t="s">
        <v>259</v>
      </c>
      <c r="J2520" s="11" t="s">
        <v>261</v>
      </c>
      <c r="K2520" s="11" t="s">
        <v>8769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44958</v>
      </c>
      <c r="H2521" s="11">
        <v>9</v>
      </c>
      <c r="I2521" s="20" t="s">
        <v>259</v>
      </c>
      <c r="J2521" s="11" t="s">
        <v>261</v>
      </c>
      <c r="K2521" s="11" t="s">
        <v>8769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44958</v>
      </c>
      <c r="H2522" s="11">
        <v>9</v>
      </c>
      <c r="I2522" s="20" t="s">
        <v>259</v>
      </c>
      <c r="J2522" s="11" t="s">
        <v>261</v>
      </c>
      <c r="K2522" s="11" t="s">
        <v>8769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44958</v>
      </c>
      <c r="H2523" s="11">
        <v>9</v>
      </c>
      <c r="I2523" s="20" t="s">
        <v>259</v>
      </c>
      <c r="J2523" s="11" t="s">
        <v>261</v>
      </c>
      <c r="K2523" s="11" t="s">
        <v>8769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44958</v>
      </c>
      <c r="H2524" s="11">
        <v>9</v>
      </c>
      <c r="I2524" s="20" t="s">
        <v>259</v>
      </c>
      <c r="J2524" s="11" t="s">
        <v>261</v>
      </c>
      <c r="K2524" s="11" t="s">
        <v>8769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44958</v>
      </c>
      <c r="H2525" s="11">
        <v>9</v>
      </c>
      <c r="I2525" s="20" t="s">
        <v>259</v>
      </c>
      <c r="J2525" s="11" t="s">
        <v>261</v>
      </c>
      <c r="K2525" s="11" t="s">
        <v>8769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44958</v>
      </c>
      <c r="H2526" s="11">
        <v>9</v>
      </c>
      <c r="I2526" s="20" t="s">
        <v>259</v>
      </c>
      <c r="J2526" s="11" t="s">
        <v>261</v>
      </c>
      <c r="K2526" s="11" t="s">
        <v>8769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44958</v>
      </c>
      <c r="H2527" s="11">
        <v>9</v>
      </c>
      <c r="I2527" s="20" t="s">
        <v>259</v>
      </c>
      <c r="J2527" s="11" t="s">
        <v>261</v>
      </c>
      <c r="K2527" s="11" t="s">
        <v>8769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44958</v>
      </c>
      <c r="H2528" s="11">
        <v>9</v>
      </c>
      <c r="I2528" s="20" t="s">
        <v>259</v>
      </c>
      <c r="J2528" s="11" t="s">
        <v>261</v>
      </c>
      <c r="K2528" s="11" t="s">
        <v>8769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44958</v>
      </c>
      <c r="H2529" s="11">
        <v>9</v>
      </c>
      <c r="I2529" s="20" t="s">
        <v>259</v>
      </c>
      <c r="J2529" s="11" t="s">
        <v>261</v>
      </c>
      <c r="K2529" s="11" t="s">
        <v>8769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44958</v>
      </c>
      <c r="H2530" s="11">
        <v>9</v>
      </c>
      <c r="I2530" s="20" t="s">
        <v>259</v>
      </c>
      <c r="J2530" s="11" t="s">
        <v>261</v>
      </c>
      <c r="K2530" s="11" t="s">
        <v>8769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44958</v>
      </c>
      <c r="H2531" s="11">
        <v>9</v>
      </c>
      <c r="I2531" s="20" t="s">
        <v>259</v>
      </c>
      <c r="J2531" s="11" t="s">
        <v>261</v>
      </c>
      <c r="K2531" s="11" t="s">
        <v>8769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44958</v>
      </c>
      <c r="H2532" s="11">
        <v>9</v>
      </c>
      <c r="I2532" s="20" t="s">
        <v>259</v>
      </c>
      <c r="J2532" s="11" t="s">
        <v>261</v>
      </c>
      <c r="K2532" s="11" t="s">
        <v>8769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44958</v>
      </c>
      <c r="H2533" s="11">
        <v>9</v>
      </c>
      <c r="I2533" s="20" t="s">
        <v>259</v>
      </c>
      <c r="J2533" s="11" t="s">
        <v>261</v>
      </c>
      <c r="K2533" s="11" t="s">
        <v>8769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44958</v>
      </c>
      <c r="H2534" s="11">
        <v>9</v>
      </c>
      <c r="I2534" s="20" t="s">
        <v>259</v>
      </c>
      <c r="J2534" s="11" t="s">
        <v>261</v>
      </c>
      <c r="K2534" s="11" t="s">
        <v>8769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44958</v>
      </c>
      <c r="H2535" s="11">
        <v>9</v>
      </c>
      <c r="I2535" s="20" t="s">
        <v>259</v>
      </c>
      <c r="J2535" s="11" t="s">
        <v>261</v>
      </c>
      <c r="K2535" s="11" t="s">
        <v>8769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44958</v>
      </c>
      <c r="H2536" s="11">
        <v>9</v>
      </c>
      <c r="I2536" s="20" t="s">
        <v>259</v>
      </c>
      <c r="J2536" s="11" t="s">
        <v>261</v>
      </c>
      <c r="K2536" s="11" t="s">
        <v>8769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44958</v>
      </c>
      <c r="H2537" s="11">
        <v>9</v>
      </c>
      <c r="I2537" s="20" t="s">
        <v>259</v>
      </c>
      <c r="J2537" s="11" t="s">
        <v>261</v>
      </c>
      <c r="K2537" s="11" t="s">
        <v>8769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44958</v>
      </c>
      <c r="H2538" s="11">
        <v>9</v>
      </c>
      <c r="I2538" s="20" t="s">
        <v>259</v>
      </c>
      <c r="J2538" s="11" t="s">
        <v>261</v>
      </c>
      <c r="K2538" s="11" t="s">
        <v>8769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44958</v>
      </c>
      <c r="H2539" s="11">
        <v>9</v>
      </c>
      <c r="I2539" s="20" t="s">
        <v>259</v>
      </c>
      <c r="J2539" s="11" t="s">
        <v>261</v>
      </c>
      <c r="K2539" s="11" t="s">
        <v>8769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44958</v>
      </c>
      <c r="H2540" s="11">
        <v>9</v>
      </c>
      <c r="I2540" s="20" t="s">
        <v>259</v>
      </c>
      <c r="J2540" s="11" t="s">
        <v>261</v>
      </c>
      <c r="K2540" s="11" t="s">
        <v>8769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44958</v>
      </c>
      <c r="H2541" s="11">
        <v>9</v>
      </c>
      <c r="I2541" s="20" t="s">
        <v>259</v>
      </c>
      <c r="J2541" s="11" t="s">
        <v>261</v>
      </c>
      <c r="K2541" s="11" t="s">
        <v>8769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44958</v>
      </c>
      <c r="H2542" s="11">
        <v>9</v>
      </c>
      <c r="I2542" s="20" t="s">
        <v>259</v>
      </c>
      <c r="J2542" s="11" t="s">
        <v>261</v>
      </c>
      <c r="K2542" s="11" t="s">
        <v>8769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44958</v>
      </c>
      <c r="H2543" s="11">
        <v>9</v>
      </c>
      <c r="I2543" s="20" t="s">
        <v>259</v>
      </c>
      <c r="J2543" s="11" t="s">
        <v>261</v>
      </c>
      <c r="K2543" s="11" t="s">
        <v>8769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44958</v>
      </c>
      <c r="H2544" s="11">
        <v>9</v>
      </c>
      <c r="I2544" s="20" t="s">
        <v>259</v>
      </c>
      <c r="J2544" s="11" t="s">
        <v>261</v>
      </c>
      <c r="K2544" s="11" t="s">
        <v>8769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44958</v>
      </c>
      <c r="H2545" s="11">
        <v>9</v>
      </c>
      <c r="I2545" s="20" t="s">
        <v>259</v>
      </c>
      <c r="J2545" s="11" t="s">
        <v>261</v>
      </c>
      <c r="K2545" s="11" t="s">
        <v>8769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44958</v>
      </c>
      <c r="H2546" s="11">
        <v>9</v>
      </c>
      <c r="I2546" s="20" t="s">
        <v>259</v>
      </c>
      <c r="J2546" s="11" t="s">
        <v>261</v>
      </c>
      <c r="K2546" s="11" t="s">
        <v>8769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44958</v>
      </c>
      <c r="H2547" s="11">
        <v>9</v>
      </c>
      <c r="I2547" s="20" t="s">
        <v>259</v>
      </c>
      <c r="J2547" s="11" t="s">
        <v>261</v>
      </c>
      <c r="K2547" s="11" t="s">
        <v>8769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44958</v>
      </c>
      <c r="H2548" s="11">
        <v>9</v>
      </c>
      <c r="I2548" s="20" t="s">
        <v>259</v>
      </c>
      <c r="J2548" s="11" t="s">
        <v>261</v>
      </c>
      <c r="K2548" s="11" t="s">
        <v>8769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44958</v>
      </c>
      <c r="H2549" s="11">
        <v>9</v>
      </c>
      <c r="I2549" s="20" t="s">
        <v>259</v>
      </c>
      <c r="J2549" s="11" t="s">
        <v>261</v>
      </c>
      <c r="K2549" s="11" t="s">
        <v>8769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44958</v>
      </c>
      <c r="H2550" s="11">
        <v>9</v>
      </c>
      <c r="I2550" s="20" t="s">
        <v>259</v>
      </c>
      <c r="J2550" s="11" t="s">
        <v>261</v>
      </c>
      <c r="K2550" s="11" t="s">
        <v>8769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44958</v>
      </c>
      <c r="H2551" s="11">
        <v>9</v>
      </c>
      <c r="I2551" s="20" t="s">
        <v>259</v>
      </c>
      <c r="J2551" s="11" t="s">
        <v>261</v>
      </c>
      <c r="K2551" s="11" t="s">
        <v>8769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44958</v>
      </c>
      <c r="H2552" s="11">
        <v>9</v>
      </c>
      <c r="I2552" s="20" t="s">
        <v>259</v>
      </c>
      <c r="J2552" s="11" t="s">
        <v>261</v>
      </c>
      <c r="K2552" s="11" t="s">
        <v>8769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44958</v>
      </c>
      <c r="H2553" s="11">
        <v>9</v>
      </c>
      <c r="I2553" s="20" t="s">
        <v>259</v>
      </c>
      <c r="J2553" s="11" t="s">
        <v>261</v>
      </c>
      <c r="K2553" s="11" t="s">
        <v>8769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44958</v>
      </c>
      <c r="H2554" s="11">
        <v>9</v>
      </c>
      <c r="I2554" s="20" t="s">
        <v>259</v>
      </c>
      <c r="J2554" s="11" t="s">
        <v>261</v>
      </c>
      <c r="K2554" s="11" t="s">
        <v>8769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44958</v>
      </c>
      <c r="H2555" s="11">
        <v>9</v>
      </c>
      <c r="I2555" s="20" t="s">
        <v>259</v>
      </c>
      <c r="J2555" s="11" t="s">
        <v>261</v>
      </c>
      <c r="K2555" s="11" t="s">
        <v>8769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44958</v>
      </c>
      <c r="H2556" s="11">
        <v>9</v>
      </c>
      <c r="I2556" s="20" t="s">
        <v>259</v>
      </c>
      <c r="J2556" s="11" t="s">
        <v>261</v>
      </c>
      <c r="K2556" s="11" t="s">
        <v>8769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44958</v>
      </c>
      <c r="H2557" s="11">
        <v>9</v>
      </c>
      <c r="I2557" s="20" t="s">
        <v>259</v>
      </c>
      <c r="J2557" s="11" t="s">
        <v>261</v>
      </c>
      <c r="K2557" s="11" t="s">
        <v>8769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44958</v>
      </c>
      <c r="H2558" s="11">
        <v>9</v>
      </c>
      <c r="I2558" s="20" t="s">
        <v>259</v>
      </c>
      <c r="J2558" s="11" t="s">
        <v>261</v>
      </c>
      <c r="K2558" s="11" t="s">
        <v>8769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44958</v>
      </c>
      <c r="H2559" s="11">
        <v>9</v>
      </c>
      <c r="I2559" s="20" t="s">
        <v>259</v>
      </c>
      <c r="J2559" s="11" t="s">
        <v>261</v>
      </c>
      <c r="K2559" s="11" t="s">
        <v>8769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44958</v>
      </c>
      <c r="H2560" s="11">
        <v>9</v>
      </c>
      <c r="I2560" s="20" t="s">
        <v>259</v>
      </c>
      <c r="J2560" s="11" t="s">
        <v>261</v>
      </c>
      <c r="K2560" s="11" t="s">
        <v>8769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44958</v>
      </c>
      <c r="H2561" s="11">
        <v>9</v>
      </c>
      <c r="I2561" s="20" t="s">
        <v>259</v>
      </c>
      <c r="J2561" s="11" t="s">
        <v>261</v>
      </c>
      <c r="K2561" s="11" t="s">
        <v>8769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44958</v>
      </c>
      <c r="H2562" s="11">
        <v>9</v>
      </c>
      <c r="I2562" s="20" t="s">
        <v>259</v>
      </c>
      <c r="J2562" s="11" t="s">
        <v>261</v>
      </c>
      <c r="K2562" s="11" t="s">
        <v>8769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44958</v>
      </c>
      <c r="H2563" s="11">
        <v>9</v>
      </c>
      <c r="I2563" s="20" t="s">
        <v>259</v>
      </c>
      <c r="J2563" s="11" t="s">
        <v>261</v>
      </c>
      <c r="K2563" s="11" t="s">
        <v>8769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44958</v>
      </c>
      <c r="H2564" s="11">
        <v>9</v>
      </c>
      <c r="I2564" s="20" t="s">
        <v>259</v>
      </c>
      <c r="J2564" s="11" t="s">
        <v>261</v>
      </c>
      <c r="K2564" s="11" t="s">
        <v>8769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44958</v>
      </c>
      <c r="H2565" s="11">
        <v>9</v>
      </c>
      <c r="I2565" s="20" t="s">
        <v>259</v>
      </c>
      <c r="J2565" s="11" t="s">
        <v>261</v>
      </c>
      <c r="K2565" s="11" t="s">
        <v>8769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44958</v>
      </c>
      <c r="H2566" s="11">
        <v>9</v>
      </c>
      <c r="I2566" s="20" t="s">
        <v>259</v>
      </c>
      <c r="J2566" s="11" t="s">
        <v>261</v>
      </c>
      <c r="K2566" s="11" t="s">
        <v>8769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44958</v>
      </c>
      <c r="H2567" s="11">
        <v>9</v>
      </c>
      <c r="I2567" s="20" t="s">
        <v>259</v>
      </c>
      <c r="J2567" s="11" t="s">
        <v>261</v>
      </c>
      <c r="K2567" s="11" t="s">
        <v>8769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44958</v>
      </c>
      <c r="H2568" s="11">
        <v>9</v>
      </c>
      <c r="I2568" s="20" t="s">
        <v>259</v>
      </c>
      <c r="J2568" s="11" t="s">
        <v>261</v>
      </c>
      <c r="K2568" s="11" t="s">
        <v>8769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44958</v>
      </c>
      <c r="H2569" s="11">
        <v>9</v>
      </c>
      <c r="I2569" s="20" t="s">
        <v>259</v>
      </c>
      <c r="J2569" s="11" t="s">
        <v>261</v>
      </c>
      <c r="K2569" s="11" t="s">
        <v>8769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44958</v>
      </c>
      <c r="H2570" s="11">
        <v>9</v>
      </c>
      <c r="I2570" s="20" t="s">
        <v>259</v>
      </c>
      <c r="J2570" s="11" t="s">
        <v>261</v>
      </c>
      <c r="K2570" s="11" t="s">
        <v>8769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44958</v>
      </c>
      <c r="H2571" s="11">
        <v>9</v>
      </c>
      <c r="I2571" s="20" t="s">
        <v>259</v>
      </c>
      <c r="J2571" s="11" t="s">
        <v>261</v>
      </c>
      <c r="K2571" s="11" t="s">
        <v>8769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44958</v>
      </c>
      <c r="H2572" s="11">
        <v>9</v>
      </c>
      <c r="I2572" s="20" t="s">
        <v>259</v>
      </c>
      <c r="J2572" s="11" t="s">
        <v>261</v>
      </c>
      <c r="K2572" s="11" t="s">
        <v>8769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44958</v>
      </c>
      <c r="H2573" s="11">
        <v>9</v>
      </c>
      <c r="I2573" s="20" t="s">
        <v>259</v>
      </c>
      <c r="J2573" s="11" t="s">
        <v>261</v>
      </c>
      <c r="K2573" s="11" t="s">
        <v>8769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44958</v>
      </c>
      <c r="H2574" s="11">
        <v>9</v>
      </c>
      <c r="I2574" s="20" t="s">
        <v>259</v>
      </c>
      <c r="J2574" s="11" t="s">
        <v>261</v>
      </c>
      <c r="K2574" s="11" t="s">
        <v>8769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44958</v>
      </c>
      <c r="H2575" s="11">
        <v>9</v>
      </c>
      <c r="I2575" s="20" t="s">
        <v>259</v>
      </c>
      <c r="J2575" s="11" t="s">
        <v>261</v>
      </c>
      <c r="K2575" s="11" t="s">
        <v>8769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44958</v>
      </c>
      <c r="H2576" s="11">
        <v>9</v>
      </c>
      <c r="I2576" s="20" t="s">
        <v>259</v>
      </c>
      <c r="J2576" s="11" t="s">
        <v>261</v>
      </c>
      <c r="K2576" s="11" t="s">
        <v>8769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44958</v>
      </c>
      <c r="H2577" s="11">
        <v>9</v>
      </c>
      <c r="I2577" s="20" t="s">
        <v>259</v>
      </c>
      <c r="J2577" s="11" t="s">
        <v>261</v>
      </c>
      <c r="K2577" s="11" t="s">
        <v>8769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44958</v>
      </c>
      <c r="H2578" s="11">
        <v>9</v>
      </c>
      <c r="I2578" s="20" t="s">
        <v>259</v>
      </c>
      <c r="J2578" s="11" t="s">
        <v>261</v>
      </c>
      <c r="K2578" s="11" t="s">
        <v>8769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44958</v>
      </c>
      <c r="H2579" s="11">
        <v>9</v>
      </c>
      <c r="I2579" s="20" t="s">
        <v>259</v>
      </c>
      <c r="J2579" s="11" t="s">
        <v>261</v>
      </c>
      <c r="K2579" s="11" t="s">
        <v>8769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44958</v>
      </c>
      <c r="H2580" s="11">
        <v>9</v>
      </c>
      <c r="I2580" s="20" t="s">
        <v>259</v>
      </c>
      <c r="J2580" s="11" t="s">
        <v>261</v>
      </c>
      <c r="K2580" s="11" t="s">
        <v>8769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44958</v>
      </c>
      <c r="H2581" s="11">
        <v>9</v>
      </c>
      <c r="I2581" s="20" t="s">
        <v>259</v>
      </c>
      <c r="J2581" s="11" t="s">
        <v>261</v>
      </c>
      <c r="K2581" s="11" t="s">
        <v>8769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44958</v>
      </c>
      <c r="H2582" s="11">
        <v>9</v>
      </c>
      <c r="I2582" s="20" t="s">
        <v>259</v>
      </c>
      <c r="J2582" s="11" t="s">
        <v>261</v>
      </c>
      <c r="K2582" s="11" t="s">
        <v>8769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44958</v>
      </c>
      <c r="H2583" s="11">
        <v>9</v>
      </c>
      <c r="I2583" s="20" t="s">
        <v>259</v>
      </c>
      <c r="J2583" s="11" t="s">
        <v>261</v>
      </c>
      <c r="K2583" s="11" t="s">
        <v>8769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44958</v>
      </c>
      <c r="H2584" s="11">
        <v>9</v>
      </c>
      <c r="I2584" s="20" t="s">
        <v>259</v>
      </c>
      <c r="J2584" s="11" t="s">
        <v>261</v>
      </c>
      <c r="K2584" s="11" t="s">
        <v>8769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44958</v>
      </c>
      <c r="H2585" s="11">
        <v>9</v>
      </c>
      <c r="I2585" s="20" t="s">
        <v>259</v>
      </c>
      <c r="J2585" s="11" t="s">
        <v>261</v>
      </c>
      <c r="K2585" s="11" t="s">
        <v>8769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44958</v>
      </c>
      <c r="H2586" s="11">
        <v>9</v>
      </c>
      <c r="I2586" s="20" t="s">
        <v>259</v>
      </c>
      <c r="J2586" s="11" t="s">
        <v>261</v>
      </c>
      <c r="K2586" s="11" t="s">
        <v>8769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44958</v>
      </c>
      <c r="H2587" s="11">
        <v>9</v>
      </c>
      <c r="I2587" s="20" t="s">
        <v>259</v>
      </c>
      <c r="J2587" s="11" t="s">
        <v>261</v>
      </c>
      <c r="K2587" s="11" t="s">
        <v>8769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44958</v>
      </c>
      <c r="H2588" s="11">
        <v>9</v>
      </c>
      <c r="I2588" s="20" t="s">
        <v>259</v>
      </c>
      <c r="J2588" s="11" t="s">
        <v>261</v>
      </c>
      <c r="K2588" s="11" t="s">
        <v>8769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44958</v>
      </c>
      <c r="H2589" s="11">
        <v>9</v>
      </c>
      <c r="I2589" s="20" t="s">
        <v>259</v>
      </c>
      <c r="J2589" s="11" t="s">
        <v>261</v>
      </c>
      <c r="K2589" s="11" t="s">
        <v>8769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44958</v>
      </c>
      <c r="H2590" s="11">
        <v>9</v>
      </c>
      <c r="I2590" s="20" t="s">
        <v>259</v>
      </c>
      <c r="J2590" s="11" t="s">
        <v>261</v>
      </c>
      <c r="K2590" s="11" t="s">
        <v>8769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44958</v>
      </c>
      <c r="H2591" s="11">
        <v>9</v>
      </c>
      <c r="I2591" s="20" t="s">
        <v>259</v>
      </c>
      <c r="J2591" s="11" t="s">
        <v>261</v>
      </c>
      <c r="K2591" s="11" t="s">
        <v>8769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44958</v>
      </c>
      <c r="H2592" s="11">
        <v>9</v>
      </c>
      <c r="I2592" s="20" t="s">
        <v>259</v>
      </c>
      <c r="J2592" s="11" t="s">
        <v>261</v>
      </c>
      <c r="K2592" s="11" t="s">
        <v>8769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44958</v>
      </c>
      <c r="H2593" s="11">
        <v>9</v>
      </c>
      <c r="I2593" s="20" t="s">
        <v>259</v>
      </c>
      <c r="J2593" s="11" t="s">
        <v>261</v>
      </c>
      <c r="K2593" s="11" t="s">
        <v>8769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44958</v>
      </c>
      <c r="H2594" s="11">
        <v>9</v>
      </c>
      <c r="I2594" s="20" t="s">
        <v>259</v>
      </c>
      <c r="J2594" s="11" t="s">
        <v>261</v>
      </c>
      <c r="K2594" s="11" t="s">
        <v>8769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44958</v>
      </c>
      <c r="H2595" s="11">
        <v>9</v>
      </c>
      <c r="I2595" s="20" t="s">
        <v>259</v>
      </c>
      <c r="J2595" s="11" t="s">
        <v>261</v>
      </c>
      <c r="K2595" s="11" t="s">
        <v>8769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44958</v>
      </c>
      <c r="H2596" s="11">
        <v>9</v>
      </c>
      <c r="I2596" s="20" t="s">
        <v>259</v>
      </c>
      <c r="J2596" s="11" t="s">
        <v>261</v>
      </c>
      <c r="K2596" s="11" t="s">
        <v>8769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44958</v>
      </c>
      <c r="H2597" s="11">
        <v>9</v>
      </c>
      <c r="I2597" s="20" t="s">
        <v>259</v>
      </c>
      <c r="J2597" s="11" t="s">
        <v>261</v>
      </c>
      <c r="K2597" s="11" t="s">
        <v>8769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44958</v>
      </c>
      <c r="H2598" s="11">
        <v>9</v>
      </c>
      <c r="I2598" s="20" t="s">
        <v>259</v>
      </c>
      <c r="J2598" s="11" t="s">
        <v>261</v>
      </c>
      <c r="K2598" s="11" t="s">
        <v>8769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44958</v>
      </c>
      <c r="H2599" s="11">
        <v>9</v>
      </c>
      <c r="I2599" s="20" t="s">
        <v>259</v>
      </c>
      <c r="J2599" s="11" t="s">
        <v>261</v>
      </c>
      <c r="K2599" s="11" t="s">
        <v>8769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44958</v>
      </c>
      <c r="H2600" s="11">
        <v>9</v>
      </c>
      <c r="I2600" s="20" t="s">
        <v>259</v>
      </c>
      <c r="J2600" s="11" t="s">
        <v>261</v>
      </c>
      <c r="K2600" s="11" t="s">
        <v>8769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44958</v>
      </c>
      <c r="H2601" s="11">
        <v>9</v>
      </c>
      <c r="I2601" s="20" t="s">
        <v>259</v>
      </c>
      <c r="J2601" s="11" t="s">
        <v>261</v>
      </c>
      <c r="K2601" s="11" t="s">
        <v>8769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44958</v>
      </c>
      <c r="H2602" s="11">
        <v>9</v>
      </c>
      <c r="I2602" s="20" t="s">
        <v>259</v>
      </c>
      <c r="J2602" s="11" t="s">
        <v>261</v>
      </c>
      <c r="K2602" s="11" t="s">
        <v>8769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44958</v>
      </c>
      <c r="H2603" s="11">
        <v>9</v>
      </c>
      <c r="I2603" s="20" t="s">
        <v>259</v>
      </c>
      <c r="J2603" s="11" t="s">
        <v>261</v>
      </c>
      <c r="K2603" s="11" t="s">
        <v>8769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44958</v>
      </c>
      <c r="H2604" s="11">
        <v>9</v>
      </c>
      <c r="I2604" s="20" t="s">
        <v>259</v>
      </c>
      <c r="J2604" s="11" t="s">
        <v>261</v>
      </c>
      <c r="K2604" s="11" t="s">
        <v>8769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44958</v>
      </c>
      <c r="H2605" s="11">
        <v>9</v>
      </c>
      <c r="I2605" s="20" t="s">
        <v>259</v>
      </c>
      <c r="J2605" s="11" t="s">
        <v>261</v>
      </c>
      <c r="K2605" s="11" t="s">
        <v>8769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44958</v>
      </c>
      <c r="H2606" s="11">
        <v>9</v>
      </c>
      <c r="I2606" s="20" t="s">
        <v>259</v>
      </c>
      <c r="J2606" s="11" t="s">
        <v>261</v>
      </c>
      <c r="K2606" s="11" t="s">
        <v>8769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44958</v>
      </c>
      <c r="H2607" s="11">
        <v>9</v>
      </c>
      <c r="I2607" s="20" t="s">
        <v>259</v>
      </c>
      <c r="J2607" s="11" t="s">
        <v>261</v>
      </c>
      <c r="K2607" s="11" t="s">
        <v>8769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44958</v>
      </c>
      <c r="H2608" s="11">
        <v>9</v>
      </c>
      <c r="I2608" s="20" t="s">
        <v>259</v>
      </c>
      <c r="J2608" s="11" t="s">
        <v>261</v>
      </c>
      <c r="K2608" s="11" t="s">
        <v>8769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44958</v>
      </c>
      <c r="H2609" s="11">
        <v>9</v>
      </c>
      <c r="I2609" s="20" t="s">
        <v>259</v>
      </c>
      <c r="J2609" s="11" t="s">
        <v>261</v>
      </c>
      <c r="K2609" s="11" t="s">
        <v>8769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44958</v>
      </c>
      <c r="H2610" s="11">
        <v>9</v>
      </c>
      <c r="I2610" s="20" t="s">
        <v>259</v>
      </c>
      <c r="J2610" s="11" t="s">
        <v>261</v>
      </c>
      <c r="K2610" s="11" t="s">
        <v>8769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44958</v>
      </c>
      <c r="H2611" s="11">
        <v>9</v>
      </c>
      <c r="I2611" s="20" t="s">
        <v>259</v>
      </c>
      <c r="J2611" s="11" t="s">
        <v>261</v>
      </c>
      <c r="K2611" s="11" t="s">
        <v>8769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44958</v>
      </c>
      <c r="H2612" s="11">
        <v>9</v>
      </c>
      <c r="I2612" s="20" t="s">
        <v>259</v>
      </c>
      <c r="J2612" s="11" t="s">
        <v>261</v>
      </c>
      <c r="K2612" s="11" t="s">
        <v>8769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44958</v>
      </c>
      <c r="H2613" s="11">
        <v>9</v>
      </c>
      <c r="I2613" s="20" t="s">
        <v>259</v>
      </c>
      <c r="J2613" s="11" t="s">
        <v>261</v>
      </c>
      <c r="K2613" s="11" t="s">
        <v>8769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44958</v>
      </c>
      <c r="H2614" s="11">
        <v>9</v>
      </c>
      <c r="I2614" s="20" t="s">
        <v>259</v>
      </c>
      <c r="J2614" s="11" t="s">
        <v>261</v>
      </c>
      <c r="K2614" s="11" t="s">
        <v>8769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44958</v>
      </c>
      <c r="H2615" s="11">
        <v>9</v>
      </c>
      <c r="I2615" s="20" t="s">
        <v>259</v>
      </c>
      <c r="J2615" s="11" t="s">
        <v>261</v>
      </c>
      <c r="K2615" s="11" t="s">
        <v>8769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44958</v>
      </c>
      <c r="H2616" s="11">
        <v>9</v>
      </c>
      <c r="I2616" s="20" t="s">
        <v>259</v>
      </c>
      <c r="J2616" s="11" t="s">
        <v>261</v>
      </c>
      <c r="K2616" s="11" t="s">
        <v>8769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44958</v>
      </c>
      <c r="H2617" s="11">
        <v>9</v>
      </c>
      <c r="I2617" s="20" t="s">
        <v>259</v>
      </c>
      <c r="J2617" s="11" t="s">
        <v>261</v>
      </c>
      <c r="K2617" s="11" t="s">
        <v>8769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44958</v>
      </c>
      <c r="H2618" s="11">
        <v>9</v>
      </c>
      <c r="I2618" s="20" t="s">
        <v>259</v>
      </c>
      <c r="J2618" s="11" t="s">
        <v>261</v>
      </c>
      <c r="K2618" s="11" t="s">
        <v>8769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44958</v>
      </c>
      <c r="H2619" s="11">
        <v>9</v>
      </c>
      <c r="I2619" s="20" t="s">
        <v>259</v>
      </c>
      <c r="J2619" s="11" t="s">
        <v>261</v>
      </c>
      <c r="K2619" s="11" t="s">
        <v>8769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44958</v>
      </c>
      <c r="H2620" s="11">
        <v>9</v>
      </c>
      <c r="I2620" s="20" t="s">
        <v>259</v>
      </c>
      <c r="J2620" s="11" t="s">
        <v>261</v>
      </c>
      <c r="K2620" s="11" t="s">
        <v>8769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44958</v>
      </c>
      <c r="H2621" s="11">
        <v>9</v>
      </c>
      <c r="I2621" s="20" t="s">
        <v>259</v>
      </c>
      <c r="J2621" s="11" t="s">
        <v>261</v>
      </c>
      <c r="K2621" s="11" t="s">
        <v>8769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44958</v>
      </c>
      <c r="H2622" s="11">
        <v>9</v>
      </c>
      <c r="I2622" s="20" t="s">
        <v>259</v>
      </c>
      <c r="J2622" s="11" t="s">
        <v>261</v>
      </c>
      <c r="K2622" s="11" t="s">
        <v>8769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44958</v>
      </c>
      <c r="H2623" s="11">
        <v>9</v>
      </c>
      <c r="I2623" s="20" t="s">
        <v>259</v>
      </c>
      <c r="J2623" s="11" t="s">
        <v>261</v>
      </c>
      <c r="K2623" s="11" t="s">
        <v>8769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44958</v>
      </c>
      <c r="H2624" s="11">
        <v>9</v>
      </c>
      <c r="I2624" s="20" t="s">
        <v>259</v>
      </c>
      <c r="J2624" s="11" t="s">
        <v>261</v>
      </c>
      <c r="K2624" s="11" t="s">
        <v>8769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44958</v>
      </c>
      <c r="H2625" s="11">
        <v>9</v>
      </c>
      <c r="I2625" s="20" t="s">
        <v>259</v>
      </c>
      <c r="J2625" s="11" t="s">
        <v>261</v>
      </c>
      <c r="K2625" s="11" t="s">
        <v>8769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44958</v>
      </c>
      <c r="H2626" s="11">
        <v>9</v>
      </c>
      <c r="I2626" s="20" t="s">
        <v>259</v>
      </c>
      <c r="J2626" s="11" t="s">
        <v>261</v>
      </c>
      <c r="K2626" s="11" t="s">
        <v>8769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44958</v>
      </c>
      <c r="H2627" s="11">
        <v>9</v>
      </c>
      <c r="I2627" s="20" t="s">
        <v>259</v>
      </c>
      <c r="J2627" s="11" t="s">
        <v>261</v>
      </c>
      <c r="K2627" s="11" t="s">
        <v>8769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44958</v>
      </c>
      <c r="H2628" s="11">
        <v>9</v>
      </c>
      <c r="I2628" s="20" t="s">
        <v>259</v>
      </c>
      <c r="J2628" s="11" t="s">
        <v>261</v>
      </c>
      <c r="K2628" s="11" t="s">
        <v>8769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44958</v>
      </c>
      <c r="H2629" s="11">
        <v>9</v>
      </c>
      <c r="I2629" s="20" t="s">
        <v>259</v>
      </c>
      <c r="J2629" s="11" t="s">
        <v>261</v>
      </c>
      <c r="K2629" s="11" t="s">
        <v>8769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44958</v>
      </c>
      <c r="H2630" s="11">
        <v>9</v>
      </c>
      <c r="I2630" s="20" t="s">
        <v>259</v>
      </c>
      <c r="J2630" s="11" t="s">
        <v>261</v>
      </c>
      <c r="K2630" s="11" t="s">
        <v>8769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44958</v>
      </c>
      <c r="H2631" s="11">
        <v>9</v>
      </c>
      <c r="I2631" s="20" t="s">
        <v>259</v>
      </c>
      <c r="J2631" s="11" t="s">
        <v>261</v>
      </c>
      <c r="K2631" s="11" t="s">
        <v>8769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44958</v>
      </c>
      <c r="H2632" s="11">
        <v>9</v>
      </c>
      <c r="I2632" s="20" t="s">
        <v>259</v>
      </c>
      <c r="J2632" s="11" t="s">
        <v>261</v>
      </c>
      <c r="K2632" s="11" t="s">
        <v>8769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44958</v>
      </c>
      <c r="H2633" s="11">
        <v>9</v>
      </c>
      <c r="I2633" s="20" t="s">
        <v>259</v>
      </c>
      <c r="J2633" s="11" t="s">
        <v>261</v>
      </c>
      <c r="K2633" s="11" t="s">
        <v>8769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44958</v>
      </c>
      <c r="H2634" s="11">
        <v>9</v>
      </c>
      <c r="I2634" s="20" t="s">
        <v>259</v>
      </c>
      <c r="J2634" s="11" t="s">
        <v>261</v>
      </c>
      <c r="K2634" s="11" t="s">
        <v>8769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44958</v>
      </c>
      <c r="H2635" s="11">
        <v>9</v>
      </c>
      <c r="I2635" s="20" t="s">
        <v>259</v>
      </c>
      <c r="J2635" s="11" t="s">
        <v>261</v>
      </c>
      <c r="K2635" s="11" t="s">
        <v>8769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44958</v>
      </c>
      <c r="H2636" s="11">
        <v>9</v>
      </c>
      <c r="I2636" s="20" t="s">
        <v>259</v>
      </c>
      <c r="J2636" s="11" t="s">
        <v>261</v>
      </c>
      <c r="K2636" s="11" t="s">
        <v>8769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44958</v>
      </c>
      <c r="H2637" s="11">
        <v>9</v>
      </c>
      <c r="I2637" s="20" t="s">
        <v>259</v>
      </c>
      <c r="J2637" s="11" t="s">
        <v>261</v>
      </c>
      <c r="K2637" s="11" t="s">
        <v>8769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44958</v>
      </c>
      <c r="H2638" s="11">
        <v>9</v>
      </c>
      <c r="I2638" s="20" t="s">
        <v>259</v>
      </c>
      <c r="J2638" s="11" t="s">
        <v>261</v>
      </c>
      <c r="K2638" s="11" t="s">
        <v>8769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44958</v>
      </c>
      <c r="H2639" s="11">
        <v>9</v>
      </c>
      <c r="I2639" s="20" t="s">
        <v>259</v>
      </c>
      <c r="J2639" s="11" t="s">
        <v>261</v>
      </c>
      <c r="K2639" s="11" t="s">
        <v>8769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44958</v>
      </c>
      <c r="H2640" s="11">
        <v>9</v>
      </c>
      <c r="I2640" s="20" t="s">
        <v>259</v>
      </c>
      <c r="J2640" s="11" t="s">
        <v>261</v>
      </c>
      <c r="K2640" s="11" t="s">
        <v>8769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44958</v>
      </c>
      <c r="H2641" s="11">
        <v>9</v>
      </c>
      <c r="I2641" s="20" t="s">
        <v>259</v>
      </c>
      <c r="J2641" s="11" t="s">
        <v>261</v>
      </c>
      <c r="K2641" s="11" t="s">
        <v>8769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44958</v>
      </c>
      <c r="H2642" s="11">
        <v>9</v>
      </c>
      <c r="I2642" s="20" t="s">
        <v>259</v>
      </c>
      <c r="J2642" s="11" t="s">
        <v>261</v>
      </c>
      <c r="K2642" s="11" t="s">
        <v>8769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44958</v>
      </c>
      <c r="H2643" s="11">
        <v>9</v>
      </c>
      <c r="I2643" s="20" t="s">
        <v>259</v>
      </c>
      <c r="J2643" s="11" t="s">
        <v>261</v>
      </c>
      <c r="K2643" s="11" t="s">
        <v>8769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44958</v>
      </c>
      <c r="H2644" s="11">
        <v>9</v>
      </c>
      <c r="I2644" s="20" t="s">
        <v>259</v>
      </c>
      <c r="J2644" s="11" t="s">
        <v>261</v>
      </c>
      <c r="K2644" s="11" t="s">
        <v>8769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44958</v>
      </c>
      <c r="H2645" s="11">
        <v>9</v>
      </c>
      <c r="I2645" s="20" t="s">
        <v>259</v>
      </c>
      <c r="J2645" s="11" t="s">
        <v>261</v>
      </c>
      <c r="K2645" s="11" t="s">
        <v>8769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44958</v>
      </c>
      <c r="H2646" s="11">
        <v>9</v>
      </c>
      <c r="I2646" s="20" t="s">
        <v>259</v>
      </c>
      <c r="J2646" s="11" t="s">
        <v>261</v>
      </c>
      <c r="K2646" s="11" t="s">
        <v>8769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44958</v>
      </c>
      <c r="H2647" s="11">
        <v>9</v>
      </c>
      <c r="I2647" s="20" t="s">
        <v>259</v>
      </c>
      <c r="J2647" s="11" t="s">
        <v>261</v>
      </c>
      <c r="K2647" s="11" t="s">
        <v>8769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44958</v>
      </c>
      <c r="H2648" s="11">
        <v>9</v>
      </c>
      <c r="I2648" s="20" t="s">
        <v>259</v>
      </c>
      <c r="J2648" s="11" t="s">
        <v>261</v>
      </c>
      <c r="K2648" s="11" t="s">
        <v>8769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44958</v>
      </c>
      <c r="H2649" s="11">
        <v>9</v>
      </c>
      <c r="I2649" s="20" t="s">
        <v>259</v>
      </c>
      <c r="J2649" s="11" t="s">
        <v>261</v>
      </c>
      <c r="K2649" s="11" t="s">
        <v>8769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44958</v>
      </c>
      <c r="H2650" s="11">
        <v>9</v>
      </c>
      <c r="I2650" s="20" t="s">
        <v>259</v>
      </c>
      <c r="J2650" s="11" t="s">
        <v>261</v>
      </c>
      <c r="K2650" s="11" t="s">
        <v>8769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44958</v>
      </c>
      <c r="H2651" s="11">
        <v>9</v>
      </c>
      <c r="I2651" s="20" t="s">
        <v>259</v>
      </c>
      <c r="J2651" s="11" t="s">
        <v>261</v>
      </c>
      <c r="K2651" s="11" t="s">
        <v>8769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44958</v>
      </c>
      <c r="H2652" s="11">
        <v>9</v>
      </c>
      <c r="I2652" s="20" t="s">
        <v>259</v>
      </c>
      <c r="J2652" s="11" t="s">
        <v>261</v>
      </c>
      <c r="K2652" s="11" t="s">
        <v>8769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44958</v>
      </c>
      <c r="H2653" s="11">
        <v>9</v>
      </c>
      <c r="I2653" s="20" t="s">
        <v>259</v>
      </c>
      <c r="J2653" s="11" t="s">
        <v>261</v>
      </c>
      <c r="K2653" s="11" t="s">
        <v>8769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44958</v>
      </c>
      <c r="H2654" s="11">
        <v>9</v>
      </c>
      <c r="I2654" s="20" t="s">
        <v>259</v>
      </c>
      <c r="J2654" s="11" t="s">
        <v>261</v>
      </c>
      <c r="K2654" s="11" t="s">
        <v>8769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44958</v>
      </c>
      <c r="H2655" s="11">
        <v>9</v>
      </c>
      <c r="I2655" s="20" t="s">
        <v>259</v>
      </c>
      <c r="J2655" s="11" t="s">
        <v>261</v>
      </c>
      <c r="K2655" s="11" t="s">
        <v>8769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44958</v>
      </c>
      <c r="H2656" s="11">
        <v>9</v>
      </c>
      <c r="I2656" s="20" t="s">
        <v>259</v>
      </c>
      <c r="J2656" s="11" t="s">
        <v>261</v>
      </c>
      <c r="K2656" s="11" t="s">
        <v>8769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44958</v>
      </c>
      <c r="H2657" s="11">
        <v>9</v>
      </c>
      <c r="I2657" s="20" t="s">
        <v>259</v>
      </c>
      <c r="J2657" s="11" t="s">
        <v>261</v>
      </c>
      <c r="K2657" s="11" t="s">
        <v>8769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44958</v>
      </c>
      <c r="H2658" s="11">
        <v>9</v>
      </c>
      <c r="I2658" s="20" t="s">
        <v>259</v>
      </c>
      <c r="J2658" s="11" t="s">
        <v>261</v>
      </c>
      <c r="K2658" s="11" t="s">
        <v>8769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44958</v>
      </c>
      <c r="H2659" s="11">
        <v>9</v>
      </c>
      <c r="I2659" s="20" t="s">
        <v>259</v>
      </c>
      <c r="J2659" s="11" t="s">
        <v>261</v>
      </c>
      <c r="K2659" s="11" t="s">
        <v>8769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44958</v>
      </c>
      <c r="H2660" s="11">
        <v>9</v>
      </c>
      <c r="I2660" s="20" t="s">
        <v>259</v>
      </c>
      <c r="J2660" s="11" t="s">
        <v>261</v>
      </c>
      <c r="K2660" s="11" t="s">
        <v>8769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44958</v>
      </c>
      <c r="H2661" s="11">
        <v>9</v>
      </c>
      <c r="I2661" s="20" t="s">
        <v>259</v>
      </c>
      <c r="J2661" s="11" t="s">
        <v>261</v>
      </c>
      <c r="K2661" s="11" t="s">
        <v>8769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44958</v>
      </c>
      <c r="H2662" s="11">
        <v>9</v>
      </c>
      <c r="I2662" s="20" t="s">
        <v>259</v>
      </c>
      <c r="J2662" s="11" t="s">
        <v>261</v>
      </c>
      <c r="K2662" s="11" t="s">
        <v>8769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44958</v>
      </c>
      <c r="H2663" s="11">
        <v>9</v>
      </c>
      <c r="I2663" s="20" t="s">
        <v>259</v>
      </c>
      <c r="J2663" s="11" t="s">
        <v>261</v>
      </c>
      <c r="K2663" s="11" t="s">
        <v>8769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44958</v>
      </c>
      <c r="H2664" s="11">
        <v>9</v>
      </c>
      <c r="I2664" s="20" t="s">
        <v>259</v>
      </c>
      <c r="J2664" s="11" t="s">
        <v>261</v>
      </c>
      <c r="K2664" s="11" t="s">
        <v>8769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44958</v>
      </c>
      <c r="H2665" s="11">
        <v>9</v>
      </c>
      <c r="I2665" s="20" t="s">
        <v>259</v>
      </c>
      <c r="J2665" s="11" t="s">
        <v>261</v>
      </c>
      <c r="K2665" s="11" t="s">
        <v>8769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44958</v>
      </c>
      <c r="H2666" s="11">
        <v>9</v>
      </c>
      <c r="I2666" s="20" t="s">
        <v>259</v>
      </c>
      <c r="J2666" s="11" t="s">
        <v>261</v>
      </c>
      <c r="K2666" s="11" t="s">
        <v>8769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44958</v>
      </c>
      <c r="H2667" s="11">
        <v>9</v>
      </c>
      <c r="I2667" s="20" t="s">
        <v>259</v>
      </c>
      <c r="J2667" s="11" t="s">
        <v>261</v>
      </c>
      <c r="K2667" s="11" t="s">
        <v>8769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44958</v>
      </c>
      <c r="H2668" s="11">
        <v>9</v>
      </c>
      <c r="I2668" s="20" t="s">
        <v>259</v>
      </c>
      <c r="J2668" s="11" t="s">
        <v>261</v>
      </c>
      <c r="K2668" s="11" t="s">
        <v>8769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44958</v>
      </c>
      <c r="H2669" s="11">
        <v>9</v>
      </c>
      <c r="I2669" s="20" t="s">
        <v>259</v>
      </c>
      <c r="J2669" s="11" t="s">
        <v>261</v>
      </c>
      <c r="K2669" s="11" t="s">
        <v>8769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44958</v>
      </c>
      <c r="H2670" s="11">
        <v>9</v>
      </c>
      <c r="I2670" s="20" t="s">
        <v>259</v>
      </c>
      <c r="J2670" s="11" t="s">
        <v>261</v>
      </c>
      <c r="K2670" s="11" t="s">
        <v>8769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44958</v>
      </c>
      <c r="H2671" s="11">
        <v>9</v>
      </c>
      <c r="I2671" s="20" t="s">
        <v>259</v>
      </c>
      <c r="J2671" s="11" t="s">
        <v>261</v>
      </c>
      <c r="K2671" s="11" t="s">
        <v>8769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44958</v>
      </c>
      <c r="H2672" s="11">
        <v>9</v>
      </c>
      <c r="I2672" s="20" t="s">
        <v>259</v>
      </c>
      <c r="J2672" s="11" t="s">
        <v>261</v>
      </c>
      <c r="K2672" s="11" t="s">
        <v>8769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44958</v>
      </c>
      <c r="H2673" s="11">
        <v>9</v>
      </c>
      <c r="I2673" s="20" t="s">
        <v>259</v>
      </c>
      <c r="J2673" s="11" t="s">
        <v>261</v>
      </c>
      <c r="K2673" s="11" t="s">
        <v>8769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44958</v>
      </c>
      <c r="H2674" s="11">
        <v>9</v>
      </c>
      <c r="I2674" s="20" t="s">
        <v>259</v>
      </c>
      <c r="J2674" s="11" t="s">
        <v>261</v>
      </c>
      <c r="K2674" s="11" t="s">
        <v>8769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44958</v>
      </c>
      <c r="H2675" s="11">
        <v>9</v>
      </c>
      <c r="I2675" s="20" t="s">
        <v>259</v>
      </c>
      <c r="J2675" s="11" t="s">
        <v>261</v>
      </c>
      <c r="K2675" s="11" t="s">
        <v>8769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44958</v>
      </c>
      <c r="H2676" s="11">
        <v>9</v>
      </c>
      <c r="I2676" s="20" t="s">
        <v>259</v>
      </c>
      <c r="J2676" s="11" t="s">
        <v>261</v>
      </c>
      <c r="K2676" s="11" t="s">
        <v>8769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44958</v>
      </c>
      <c r="H2677" s="11">
        <v>9</v>
      </c>
      <c r="I2677" s="20" t="s">
        <v>259</v>
      </c>
      <c r="J2677" s="11" t="s">
        <v>261</v>
      </c>
      <c r="K2677" s="11" t="s">
        <v>8769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44958</v>
      </c>
      <c r="H2678" s="11">
        <v>9</v>
      </c>
      <c r="I2678" s="20" t="s">
        <v>259</v>
      </c>
      <c r="J2678" s="11" t="s">
        <v>261</v>
      </c>
      <c r="K2678" s="11" t="s">
        <v>8769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44958</v>
      </c>
      <c r="H2679" s="11">
        <v>9</v>
      </c>
      <c r="I2679" s="20" t="s">
        <v>259</v>
      </c>
      <c r="J2679" s="11" t="s">
        <v>261</v>
      </c>
      <c r="K2679" s="11" t="s">
        <v>8769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44958</v>
      </c>
      <c r="H2680" s="11">
        <v>9</v>
      </c>
      <c r="I2680" s="20" t="s">
        <v>259</v>
      </c>
      <c r="J2680" s="11" t="s">
        <v>261</v>
      </c>
      <c r="K2680" s="11" t="s">
        <v>8769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44958</v>
      </c>
      <c r="H2681" s="11">
        <v>9</v>
      </c>
      <c r="I2681" s="20" t="s">
        <v>259</v>
      </c>
      <c r="J2681" s="11" t="s">
        <v>261</v>
      </c>
      <c r="K2681" s="11" t="s">
        <v>8769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44958</v>
      </c>
      <c r="H2682" s="11">
        <v>9</v>
      </c>
      <c r="I2682" s="20" t="s">
        <v>259</v>
      </c>
      <c r="J2682" s="11" t="s">
        <v>261</v>
      </c>
      <c r="K2682" s="11" t="s">
        <v>8769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44958</v>
      </c>
      <c r="H2683" s="11">
        <v>9</v>
      </c>
      <c r="I2683" s="20" t="s">
        <v>259</v>
      </c>
      <c r="J2683" s="11" t="s">
        <v>261</v>
      </c>
      <c r="K2683" s="11" t="s">
        <v>8769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44958</v>
      </c>
      <c r="H2684" s="11">
        <v>9</v>
      </c>
      <c r="I2684" s="20" t="s">
        <v>259</v>
      </c>
      <c r="J2684" s="11" t="s">
        <v>261</v>
      </c>
      <c r="K2684" s="11" t="s">
        <v>8769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44958</v>
      </c>
      <c r="H2685" s="11">
        <v>9</v>
      </c>
      <c r="I2685" s="20" t="s">
        <v>259</v>
      </c>
      <c r="J2685" s="11" t="s">
        <v>261</v>
      </c>
      <c r="K2685" s="11" t="s">
        <v>8769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44958</v>
      </c>
      <c r="H2686" s="11">
        <v>9</v>
      </c>
      <c r="I2686" s="20" t="s">
        <v>259</v>
      </c>
      <c r="J2686" s="11" t="s">
        <v>261</v>
      </c>
      <c r="K2686" s="11" t="s">
        <v>8769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44958</v>
      </c>
      <c r="H2687" s="11">
        <v>9</v>
      </c>
      <c r="I2687" s="20" t="s">
        <v>259</v>
      </c>
      <c r="J2687" s="11" t="s">
        <v>261</v>
      </c>
      <c r="K2687" s="11" t="s">
        <v>8769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44958</v>
      </c>
      <c r="H2688" s="11">
        <v>9</v>
      </c>
      <c r="I2688" s="20" t="s">
        <v>259</v>
      </c>
      <c r="J2688" s="11" t="s">
        <v>261</v>
      </c>
      <c r="K2688" s="11" t="s">
        <v>8769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44958</v>
      </c>
      <c r="H2689" s="11">
        <v>9</v>
      </c>
      <c r="I2689" s="20" t="s">
        <v>259</v>
      </c>
      <c r="J2689" s="11" t="s">
        <v>261</v>
      </c>
      <c r="K2689" s="11" t="s">
        <v>8769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44958</v>
      </c>
      <c r="H2690" s="11">
        <v>9</v>
      </c>
      <c r="I2690" s="20" t="s">
        <v>259</v>
      </c>
      <c r="J2690" s="11" t="s">
        <v>261</v>
      </c>
      <c r="K2690" s="11" t="s">
        <v>8769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44958</v>
      </c>
      <c r="H2691" s="11">
        <v>9</v>
      </c>
      <c r="I2691" s="20" t="s">
        <v>259</v>
      </c>
      <c r="J2691" s="11" t="s">
        <v>261</v>
      </c>
      <c r="K2691" s="11" t="s">
        <v>8769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44958</v>
      </c>
      <c r="H2692" s="11">
        <v>9</v>
      </c>
      <c r="I2692" s="20" t="s">
        <v>259</v>
      </c>
      <c r="J2692" s="11" t="s">
        <v>261</v>
      </c>
      <c r="K2692" s="11" t="s">
        <v>8769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44958</v>
      </c>
      <c r="H2693" s="11">
        <v>9</v>
      </c>
      <c r="I2693" s="20" t="s">
        <v>259</v>
      </c>
      <c r="J2693" s="11" t="s">
        <v>261</v>
      </c>
      <c r="K2693" s="11" t="s">
        <v>8769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44958</v>
      </c>
      <c r="H2694" s="11">
        <v>9</v>
      </c>
      <c r="I2694" s="20" t="s">
        <v>259</v>
      </c>
      <c r="J2694" s="11" t="s">
        <v>261</v>
      </c>
      <c r="K2694" s="11" t="s">
        <v>8769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44958</v>
      </c>
      <c r="H2695" s="11">
        <v>9</v>
      </c>
      <c r="I2695" s="20" t="s">
        <v>259</v>
      </c>
      <c r="J2695" s="11" t="s">
        <v>261</v>
      </c>
      <c r="K2695" s="11" t="s">
        <v>8769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44958</v>
      </c>
      <c r="H2696" s="11">
        <v>9</v>
      </c>
      <c r="I2696" s="20" t="s">
        <v>259</v>
      </c>
      <c r="J2696" s="11" t="s">
        <v>261</v>
      </c>
      <c r="K2696" s="11" t="s">
        <v>8769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44958</v>
      </c>
      <c r="H2697" s="11">
        <v>9</v>
      </c>
      <c r="I2697" s="20" t="s">
        <v>259</v>
      </c>
      <c r="J2697" s="11" t="s">
        <v>261</v>
      </c>
      <c r="K2697" s="11" t="s">
        <v>8769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44958</v>
      </c>
      <c r="H2698" s="11">
        <v>9</v>
      </c>
      <c r="I2698" s="20" t="s">
        <v>259</v>
      </c>
      <c r="J2698" s="11" t="s">
        <v>261</v>
      </c>
      <c r="K2698" s="11" t="s">
        <v>8769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44958</v>
      </c>
      <c r="H2699" s="11">
        <v>9</v>
      </c>
      <c r="I2699" s="20" t="s">
        <v>259</v>
      </c>
      <c r="J2699" s="11" t="s">
        <v>261</v>
      </c>
      <c r="K2699" s="11" t="s">
        <v>8769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44958</v>
      </c>
      <c r="H2700" s="11">
        <v>9</v>
      </c>
      <c r="I2700" s="20" t="s">
        <v>259</v>
      </c>
      <c r="J2700" s="11" t="s">
        <v>261</v>
      </c>
      <c r="K2700" s="11" t="s">
        <v>8769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44958</v>
      </c>
      <c r="H2701" s="11">
        <v>9</v>
      </c>
      <c r="I2701" s="20" t="s">
        <v>259</v>
      </c>
      <c r="J2701" s="11" t="s">
        <v>261</v>
      </c>
      <c r="K2701" s="11" t="s">
        <v>8769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44958</v>
      </c>
      <c r="H2702" s="11">
        <v>9</v>
      </c>
      <c r="I2702" s="20" t="s">
        <v>259</v>
      </c>
      <c r="J2702" s="11" t="s">
        <v>261</v>
      </c>
      <c r="K2702" s="11" t="s">
        <v>8769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44958</v>
      </c>
      <c r="H2703" s="11">
        <v>9</v>
      </c>
      <c r="I2703" s="20" t="s">
        <v>259</v>
      </c>
      <c r="J2703" s="11" t="s">
        <v>261</v>
      </c>
      <c r="K2703" s="11" t="s">
        <v>8769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44958</v>
      </c>
      <c r="H2704" s="11">
        <v>9</v>
      </c>
      <c r="I2704" s="20" t="s">
        <v>259</v>
      </c>
      <c r="J2704" s="11" t="s">
        <v>261</v>
      </c>
      <c r="K2704" s="11" t="s">
        <v>8769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44958</v>
      </c>
      <c r="H2705" s="11">
        <v>9</v>
      </c>
      <c r="I2705" s="20" t="s">
        <v>259</v>
      </c>
      <c r="J2705" s="11" t="s">
        <v>261</v>
      </c>
      <c r="K2705" s="11" t="s">
        <v>8769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44958</v>
      </c>
      <c r="H2706" s="11">
        <v>9</v>
      </c>
      <c r="I2706" s="20" t="s">
        <v>259</v>
      </c>
      <c r="J2706" s="11" t="s">
        <v>261</v>
      </c>
      <c r="K2706" s="11" t="s">
        <v>8769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44958</v>
      </c>
      <c r="H2707" s="11">
        <v>9</v>
      </c>
      <c r="I2707" s="20" t="s">
        <v>259</v>
      </c>
      <c r="J2707" s="11" t="s">
        <v>261</v>
      </c>
      <c r="K2707" s="11" t="s">
        <v>8769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44958</v>
      </c>
      <c r="H2708" s="11">
        <v>9</v>
      </c>
      <c r="I2708" s="20" t="s">
        <v>259</v>
      </c>
      <c r="J2708" s="11" t="s">
        <v>261</v>
      </c>
      <c r="K2708" s="11" t="s">
        <v>8769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44958</v>
      </c>
      <c r="H2709" s="11">
        <v>9</v>
      </c>
      <c r="I2709" s="20" t="s">
        <v>259</v>
      </c>
      <c r="J2709" s="11" t="s">
        <v>261</v>
      </c>
      <c r="K2709" s="11" t="s">
        <v>8769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44958</v>
      </c>
      <c r="H2710" s="11">
        <v>9</v>
      </c>
      <c r="I2710" s="20" t="s">
        <v>259</v>
      </c>
      <c r="J2710" s="11" t="s">
        <v>261</v>
      </c>
      <c r="K2710" s="11" t="s">
        <v>8769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44958</v>
      </c>
      <c r="H2711" s="11">
        <v>9</v>
      </c>
      <c r="I2711" s="20" t="s">
        <v>259</v>
      </c>
      <c r="J2711" s="11" t="s">
        <v>261</v>
      </c>
      <c r="K2711" s="11" t="s">
        <v>8769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44958</v>
      </c>
      <c r="H2712" s="11">
        <v>9</v>
      </c>
      <c r="I2712" s="20" t="s">
        <v>259</v>
      </c>
      <c r="J2712" s="11" t="s">
        <v>261</v>
      </c>
      <c r="K2712" s="11" t="s">
        <v>8769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44958</v>
      </c>
      <c r="H2713" s="11">
        <v>9</v>
      </c>
      <c r="I2713" s="20" t="s">
        <v>259</v>
      </c>
      <c r="J2713" s="11" t="s">
        <v>261</v>
      </c>
      <c r="K2713" s="11" t="s">
        <v>8769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44958</v>
      </c>
      <c r="H2714" s="11">
        <v>9</v>
      </c>
      <c r="I2714" s="20" t="s">
        <v>259</v>
      </c>
      <c r="J2714" s="11" t="s">
        <v>261</v>
      </c>
      <c r="K2714" s="11" t="s">
        <v>8769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44958</v>
      </c>
      <c r="H2715" s="11">
        <v>9</v>
      </c>
      <c r="I2715" s="20" t="s">
        <v>259</v>
      </c>
      <c r="J2715" s="11" t="s">
        <v>261</v>
      </c>
      <c r="K2715" s="11" t="s">
        <v>8769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44958</v>
      </c>
      <c r="H2716" s="11">
        <v>9</v>
      </c>
      <c r="I2716" s="20" t="s">
        <v>259</v>
      </c>
      <c r="J2716" s="11" t="s">
        <v>261</v>
      </c>
      <c r="K2716" s="11" t="s">
        <v>8769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44958</v>
      </c>
      <c r="H2717" s="11">
        <v>9</v>
      </c>
      <c r="I2717" s="20" t="s">
        <v>259</v>
      </c>
      <c r="J2717" s="11" t="s">
        <v>261</v>
      </c>
      <c r="K2717" s="11" t="s">
        <v>8769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44958</v>
      </c>
      <c r="H2718" s="11">
        <v>9</v>
      </c>
      <c r="I2718" s="20" t="s">
        <v>259</v>
      </c>
      <c r="J2718" s="11" t="s">
        <v>261</v>
      </c>
      <c r="K2718" s="11" t="s">
        <v>8769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44958</v>
      </c>
      <c r="H2719" s="11">
        <v>9</v>
      </c>
      <c r="I2719" s="20" t="s">
        <v>259</v>
      </c>
      <c r="J2719" s="11" t="s">
        <v>261</v>
      </c>
      <c r="K2719" s="11" t="s">
        <v>8769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44958</v>
      </c>
      <c r="H2720" s="11">
        <v>9</v>
      </c>
      <c r="I2720" s="20" t="s">
        <v>259</v>
      </c>
      <c r="J2720" s="11" t="s">
        <v>261</v>
      </c>
      <c r="K2720" s="11" t="s">
        <v>8769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44958</v>
      </c>
      <c r="H2721" s="11">
        <v>9</v>
      </c>
      <c r="I2721" s="20" t="s">
        <v>259</v>
      </c>
      <c r="J2721" s="11" t="s">
        <v>261</v>
      </c>
      <c r="K2721" s="11" t="s">
        <v>8769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44958</v>
      </c>
      <c r="H2722" s="11">
        <v>9</v>
      </c>
      <c r="I2722" s="20" t="s">
        <v>259</v>
      </c>
      <c r="J2722" s="11" t="s">
        <v>261</v>
      </c>
      <c r="K2722" s="11" t="s">
        <v>8769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44958</v>
      </c>
      <c r="H2723" s="11">
        <v>9</v>
      </c>
      <c r="I2723" s="20" t="s">
        <v>259</v>
      </c>
      <c r="J2723" s="11" t="s">
        <v>261</v>
      </c>
      <c r="K2723" s="11" t="s">
        <v>8769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44958</v>
      </c>
      <c r="H2724" s="11">
        <v>9</v>
      </c>
      <c r="I2724" s="20" t="s">
        <v>259</v>
      </c>
      <c r="J2724" s="11" t="s">
        <v>261</v>
      </c>
      <c r="K2724" s="11" t="s">
        <v>8769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44958</v>
      </c>
      <c r="H2725" s="11">
        <v>9</v>
      </c>
      <c r="I2725" s="20" t="s">
        <v>259</v>
      </c>
      <c r="J2725" s="11" t="s">
        <v>261</v>
      </c>
      <c r="K2725" s="11" t="s">
        <v>8769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44958</v>
      </c>
      <c r="H2726" s="11">
        <v>9</v>
      </c>
      <c r="I2726" s="20" t="s">
        <v>259</v>
      </c>
      <c r="J2726" s="11" t="s">
        <v>261</v>
      </c>
      <c r="K2726" s="11" t="s">
        <v>8769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44958</v>
      </c>
      <c r="H2727" s="11">
        <v>9</v>
      </c>
      <c r="I2727" s="20" t="s">
        <v>259</v>
      </c>
      <c r="J2727" s="11" t="s">
        <v>261</v>
      </c>
      <c r="K2727" s="11" t="s">
        <v>8769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44958</v>
      </c>
      <c r="H2728" s="11">
        <v>9</v>
      </c>
      <c r="I2728" s="20" t="s">
        <v>259</v>
      </c>
      <c r="J2728" s="11" t="s">
        <v>261</v>
      </c>
      <c r="K2728" s="11" t="s">
        <v>8769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44958</v>
      </c>
      <c r="H2729" s="11">
        <v>9</v>
      </c>
      <c r="I2729" s="20" t="s">
        <v>259</v>
      </c>
      <c r="J2729" s="11" t="s">
        <v>261</v>
      </c>
      <c r="K2729" s="11" t="s">
        <v>8769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44958</v>
      </c>
      <c r="H2730" s="11">
        <v>9</v>
      </c>
      <c r="I2730" s="20" t="s">
        <v>259</v>
      </c>
      <c r="J2730" s="11" t="s">
        <v>261</v>
      </c>
      <c r="K2730" s="11" t="s">
        <v>8769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44958</v>
      </c>
      <c r="H2731" s="11">
        <v>9</v>
      </c>
      <c r="I2731" s="20" t="s">
        <v>259</v>
      </c>
      <c r="J2731" s="11" t="s">
        <v>261</v>
      </c>
      <c r="K2731" s="11" t="s">
        <v>8769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44958</v>
      </c>
      <c r="H2732" s="11">
        <v>9</v>
      </c>
      <c r="I2732" s="20" t="s">
        <v>259</v>
      </c>
      <c r="J2732" s="11" t="s">
        <v>261</v>
      </c>
      <c r="K2732" s="11" t="s">
        <v>8769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44958</v>
      </c>
      <c r="H2733" s="11">
        <v>9</v>
      </c>
      <c r="I2733" s="20" t="s">
        <v>259</v>
      </c>
      <c r="J2733" s="11" t="s">
        <v>261</v>
      </c>
      <c r="K2733" s="11" t="s">
        <v>8769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44958</v>
      </c>
      <c r="H2734" s="11">
        <v>9</v>
      </c>
      <c r="I2734" s="20" t="s">
        <v>259</v>
      </c>
      <c r="J2734" s="11" t="s">
        <v>261</v>
      </c>
      <c r="K2734" s="11" t="s">
        <v>8769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44958</v>
      </c>
      <c r="H2735" s="11">
        <v>9</v>
      </c>
      <c r="I2735" s="20" t="s">
        <v>259</v>
      </c>
      <c r="J2735" s="11" t="s">
        <v>261</v>
      </c>
      <c r="K2735" s="11" t="s">
        <v>8769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44958</v>
      </c>
      <c r="H2736" s="11">
        <v>9</v>
      </c>
      <c r="I2736" s="20" t="s">
        <v>259</v>
      </c>
      <c r="J2736" s="11" t="s">
        <v>261</v>
      </c>
      <c r="K2736" s="11" t="s">
        <v>8769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44958</v>
      </c>
      <c r="H2737" s="11">
        <v>9</v>
      </c>
      <c r="I2737" s="20" t="s">
        <v>259</v>
      </c>
      <c r="J2737" s="11" t="s">
        <v>261</v>
      </c>
      <c r="K2737" s="11" t="s">
        <v>8769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44958</v>
      </c>
      <c r="H2738" s="11">
        <v>9</v>
      </c>
      <c r="I2738" s="20" t="s">
        <v>259</v>
      </c>
      <c r="J2738" s="11" t="s">
        <v>261</v>
      </c>
      <c r="K2738" s="11" t="s">
        <v>8769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44958</v>
      </c>
      <c r="H2739" s="11">
        <v>9</v>
      </c>
      <c r="I2739" s="20" t="s">
        <v>259</v>
      </c>
      <c r="J2739" s="11" t="s">
        <v>261</v>
      </c>
      <c r="K2739" s="11" t="s">
        <v>8769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44958</v>
      </c>
      <c r="H2740" s="11">
        <v>9</v>
      </c>
      <c r="I2740" s="20" t="s">
        <v>259</v>
      </c>
      <c r="J2740" s="11" t="s">
        <v>261</v>
      </c>
      <c r="K2740" s="11" t="s">
        <v>8769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44958</v>
      </c>
      <c r="H2741" s="11">
        <v>9</v>
      </c>
      <c r="I2741" s="20" t="s">
        <v>259</v>
      </c>
      <c r="J2741" s="11" t="s">
        <v>261</v>
      </c>
      <c r="K2741" s="11" t="s">
        <v>8769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44958</v>
      </c>
      <c r="H2742" s="11">
        <v>9</v>
      </c>
      <c r="I2742" s="20" t="s">
        <v>259</v>
      </c>
      <c r="J2742" s="11" t="s">
        <v>261</v>
      </c>
      <c r="K2742" s="11" t="s">
        <v>8769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44958</v>
      </c>
      <c r="H2743" s="11">
        <v>9</v>
      </c>
      <c r="I2743" s="20" t="s">
        <v>259</v>
      </c>
      <c r="J2743" s="11" t="s">
        <v>261</v>
      </c>
      <c r="K2743" s="11" t="s">
        <v>8769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44958</v>
      </c>
      <c r="H2744" s="11">
        <v>9</v>
      </c>
      <c r="I2744" s="20" t="s">
        <v>259</v>
      </c>
      <c r="J2744" s="11" t="s">
        <v>261</v>
      </c>
      <c r="K2744" s="11" t="s">
        <v>8769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44958</v>
      </c>
      <c r="H2745" s="11">
        <v>9</v>
      </c>
      <c r="I2745" s="20" t="s">
        <v>259</v>
      </c>
      <c r="J2745" s="11" t="s">
        <v>261</v>
      </c>
      <c r="K2745" s="11" t="s">
        <v>8769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44958</v>
      </c>
      <c r="H2746" s="11">
        <v>9</v>
      </c>
      <c r="I2746" s="20" t="s">
        <v>259</v>
      </c>
      <c r="J2746" s="11" t="s">
        <v>261</v>
      </c>
      <c r="K2746" s="11" t="s">
        <v>8769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44958</v>
      </c>
      <c r="H2747" s="11">
        <v>9</v>
      </c>
      <c r="I2747" s="20" t="s">
        <v>259</v>
      </c>
      <c r="J2747" s="11" t="s">
        <v>261</v>
      </c>
      <c r="K2747" s="11" t="s">
        <v>8769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44958</v>
      </c>
      <c r="H2748" s="11">
        <v>9</v>
      </c>
      <c r="I2748" s="20" t="s">
        <v>259</v>
      </c>
      <c r="J2748" s="11" t="s">
        <v>261</v>
      </c>
      <c r="K2748" s="11" t="s">
        <v>8769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44958</v>
      </c>
      <c r="H2749" s="11">
        <v>9</v>
      </c>
      <c r="I2749" s="20" t="s">
        <v>259</v>
      </c>
      <c r="J2749" s="11" t="s">
        <v>261</v>
      </c>
      <c r="K2749" s="11" t="s">
        <v>8769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44958</v>
      </c>
      <c r="H2750" s="11">
        <v>9</v>
      </c>
      <c r="I2750" s="20" t="s">
        <v>259</v>
      </c>
      <c r="J2750" s="11" t="s">
        <v>261</v>
      </c>
      <c r="K2750" s="11" t="s">
        <v>8769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44958</v>
      </c>
      <c r="H2751" s="11">
        <v>9</v>
      </c>
      <c r="I2751" s="20" t="s">
        <v>259</v>
      </c>
      <c r="J2751" s="11" t="s">
        <v>261</v>
      </c>
      <c r="K2751" s="11" t="s">
        <v>8769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44958</v>
      </c>
      <c r="H2752" s="11">
        <v>9</v>
      </c>
      <c r="I2752" s="20" t="s">
        <v>259</v>
      </c>
      <c r="J2752" s="11" t="s">
        <v>261</v>
      </c>
      <c r="K2752" s="11" t="s">
        <v>8769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44958</v>
      </c>
      <c r="H2753" s="11">
        <v>9</v>
      </c>
      <c r="I2753" s="20" t="s">
        <v>259</v>
      </c>
      <c r="J2753" s="11" t="s">
        <v>261</v>
      </c>
      <c r="K2753" s="11" t="s">
        <v>8769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44958</v>
      </c>
      <c r="H2754" s="11">
        <v>9</v>
      </c>
      <c r="I2754" s="20" t="s">
        <v>259</v>
      </c>
      <c r="J2754" s="11" t="s">
        <v>261</v>
      </c>
      <c r="K2754" s="11" t="s">
        <v>8769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44958</v>
      </c>
      <c r="H2755" s="11">
        <v>9</v>
      </c>
      <c r="I2755" s="20" t="s">
        <v>259</v>
      </c>
      <c r="J2755" s="11" t="s">
        <v>261</v>
      </c>
      <c r="K2755" s="11" t="s">
        <v>8769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44958</v>
      </c>
      <c r="H2756" s="11">
        <v>9</v>
      </c>
      <c r="I2756" s="20" t="s">
        <v>259</v>
      </c>
      <c r="J2756" s="11" t="s">
        <v>261</v>
      </c>
      <c r="K2756" s="11" t="s">
        <v>8769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44958</v>
      </c>
      <c r="H2757" s="11">
        <v>9</v>
      </c>
      <c r="I2757" s="20" t="s">
        <v>259</v>
      </c>
      <c r="J2757" s="11" t="s">
        <v>261</v>
      </c>
      <c r="K2757" s="11" t="s">
        <v>8769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44958</v>
      </c>
      <c r="H2758" s="11">
        <v>9</v>
      </c>
      <c r="I2758" s="20" t="s">
        <v>259</v>
      </c>
      <c r="J2758" s="11" t="s">
        <v>261</v>
      </c>
      <c r="K2758" s="11" t="s">
        <v>8769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44958</v>
      </c>
      <c r="H2759" s="11">
        <v>9</v>
      </c>
      <c r="I2759" s="20" t="s">
        <v>259</v>
      </c>
      <c r="J2759" s="11" t="s">
        <v>261</v>
      </c>
      <c r="K2759" s="11" t="s">
        <v>8769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44958</v>
      </c>
      <c r="H2760" s="11">
        <v>9</v>
      </c>
      <c r="I2760" s="20" t="s">
        <v>259</v>
      </c>
      <c r="J2760" s="11" t="s">
        <v>261</v>
      </c>
      <c r="K2760" s="11" t="s">
        <v>8769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44958</v>
      </c>
      <c r="H2761" s="11">
        <v>9</v>
      </c>
      <c r="I2761" s="20" t="s">
        <v>259</v>
      </c>
      <c r="J2761" s="11" t="s">
        <v>261</v>
      </c>
      <c r="K2761" s="11" t="s">
        <v>8769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44958</v>
      </c>
      <c r="H2762" s="11">
        <v>9</v>
      </c>
      <c r="I2762" s="20" t="s">
        <v>259</v>
      </c>
      <c r="J2762" s="11" t="s">
        <v>261</v>
      </c>
      <c r="K2762" s="11" t="s">
        <v>8769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44958</v>
      </c>
      <c r="H2763" s="11">
        <v>9</v>
      </c>
      <c r="I2763" s="20" t="s">
        <v>259</v>
      </c>
      <c r="J2763" s="11" t="s">
        <v>261</v>
      </c>
      <c r="K2763" s="11" t="s">
        <v>8769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44958</v>
      </c>
      <c r="H2764" s="11">
        <v>9</v>
      </c>
      <c r="I2764" s="20" t="s">
        <v>259</v>
      </c>
      <c r="J2764" s="11" t="s">
        <v>261</v>
      </c>
      <c r="K2764" s="11" t="s">
        <v>8769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44958</v>
      </c>
      <c r="H2765" s="11">
        <v>9</v>
      </c>
      <c r="I2765" s="20" t="s">
        <v>259</v>
      </c>
      <c r="J2765" s="11" t="s">
        <v>261</v>
      </c>
      <c r="K2765" s="11" t="s">
        <v>8769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44958</v>
      </c>
      <c r="H2766" s="11">
        <v>9</v>
      </c>
      <c r="I2766" s="20" t="s">
        <v>259</v>
      </c>
      <c r="J2766" s="11" t="s">
        <v>261</v>
      </c>
      <c r="K2766" s="11" t="s">
        <v>8769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44958</v>
      </c>
      <c r="H2767" s="11">
        <v>9</v>
      </c>
      <c r="I2767" s="20" t="s">
        <v>259</v>
      </c>
      <c r="J2767" s="11" t="s">
        <v>261</v>
      </c>
      <c r="K2767" s="11" t="s">
        <v>8769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44958</v>
      </c>
      <c r="H2768" s="11">
        <v>9</v>
      </c>
      <c r="I2768" s="20" t="s">
        <v>259</v>
      </c>
      <c r="J2768" s="11" t="s">
        <v>261</v>
      </c>
      <c r="K2768" s="11" t="s">
        <v>8769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44958</v>
      </c>
      <c r="H2769" s="11">
        <v>9</v>
      </c>
      <c r="I2769" s="20" t="s">
        <v>259</v>
      </c>
      <c r="J2769" s="11" t="s">
        <v>261</v>
      </c>
      <c r="K2769" s="11" t="s">
        <v>8769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44958</v>
      </c>
      <c r="H2770" s="11">
        <v>9</v>
      </c>
      <c r="I2770" s="20" t="s">
        <v>259</v>
      </c>
      <c r="J2770" s="11" t="s">
        <v>261</v>
      </c>
      <c r="K2770" s="11" t="s">
        <v>8769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44958</v>
      </c>
      <c r="H2771" s="11">
        <v>9</v>
      </c>
      <c r="I2771" s="20" t="s">
        <v>259</v>
      </c>
      <c r="J2771" s="11" t="s">
        <v>261</v>
      </c>
      <c r="K2771" s="11" t="s">
        <v>8769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44958</v>
      </c>
      <c r="H2772" s="11">
        <v>9</v>
      </c>
      <c r="I2772" s="20" t="s">
        <v>259</v>
      </c>
      <c r="J2772" s="11" t="s">
        <v>261</v>
      </c>
      <c r="K2772" s="11" t="s">
        <v>8769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44958</v>
      </c>
      <c r="H2773" s="11">
        <v>9</v>
      </c>
      <c r="I2773" s="20" t="s">
        <v>259</v>
      </c>
      <c r="J2773" s="11" t="s">
        <v>261</v>
      </c>
      <c r="K2773" s="11" t="s">
        <v>8769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44958</v>
      </c>
      <c r="H2774" s="11">
        <v>9</v>
      </c>
      <c r="I2774" s="20" t="s">
        <v>259</v>
      </c>
      <c r="J2774" s="11" t="s">
        <v>261</v>
      </c>
      <c r="K2774" s="11" t="s">
        <v>8769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44958</v>
      </c>
      <c r="H2775" s="11">
        <v>9</v>
      </c>
      <c r="I2775" s="20" t="s">
        <v>259</v>
      </c>
      <c r="J2775" s="11" t="s">
        <v>261</v>
      </c>
      <c r="K2775" s="11" t="s">
        <v>8769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44958</v>
      </c>
      <c r="H2776" s="11">
        <v>9</v>
      </c>
      <c r="I2776" s="20" t="s">
        <v>259</v>
      </c>
      <c r="J2776" s="11" t="s">
        <v>261</v>
      </c>
      <c r="K2776" s="11" t="s">
        <v>8769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44958</v>
      </c>
      <c r="H2777" s="11">
        <v>9</v>
      </c>
      <c r="I2777" s="20" t="s">
        <v>259</v>
      </c>
      <c r="J2777" s="11" t="s">
        <v>261</v>
      </c>
      <c r="K2777" s="11" t="s">
        <v>8769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44958</v>
      </c>
      <c r="H2778" s="11">
        <v>9</v>
      </c>
      <c r="I2778" s="20" t="s">
        <v>259</v>
      </c>
      <c r="J2778" s="11" t="s">
        <v>261</v>
      </c>
      <c r="K2778" s="11" t="s">
        <v>8769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44958</v>
      </c>
      <c r="H2779" s="11">
        <v>9</v>
      </c>
      <c r="I2779" s="20" t="s">
        <v>259</v>
      </c>
      <c r="J2779" s="11" t="s">
        <v>261</v>
      </c>
      <c r="K2779" s="11" t="s">
        <v>8769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44958</v>
      </c>
      <c r="H2780" s="11">
        <v>9</v>
      </c>
      <c r="I2780" s="20" t="s">
        <v>259</v>
      </c>
      <c r="J2780" s="11" t="s">
        <v>261</v>
      </c>
      <c r="K2780" s="11" t="s">
        <v>8769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44958</v>
      </c>
      <c r="H2781" s="11">
        <v>9</v>
      </c>
      <c r="I2781" s="20" t="s">
        <v>259</v>
      </c>
      <c r="J2781" s="11" t="s">
        <v>261</v>
      </c>
      <c r="K2781" s="11" t="s">
        <v>8769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44958</v>
      </c>
      <c r="H2782" s="11">
        <v>9</v>
      </c>
      <c r="I2782" s="20" t="s">
        <v>259</v>
      </c>
      <c r="J2782" s="11" t="s">
        <v>261</v>
      </c>
      <c r="K2782" s="11" t="s">
        <v>8769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44958</v>
      </c>
      <c r="H2783" s="11">
        <v>9</v>
      </c>
      <c r="I2783" s="20" t="s">
        <v>259</v>
      </c>
      <c r="J2783" s="11" t="s">
        <v>261</v>
      </c>
      <c r="K2783" s="11" t="s">
        <v>8769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44958</v>
      </c>
      <c r="H2784" s="11">
        <v>9</v>
      </c>
      <c r="I2784" s="20" t="s">
        <v>259</v>
      </c>
      <c r="J2784" s="11" t="s">
        <v>261</v>
      </c>
      <c r="K2784" s="11" t="s">
        <v>8769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44958</v>
      </c>
      <c r="H2785" s="11">
        <v>9</v>
      </c>
      <c r="I2785" s="20" t="s">
        <v>259</v>
      </c>
      <c r="J2785" s="11" t="s">
        <v>261</v>
      </c>
      <c r="K2785" s="11" t="s">
        <v>8769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44958</v>
      </c>
      <c r="H2786" s="11">
        <v>9</v>
      </c>
      <c r="I2786" s="20" t="s">
        <v>259</v>
      </c>
      <c r="J2786" s="11" t="s">
        <v>261</v>
      </c>
      <c r="K2786" s="11" t="s">
        <v>8769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44958</v>
      </c>
      <c r="H2787" s="11">
        <v>9</v>
      </c>
      <c r="I2787" s="20" t="s">
        <v>259</v>
      </c>
      <c r="J2787" s="11" t="s">
        <v>261</v>
      </c>
      <c r="K2787" s="11" t="s">
        <v>8769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44958</v>
      </c>
      <c r="H2788" s="11">
        <v>9</v>
      </c>
      <c r="I2788" s="20" t="s">
        <v>259</v>
      </c>
      <c r="J2788" s="11" t="s">
        <v>261</v>
      </c>
      <c r="K2788" s="11" t="s">
        <v>8769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44958</v>
      </c>
      <c r="H2789" s="11">
        <v>9</v>
      </c>
      <c r="I2789" s="20" t="s">
        <v>259</v>
      </c>
      <c r="J2789" s="11" t="s">
        <v>261</v>
      </c>
      <c r="K2789" s="11" t="s">
        <v>8769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44958</v>
      </c>
      <c r="H2790" s="11">
        <v>9</v>
      </c>
      <c r="I2790" s="20" t="s">
        <v>259</v>
      </c>
      <c r="J2790" s="11" t="s">
        <v>261</v>
      </c>
      <c r="K2790" s="11" t="s">
        <v>8769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44958</v>
      </c>
      <c r="H2791" s="11">
        <v>9</v>
      </c>
      <c r="I2791" s="20" t="s">
        <v>259</v>
      </c>
      <c r="J2791" s="11" t="s">
        <v>261</v>
      </c>
      <c r="K2791" s="11" t="s">
        <v>8769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44958</v>
      </c>
      <c r="H2792" s="11">
        <v>9</v>
      </c>
      <c r="I2792" s="20" t="s">
        <v>259</v>
      </c>
      <c r="J2792" s="11" t="s">
        <v>261</v>
      </c>
      <c r="K2792" s="11" t="s">
        <v>8769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44958</v>
      </c>
      <c r="H2793" s="11">
        <v>9</v>
      </c>
      <c r="I2793" s="20" t="s">
        <v>259</v>
      </c>
      <c r="J2793" s="11" t="s">
        <v>261</v>
      </c>
      <c r="K2793" s="11" t="s">
        <v>8769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44958</v>
      </c>
      <c r="H2794" s="11">
        <v>9</v>
      </c>
      <c r="I2794" s="20" t="s">
        <v>259</v>
      </c>
      <c r="J2794" s="11" t="s">
        <v>261</v>
      </c>
      <c r="K2794" s="11" t="s">
        <v>8769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44958</v>
      </c>
      <c r="H2795" s="11">
        <v>9</v>
      </c>
      <c r="I2795" s="20" t="s">
        <v>259</v>
      </c>
      <c r="J2795" s="11" t="s">
        <v>261</v>
      </c>
      <c r="K2795" s="11" t="s">
        <v>8769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44958</v>
      </c>
      <c r="H2796" s="11">
        <v>9</v>
      </c>
      <c r="I2796" s="20" t="s">
        <v>259</v>
      </c>
      <c r="J2796" s="11" t="s">
        <v>261</v>
      </c>
      <c r="K2796" s="11" t="s">
        <v>8769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44958</v>
      </c>
      <c r="H2797" s="11">
        <v>9</v>
      </c>
      <c r="I2797" s="20" t="s">
        <v>259</v>
      </c>
      <c r="J2797" s="11" t="s">
        <v>261</v>
      </c>
      <c r="K2797" s="11" t="s">
        <v>8769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44958</v>
      </c>
      <c r="H2798" s="11">
        <v>9</v>
      </c>
      <c r="I2798" s="20" t="s">
        <v>259</v>
      </c>
      <c r="J2798" s="11" t="s">
        <v>261</v>
      </c>
      <c r="K2798" s="11" t="s">
        <v>8769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44958</v>
      </c>
      <c r="H2799" s="11">
        <v>9</v>
      </c>
      <c r="I2799" s="20" t="s">
        <v>259</v>
      </c>
      <c r="J2799" s="11" t="s">
        <v>261</v>
      </c>
      <c r="K2799" s="11" t="s">
        <v>8769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44958</v>
      </c>
      <c r="H2800" s="11">
        <v>9</v>
      </c>
      <c r="I2800" s="20" t="s">
        <v>259</v>
      </c>
      <c r="J2800" s="11" t="s">
        <v>261</v>
      </c>
      <c r="K2800" s="11" t="s">
        <v>8769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44958</v>
      </c>
      <c r="H2801" s="11">
        <v>9</v>
      </c>
      <c r="I2801" s="20" t="s">
        <v>259</v>
      </c>
      <c r="J2801" s="11" t="s">
        <v>261</v>
      </c>
      <c r="K2801" s="11" t="s">
        <v>8769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44958</v>
      </c>
      <c r="H2802" s="11">
        <v>9</v>
      </c>
      <c r="I2802" s="20" t="s">
        <v>259</v>
      </c>
      <c r="J2802" s="11" t="s">
        <v>261</v>
      </c>
      <c r="K2802" s="11" t="s">
        <v>8769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44958</v>
      </c>
      <c r="H2803" s="11">
        <v>9</v>
      </c>
      <c r="I2803" s="20" t="s">
        <v>259</v>
      </c>
      <c r="J2803" s="11" t="s">
        <v>261</v>
      </c>
      <c r="K2803" s="11" t="s">
        <v>8769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44958</v>
      </c>
      <c r="H2804" s="11">
        <v>9</v>
      </c>
      <c r="I2804" s="20" t="s">
        <v>259</v>
      </c>
      <c r="J2804" s="11" t="s">
        <v>261</v>
      </c>
      <c r="K2804" s="11" t="s">
        <v>8769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44958</v>
      </c>
      <c r="H2805" s="11">
        <v>9</v>
      </c>
      <c r="I2805" s="20" t="s">
        <v>259</v>
      </c>
      <c r="J2805" s="11" t="s">
        <v>261</v>
      </c>
      <c r="K2805" s="11" t="s">
        <v>8769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44958</v>
      </c>
      <c r="H2806" s="11">
        <v>9</v>
      </c>
      <c r="I2806" s="20" t="s">
        <v>259</v>
      </c>
      <c r="J2806" s="11" t="s">
        <v>261</v>
      </c>
      <c r="K2806" s="11" t="s">
        <v>8769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44958</v>
      </c>
      <c r="H2807" s="11">
        <v>9</v>
      </c>
      <c r="I2807" s="20" t="s">
        <v>259</v>
      </c>
      <c r="J2807" s="11" t="s">
        <v>261</v>
      </c>
      <c r="K2807" s="11" t="s">
        <v>8769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44958</v>
      </c>
      <c r="H2808" s="11">
        <v>9</v>
      </c>
      <c r="I2808" s="20" t="s">
        <v>259</v>
      </c>
      <c r="J2808" s="11" t="s">
        <v>261</v>
      </c>
      <c r="K2808" s="11" t="s">
        <v>8769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44958</v>
      </c>
      <c r="H2809" s="11">
        <v>9</v>
      </c>
      <c r="I2809" s="20" t="s">
        <v>259</v>
      </c>
      <c r="J2809" s="11" t="s">
        <v>261</v>
      </c>
      <c r="K2809" s="11" t="s">
        <v>8769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44958</v>
      </c>
      <c r="H2810" s="11">
        <v>9</v>
      </c>
      <c r="I2810" s="20" t="s">
        <v>259</v>
      </c>
      <c r="J2810" s="11" t="s">
        <v>261</v>
      </c>
      <c r="K2810" s="11" t="s">
        <v>8769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44958</v>
      </c>
      <c r="H2811" s="11">
        <v>9</v>
      </c>
      <c r="I2811" s="20" t="s">
        <v>259</v>
      </c>
      <c r="J2811" s="11" t="s">
        <v>261</v>
      </c>
      <c r="K2811" s="11" t="s">
        <v>8769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44958</v>
      </c>
      <c r="H2812" s="11">
        <v>9</v>
      </c>
      <c r="I2812" s="20" t="s">
        <v>259</v>
      </c>
      <c r="J2812" s="11" t="s">
        <v>261</v>
      </c>
      <c r="K2812" s="11" t="s">
        <v>8769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44958</v>
      </c>
      <c r="H2813" s="11">
        <v>9</v>
      </c>
      <c r="I2813" s="20" t="s">
        <v>259</v>
      </c>
      <c r="J2813" s="11" t="s">
        <v>261</v>
      </c>
      <c r="K2813" s="11" t="s">
        <v>8769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44958</v>
      </c>
      <c r="H2814" s="11">
        <v>9</v>
      </c>
      <c r="I2814" s="20" t="s">
        <v>259</v>
      </c>
      <c r="J2814" s="11" t="s">
        <v>261</v>
      </c>
      <c r="K2814" s="11" t="s">
        <v>8769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44958</v>
      </c>
      <c r="H2815" s="11">
        <v>9</v>
      </c>
      <c r="I2815" s="20" t="s">
        <v>259</v>
      </c>
      <c r="J2815" s="11" t="s">
        <v>261</v>
      </c>
      <c r="K2815" s="11" t="s">
        <v>8769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44958</v>
      </c>
      <c r="H2816" s="11">
        <v>9</v>
      </c>
      <c r="I2816" s="20" t="s">
        <v>259</v>
      </c>
      <c r="J2816" s="11" t="s">
        <v>261</v>
      </c>
      <c r="K2816" s="11" t="s">
        <v>8769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44958</v>
      </c>
      <c r="H2817" s="11">
        <v>9</v>
      </c>
      <c r="I2817" s="20" t="s">
        <v>259</v>
      </c>
      <c r="J2817" s="11" t="s">
        <v>261</v>
      </c>
      <c r="K2817" s="11" t="s">
        <v>8769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44958</v>
      </c>
      <c r="H2818" s="11">
        <v>9</v>
      </c>
      <c r="I2818" s="20" t="s">
        <v>259</v>
      </c>
      <c r="J2818" s="11" t="s">
        <v>261</v>
      </c>
      <c r="K2818" s="11" t="s">
        <v>8769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44958</v>
      </c>
      <c r="H2819" s="11">
        <v>9</v>
      </c>
      <c r="I2819" s="20" t="s">
        <v>259</v>
      </c>
      <c r="J2819" s="11" t="s">
        <v>261</v>
      </c>
      <c r="K2819" s="11" t="s">
        <v>8769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44958</v>
      </c>
      <c r="H2820" s="11">
        <v>9</v>
      </c>
      <c r="I2820" s="20" t="s">
        <v>259</v>
      </c>
      <c r="J2820" s="11" t="s">
        <v>261</v>
      </c>
      <c r="K2820" s="11" t="s">
        <v>8769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44958</v>
      </c>
      <c r="H2821" s="11">
        <v>9</v>
      </c>
      <c r="I2821" s="20" t="s">
        <v>259</v>
      </c>
      <c r="J2821" s="11" t="s">
        <v>261</v>
      </c>
      <c r="K2821" s="11" t="s">
        <v>8769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44958</v>
      </c>
      <c r="H2822" s="11">
        <v>9</v>
      </c>
      <c r="I2822" s="20" t="s">
        <v>259</v>
      </c>
      <c r="J2822" s="11" t="s">
        <v>261</v>
      </c>
      <c r="K2822" s="11" t="s">
        <v>8769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44958</v>
      </c>
      <c r="H2823" s="11">
        <v>9</v>
      </c>
      <c r="I2823" s="20" t="s">
        <v>259</v>
      </c>
      <c r="J2823" s="11" t="s">
        <v>261</v>
      </c>
      <c r="K2823" s="11" t="s">
        <v>8769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44958</v>
      </c>
      <c r="H2824" s="11">
        <v>9</v>
      </c>
      <c r="I2824" s="20" t="s">
        <v>259</v>
      </c>
      <c r="J2824" s="11" t="s">
        <v>261</v>
      </c>
      <c r="K2824" s="11" t="s">
        <v>8769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44958</v>
      </c>
      <c r="H2825" s="11">
        <v>9</v>
      </c>
      <c r="I2825" s="20" t="s">
        <v>259</v>
      </c>
      <c r="J2825" s="11" t="s">
        <v>261</v>
      </c>
      <c r="K2825" s="11" t="s">
        <v>8769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44958</v>
      </c>
      <c r="H2826" s="11">
        <v>9</v>
      </c>
      <c r="I2826" s="20" t="s">
        <v>259</v>
      </c>
      <c r="J2826" s="11" t="s">
        <v>261</v>
      </c>
      <c r="K2826" s="11" t="s">
        <v>8769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44958</v>
      </c>
      <c r="H2827" s="11">
        <v>9</v>
      </c>
      <c r="I2827" s="20" t="s">
        <v>259</v>
      </c>
      <c r="J2827" s="11" t="s">
        <v>261</v>
      </c>
      <c r="K2827" s="11" t="s">
        <v>8769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44958</v>
      </c>
      <c r="H2828" s="11">
        <v>9</v>
      </c>
      <c r="I2828" s="20" t="s">
        <v>259</v>
      </c>
      <c r="J2828" s="11" t="s">
        <v>261</v>
      </c>
      <c r="K2828" s="11" t="s">
        <v>8769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44958</v>
      </c>
      <c r="H2829" s="11">
        <v>9</v>
      </c>
      <c r="I2829" s="20" t="s">
        <v>259</v>
      </c>
      <c r="J2829" s="11" t="s">
        <v>261</v>
      </c>
      <c r="K2829" s="11" t="s">
        <v>8769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44958</v>
      </c>
      <c r="H2830" s="11">
        <v>9</v>
      </c>
      <c r="I2830" s="20" t="s">
        <v>259</v>
      </c>
      <c r="J2830" s="11" t="s">
        <v>261</v>
      </c>
      <c r="K2830" s="11" t="s">
        <v>8769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44958</v>
      </c>
      <c r="H2831" s="11">
        <v>9</v>
      </c>
      <c r="I2831" s="20" t="s">
        <v>259</v>
      </c>
      <c r="J2831" s="11" t="s">
        <v>261</v>
      </c>
      <c r="K2831" s="11" t="s">
        <v>8769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44958</v>
      </c>
      <c r="H2832" s="11">
        <v>9</v>
      </c>
      <c r="I2832" s="20" t="s">
        <v>259</v>
      </c>
      <c r="J2832" s="11" t="s">
        <v>261</v>
      </c>
      <c r="K2832" s="11" t="s">
        <v>8769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44958</v>
      </c>
      <c r="H2833" s="11">
        <v>9</v>
      </c>
      <c r="I2833" s="20" t="s">
        <v>259</v>
      </c>
      <c r="J2833" s="11" t="s">
        <v>261</v>
      </c>
      <c r="K2833" s="11" t="s">
        <v>8769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44958</v>
      </c>
      <c r="H2834" s="11">
        <v>9</v>
      </c>
      <c r="I2834" s="20" t="s">
        <v>259</v>
      </c>
      <c r="J2834" s="11" t="s">
        <v>261</v>
      </c>
      <c r="K2834" s="11" t="s">
        <v>8769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44958</v>
      </c>
      <c r="H2835" s="11">
        <v>9</v>
      </c>
      <c r="I2835" s="20" t="s">
        <v>259</v>
      </c>
      <c r="J2835" s="11" t="s">
        <v>261</v>
      </c>
      <c r="K2835" s="11" t="s">
        <v>8769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44958</v>
      </c>
      <c r="H2836" s="11">
        <v>9</v>
      </c>
      <c r="I2836" s="20" t="s">
        <v>259</v>
      </c>
      <c r="J2836" s="11" t="s">
        <v>261</v>
      </c>
      <c r="K2836" s="11" t="s">
        <v>8769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44958</v>
      </c>
      <c r="H2837" s="11">
        <v>9</v>
      </c>
      <c r="I2837" s="20" t="s">
        <v>259</v>
      </c>
      <c r="J2837" s="11" t="s">
        <v>261</v>
      </c>
      <c r="K2837" s="11" t="s">
        <v>8769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44958</v>
      </c>
      <c r="H2838" s="11">
        <v>9</v>
      </c>
      <c r="I2838" s="20" t="s">
        <v>259</v>
      </c>
      <c r="J2838" s="11" t="s">
        <v>261</v>
      </c>
      <c r="K2838" s="11" t="s">
        <v>8769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44958</v>
      </c>
      <c r="H2839" s="11">
        <v>9</v>
      </c>
      <c r="I2839" s="20" t="s">
        <v>259</v>
      </c>
      <c r="J2839" s="11" t="s">
        <v>261</v>
      </c>
      <c r="K2839" s="11" t="s">
        <v>8769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44958</v>
      </c>
      <c r="H2840" s="11">
        <v>9</v>
      </c>
      <c r="I2840" s="20" t="s">
        <v>259</v>
      </c>
      <c r="J2840" s="11" t="s">
        <v>261</v>
      </c>
      <c r="K2840" s="11" t="s">
        <v>8769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44958</v>
      </c>
      <c r="H2841" s="11">
        <v>9</v>
      </c>
      <c r="I2841" s="20" t="s">
        <v>259</v>
      </c>
      <c r="J2841" s="11" t="s">
        <v>261</v>
      </c>
      <c r="K2841" s="11" t="s">
        <v>8769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44958</v>
      </c>
      <c r="H2842" s="11">
        <v>9</v>
      </c>
      <c r="I2842" s="20" t="s">
        <v>259</v>
      </c>
      <c r="J2842" s="11" t="s">
        <v>261</v>
      </c>
      <c r="K2842" s="11" t="s">
        <v>8769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44958</v>
      </c>
      <c r="H2843" s="11">
        <v>9</v>
      </c>
      <c r="I2843" s="20" t="s">
        <v>259</v>
      </c>
      <c r="J2843" s="11" t="s">
        <v>261</v>
      </c>
      <c r="K2843" s="11" t="s">
        <v>8769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44958</v>
      </c>
      <c r="H2844" s="11">
        <v>9</v>
      </c>
      <c r="I2844" s="20" t="s">
        <v>259</v>
      </c>
      <c r="J2844" s="11" t="s">
        <v>261</v>
      </c>
      <c r="K2844" s="11" t="s">
        <v>8769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44958</v>
      </c>
      <c r="H2845" s="11">
        <v>9</v>
      </c>
      <c r="I2845" s="20" t="s">
        <v>259</v>
      </c>
      <c r="J2845" s="11" t="s">
        <v>261</v>
      </c>
      <c r="K2845" s="11" t="s">
        <v>8769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44958</v>
      </c>
      <c r="H2846" s="11">
        <v>9</v>
      </c>
      <c r="I2846" s="20" t="s">
        <v>259</v>
      </c>
      <c r="J2846" s="11" t="s">
        <v>261</v>
      </c>
      <c r="K2846" s="11" t="s">
        <v>8769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44958</v>
      </c>
      <c r="H2847" s="11">
        <v>9</v>
      </c>
      <c r="I2847" s="20" t="s">
        <v>259</v>
      </c>
      <c r="J2847" s="11" t="s">
        <v>261</v>
      </c>
      <c r="K2847" s="11" t="s">
        <v>8769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44958</v>
      </c>
      <c r="H2848" s="11">
        <v>9</v>
      </c>
      <c r="I2848" s="20" t="s">
        <v>259</v>
      </c>
      <c r="J2848" s="11" t="s">
        <v>261</v>
      </c>
      <c r="K2848" s="11" t="s">
        <v>8769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44958</v>
      </c>
      <c r="H2849" s="11">
        <v>9</v>
      </c>
      <c r="I2849" s="20" t="s">
        <v>259</v>
      </c>
      <c r="J2849" s="11" t="s">
        <v>261</v>
      </c>
      <c r="K2849" s="11" t="s">
        <v>8769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44958</v>
      </c>
      <c r="H2850" s="11">
        <v>9</v>
      </c>
      <c r="I2850" s="20" t="s">
        <v>259</v>
      </c>
      <c r="J2850" s="11" t="s">
        <v>261</v>
      </c>
      <c r="K2850" s="11" t="s">
        <v>8769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44958</v>
      </c>
      <c r="H2851" s="11">
        <v>9</v>
      </c>
      <c r="I2851" s="20" t="s">
        <v>259</v>
      </c>
      <c r="J2851" s="11" t="s">
        <v>261</v>
      </c>
      <c r="K2851" s="11" t="s">
        <v>8769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44958</v>
      </c>
      <c r="H2852" s="11">
        <v>9</v>
      </c>
      <c r="I2852" s="20" t="s">
        <v>259</v>
      </c>
      <c r="J2852" s="11" t="s">
        <v>261</v>
      </c>
      <c r="K2852" s="11" t="s">
        <v>8769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44958</v>
      </c>
      <c r="H2853" s="11">
        <v>9</v>
      </c>
      <c r="I2853" s="20" t="s">
        <v>259</v>
      </c>
      <c r="J2853" s="11" t="s">
        <v>261</v>
      </c>
      <c r="K2853" s="11" t="s">
        <v>8769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44958</v>
      </c>
      <c r="H2854" s="11">
        <v>9</v>
      </c>
      <c r="I2854" s="20" t="s">
        <v>259</v>
      </c>
      <c r="J2854" s="11" t="s">
        <v>261</v>
      </c>
      <c r="K2854" s="11" t="s">
        <v>8769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44958</v>
      </c>
      <c r="H2855" s="11">
        <v>9</v>
      </c>
      <c r="I2855" s="20" t="s">
        <v>259</v>
      </c>
      <c r="J2855" s="11" t="s">
        <v>261</v>
      </c>
      <c r="K2855" s="11" t="s">
        <v>8769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44958</v>
      </c>
      <c r="H2856" s="11">
        <v>9</v>
      </c>
      <c r="I2856" s="20" t="s">
        <v>259</v>
      </c>
      <c r="J2856" s="11" t="s">
        <v>261</v>
      </c>
      <c r="K2856" s="11" t="s">
        <v>8769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44958</v>
      </c>
      <c r="H2857" s="11">
        <v>9</v>
      </c>
      <c r="I2857" s="20" t="s">
        <v>259</v>
      </c>
      <c r="J2857" s="11" t="s">
        <v>261</v>
      </c>
      <c r="K2857" s="11" t="s">
        <v>8769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44958</v>
      </c>
      <c r="H2858" s="11">
        <v>9</v>
      </c>
      <c r="I2858" s="20" t="s">
        <v>259</v>
      </c>
      <c r="J2858" s="11" t="s">
        <v>261</v>
      </c>
      <c r="K2858" s="11" t="s">
        <v>8769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44958</v>
      </c>
      <c r="H2859" s="11">
        <v>9</v>
      </c>
      <c r="I2859" s="20" t="s">
        <v>259</v>
      </c>
      <c r="J2859" s="11" t="s">
        <v>261</v>
      </c>
      <c r="K2859" s="11" t="s">
        <v>8769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44958</v>
      </c>
      <c r="H2860" s="11">
        <v>9</v>
      </c>
      <c r="I2860" s="20" t="s">
        <v>259</v>
      </c>
      <c r="J2860" s="11" t="s">
        <v>261</v>
      </c>
      <c r="K2860" s="11" t="s">
        <v>8769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44958</v>
      </c>
      <c r="H2861" s="11">
        <v>9</v>
      </c>
      <c r="I2861" s="20" t="s">
        <v>259</v>
      </c>
      <c r="J2861" s="11" t="s">
        <v>261</v>
      </c>
      <c r="K2861" s="11" t="s">
        <v>8769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44958</v>
      </c>
      <c r="H2862" s="11">
        <v>9</v>
      </c>
      <c r="I2862" s="20" t="s">
        <v>259</v>
      </c>
      <c r="J2862" s="11" t="s">
        <v>261</v>
      </c>
      <c r="K2862" s="11" t="s">
        <v>8769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44958</v>
      </c>
      <c r="H2863" s="11">
        <v>9</v>
      </c>
      <c r="I2863" s="20" t="s">
        <v>259</v>
      </c>
      <c r="J2863" s="11" t="s">
        <v>261</v>
      </c>
      <c r="K2863" s="11" t="s">
        <v>8769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44958</v>
      </c>
      <c r="H2864" s="11">
        <v>9</v>
      </c>
      <c r="I2864" s="20" t="s">
        <v>259</v>
      </c>
      <c r="J2864" s="11" t="s">
        <v>261</v>
      </c>
      <c r="K2864" s="11" t="s">
        <v>8769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44958</v>
      </c>
      <c r="H2865" s="11">
        <v>9</v>
      </c>
      <c r="I2865" s="20" t="s">
        <v>259</v>
      </c>
      <c r="J2865" s="11" t="s">
        <v>261</v>
      </c>
      <c r="K2865" s="11" t="s">
        <v>8769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44958</v>
      </c>
      <c r="H2866" s="11">
        <v>9</v>
      </c>
      <c r="I2866" s="20" t="s">
        <v>259</v>
      </c>
      <c r="J2866" s="11" t="s">
        <v>261</v>
      </c>
      <c r="K2866" s="11" t="s">
        <v>8769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44958</v>
      </c>
      <c r="H2867" s="11">
        <v>9</v>
      </c>
      <c r="I2867" s="20" t="s">
        <v>259</v>
      </c>
      <c r="J2867" s="11" t="s">
        <v>261</v>
      </c>
      <c r="K2867" s="11" t="s">
        <v>8769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44958</v>
      </c>
      <c r="H2868" s="11">
        <v>9</v>
      </c>
      <c r="I2868" s="20" t="s">
        <v>259</v>
      </c>
      <c r="J2868" s="11" t="s">
        <v>261</v>
      </c>
      <c r="K2868" s="11" t="s">
        <v>8769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44958</v>
      </c>
      <c r="H2869" s="11">
        <v>9</v>
      </c>
      <c r="I2869" s="20" t="s">
        <v>259</v>
      </c>
      <c r="J2869" s="11" t="s">
        <v>261</v>
      </c>
      <c r="K2869" s="11" t="s">
        <v>8769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44958</v>
      </c>
      <c r="H2870" s="11">
        <v>9</v>
      </c>
      <c r="I2870" s="20" t="s">
        <v>259</v>
      </c>
      <c r="J2870" s="11" t="s">
        <v>261</v>
      </c>
      <c r="K2870" s="11" t="s">
        <v>8769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44958</v>
      </c>
      <c r="H2871" s="11">
        <v>9</v>
      </c>
      <c r="I2871" s="20" t="s">
        <v>259</v>
      </c>
      <c r="J2871" s="11" t="s">
        <v>261</v>
      </c>
      <c r="K2871" s="11" t="s">
        <v>8769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44958</v>
      </c>
      <c r="H2872" s="11">
        <v>9</v>
      </c>
      <c r="I2872" s="20" t="s">
        <v>259</v>
      </c>
      <c r="J2872" s="11" t="s">
        <v>261</v>
      </c>
      <c r="K2872" s="11" t="s">
        <v>8769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44958</v>
      </c>
      <c r="H2873" s="11">
        <v>9</v>
      </c>
      <c r="I2873" s="20" t="s">
        <v>259</v>
      </c>
      <c r="J2873" s="11" t="s">
        <v>261</v>
      </c>
      <c r="K2873" s="11" t="s">
        <v>8769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44958</v>
      </c>
      <c r="H2874" s="11">
        <v>9</v>
      </c>
      <c r="I2874" s="20" t="s">
        <v>259</v>
      </c>
      <c r="J2874" s="11" t="s">
        <v>261</v>
      </c>
      <c r="K2874" s="11" t="s">
        <v>8769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44958</v>
      </c>
      <c r="H2875" s="11">
        <v>9</v>
      </c>
      <c r="I2875" s="20" t="s">
        <v>259</v>
      </c>
      <c r="J2875" s="11" t="s">
        <v>261</v>
      </c>
      <c r="K2875" s="11" t="s">
        <v>8769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44958</v>
      </c>
      <c r="H2876" s="11">
        <v>9</v>
      </c>
      <c r="I2876" s="20" t="s">
        <v>259</v>
      </c>
      <c r="J2876" s="11" t="s">
        <v>261</v>
      </c>
      <c r="K2876" s="11" t="s">
        <v>8769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44958</v>
      </c>
      <c r="H2877" s="11">
        <v>9</v>
      </c>
      <c r="I2877" s="20" t="s">
        <v>259</v>
      </c>
      <c r="J2877" s="11" t="s">
        <v>261</v>
      </c>
      <c r="K2877" s="11" t="s">
        <v>8769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44958</v>
      </c>
      <c r="H2878" s="11">
        <v>9</v>
      </c>
      <c r="I2878" s="20" t="s">
        <v>259</v>
      </c>
      <c r="J2878" s="11" t="s">
        <v>261</v>
      </c>
      <c r="K2878" s="11" t="s">
        <v>8769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44958</v>
      </c>
      <c r="H2879" s="11">
        <v>9</v>
      </c>
      <c r="I2879" s="20" t="s">
        <v>259</v>
      </c>
      <c r="J2879" s="11" t="s">
        <v>261</v>
      </c>
      <c r="K2879" s="11" t="s">
        <v>8769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44958</v>
      </c>
      <c r="H2880" s="11">
        <v>9</v>
      </c>
      <c r="I2880" s="20" t="s">
        <v>259</v>
      </c>
      <c r="J2880" s="11" t="s">
        <v>261</v>
      </c>
      <c r="K2880" s="11" t="s">
        <v>8769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44958</v>
      </c>
      <c r="H2881" s="11">
        <v>9</v>
      </c>
      <c r="I2881" s="20" t="s">
        <v>259</v>
      </c>
      <c r="J2881" s="11" t="s">
        <v>261</v>
      </c>
      <c r="K2881" s="11" t="s">
        <v>8769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44958</v>
      </c>
      <c r="H2882" s="11">
        <v>9</v>
      </c>
      <c r="I2882" s="20" t="s">
        <v>259</v>
      </c>
      <c r="J2882" s="11" t="s">
        <v>261</v>
      </c>
      <c r="K2882" s="11" t="s">
        <v>8769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44958</v>
      </c>
      <c r="H2883" s="11">
        <v>9</v>
      </c>
      <c r="I2883" s="20" t="s">
        <v>259</v>
      </c>
      <c r="J2883" s="11" t="s">
        <v>261</v>
      </c>
      <c r="K2883" s="11" t="s">
        <v>8769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44958</v>
      </c>
      <c r="H2884" s="11">
        <v>9</v>
      </c>
      <c r="I2884" s="20" t="s">
        <v>259</v>
      </c>
      <c r="J2884" s="11" t="s">
        <v>261</v>
      </c>
      <c r="K2884" s="11" t="s">
        <v>8769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44958</v>
      </c>
      <c r="H2885" s="11">
        <v>9</v>
      </c>
      <c r="I2885" s="20" t="s">
        <v>259</v>
      </c>
      <c r="J2885" s="11" t="s">
        <v>261</v>
      </c>
      <c r="K2885" s="11" t="s">
        <v>8769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44958</v>
      </c>
      <c r="H2886" s="11">
        <v>9</v>
      </c>
      <c r="I2886" s="20" t="s">
        <v>259</v>
      </c>
      <c r="J2886" s="11" t="s">
        <v>261</v>
      </c>
      <c r="K2886" s="11" t="s">
        <v>8769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44958</v>
      </c>
      <c r="H2887" s="11">
        <v>9</v>
      </c>
      <c r="I2887" s="20" t="s">
        <v>259</v>
      </c>
      <c r="J2887" s="11" t="s">
        <v>261</v>
      </c>
      <c r="K2887" s="11" t="s">
        <v>8769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44958</v>
      </c>
      <c r="H2888" s="11">
        <v>9</v>
      </c>
      <c r="I2888" s="20" t="s">
        <v>259</v>
      </c>
      <c r="J2888" s="11" t="s">
        <v>261</v>
      </c>
      <c r="K2888" s="11" t="s">
        <v>8769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44958</v>
      </c>
      <c r="H2889" s="11">
        <v>9</v>
      </c>
      <c r="I2889" s="20" t="s">
        <v>259</v>
      </c>
      <c r="J2889" s="11" t="s">
        <v>261</v>
      </c>
      <c r="K2889" s="11" t="s">
        <v>8769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44958</v>
      </c>
      <c r="H2890" s="11">
        <v>9</v>
      </c>
      <c r="I2890" s="20" t="s">
        <v>259</v>
      </c>
      <c r="J2890" s="11" t="s">
        <v>261</v>
      </c>
      <c r="K2890" s="11" t="s">
        <v>8769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44958</v>
      </c>
      <c r="H2891" s="11">
        <v>9</v>
      </c>
      <c r="I2891" s="20" t="s">
        <v>259</v>
      </c>
      <c r="J2891" s="11" t="s">
        <v>261</v>
      </c>
      <c r="K2891" s="11" t="s">
        <v>8769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44958</v>
      </c>
      <c r="H2892" s="11">
        <v>9</v>
      </c>
      <c r="I2892" s="20" t="s">
        <v>259</v>
      </c>
      <c r="J2892" s="11" t="s">
        <v>261</v>
      </c>
      <c r="K2892" s="11" t="s">
        <v>8769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44958</v>
      </c>
      <c r="H2893" s="11">
        <v>9</v>
      </c>
      <c r="I2893" s="20" t="s">
        <v>259</v>
      </c>
      <c r="J2893" s="11" t="s">
        <v>261</v>
      </c>
      <c r="K2893" s="11" t="s">
        <v>8769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44958</v>
      </c>
      <c r="H2894" s="11">
        <v>9</v>
      </c>
      <c r="I2894" s="20" t="s">
        <v>259</v>
      </c>
      <c r="J2894" s="11" t="s">
        <v>261</v>
      </c>
      <c r="K2894" s="11" t="s">
        <v>8769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44958</v>
      </c>
      <c r="H2895" s="11">
        <v>9</v>
      </c>
      <c r="I2895" s="20" t="s">
        <v>259</v>
      </c>
      <c r="J2895" s="11" t="s">
        <v>261</v>
      </c>
      <c r="K2895" s="11" t="s">
        <v>8769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44958</v>
      </c>
      <c r="H2896" s="11">
        <v>9</v>
      </c>
      <c r="I2896" s="20" t="s">
        <v>259</v>
      </c>
      <c r="J2896" s="11" t="s">
        <v>261</v>
      </c>
      <c r="K2896" s="11" t="s">
        <v>8769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44958</v>
      </c>
      <c r="H2897" s="11">
        <v>9</v>
      </c>
      <c r="I2897" s="20" t="s">
        <v>259</v>
      </c>
      <c r="J2897" s="11" t="s">
        <v>261</v>
      </c>
      <c r="K2897" s="11" t="s">
        <v>8769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44958</v>
      </c>
      <c r="H2898" s="11">
        <v>9</v>
      </c>
      <c r="I2898" s="20" t="s">
        <v>259</v>
      </c>
      <c r="J2898" s="11" t="s">
        <v>261</v>
      </c>
      <c r="K2898" s="11" t="s">
        <v>8769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44958</v>
      </c>
      <c r="H2899" s="11">
        <v>9</v>
      </c>
      <c r="I2899" s="20" t="s">
        <v>259</v>
      </c>
      <c r="J2899" s="11" t="s">
        <v>261</v>
      </c>
      <c r="K2899" s="11" t="s">
        <v>8769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44958</v>
      </c>
      <c r="H2900" s="11">
        <v>9</v>
      </c>
      <c r="I2900" s="20" t="s">
        <v>259</v>
      </c>
      <c r="J2900" s="11" t="s">
        <v>261</v>
      </c>
      <c r="K2900" s="11" t="s">
        <v>8769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44958</v>
      </c>
      <c r="H2901" s="11">
        <v>9</v>
      </c>
      <c r="I2901" s="20" t="s">
        <v>259</v>
      </c>
      <c r="J2901" s="11" t="s">
        <v>261</v>
      </c>
      <c r="K2901" s="11" t="s">
        <v>8769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44958</v>
      </c>
      <c r="H2902" s="11">
        <v>9</v>
      </c>
      <c r="I2902" s="20" t="s">
        <v>259</v>
      </c>
      <c r="J2902" s="11" t="s">
        <v>261</v>
      </c>
      <c r="K2902" s="11" t="s">
        <v>8769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44958</v>
      </c>
      <c r="H2903" s="11">
        <v>9</v>
      </c>
      <c r="I2903" s="20" t="s">
        <v>259</v>
      </c>
      <c r="J2903" s="11" t="s">
        <v>261</v>
      </c>
      <c r="K2903" s="11" t="s">
        <v>8769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44958</v>
      </c>
      <c r="H2904" s="11">
        <v>9</v>
      </c>
      <c r="I2904" s="20" t="s">
        <v>259</v>
      </c>
      <c r="J2904" s="11" t="s">
        <v>261</v>
      </c>
      <c r="K2904" s="11" t="s">
        <v>8769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44958</v>
      </c>
      <c r="H2905" s="11">
        <v>9</v>
      </c>
      <c r="I2905" s="20" t="s">
        <v>259</v>
      </c>
      <c r="J2905" s="11" t="s">
        <v>261</v>
      </c>
      <c r="K2905" s="11" t="s">
        <v>8769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44958</v>
      </c>
      <c r="H2906" s="11">
        <v>9</v>
      </c>
      <c r="I2906" s="20" t="s">
        <v>259</v>
      </c>
      <c r="J2906" s="11" t="s">
        <v>261</v>
      </c>
      <c r="K2906" s="11" t="s">
        <v>8769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44958</v>
      </c>
      <c r="H2907" s="11">
        <v>9</v>
      </c>
      <c r="I2907" s="20" t="s">
        <v>259</v>
      </c>
      <c r="J2907" s="11" t="s">
        <v>261</v>
      </c>
      <c r="K2907" s="11" t="s">
        <v>8769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44958</v>
      </c>
      <c r="H2908" s="11">
        <v>9</v>
      </c>
      <c r="I2908" s="20" t="s">
        <v>259</v>
      </c>
      <c r="J2908" s="11" t="s">
        <v>261</v>
      </c>
      <c r="K2908" s="11" t="s">
        <v>8769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44958</v>
      </c>
      <c r="H2909" s="11">
        <v>9</v>
      </c>
      <c r="I2909" s="20" t="s">
        <v>259</v>
      </c>
      <c r="J2909" s="11" t="s">
        <v>261</v>
      </c>
      <c r="K2909" s="11" t="s">
        <v>8769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44958</v>
      </c>
      <c r="H2910" s="11">
        <v>9</v>
      </c>
      <c r="I2910" s="20" t="s">
        <v>259</v>
      </c>
      <c r="J2910" s="11" t="s">
        <v>261</v>
      </c>
      <c r="K2910" s="11" t="s">
        <v>8769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44958</v>
      </c>
      <c r="H2911" s="11">
        <v>9</v>
      </c>
      <c r="I2911" s="20" t="s">
        <v>259</v>
      </c>
      <c r="J2911" s="11" t="s">
        <v>261</v>
      </c>
      <c r="K2911" s="11" t="s">
        <v>8769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44958</v>
      </c>
      <c r="H2912" s="11">
        <v>9</v>
      </c>
      <c r="I2912" s="20" t="s">
        <v>259</v>
      </c>
      <c r="J2912" s="11" t="s">
        <v>261</v>
      </c>
      <c r="K2912" s="11" t="s">
        <v>8769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44958</v>
      </c>
      <c r="H2913" s="11">
        <v>9</v>
      </c>
      <c r="I2913" s="20" t="s">
        <v>259</v>
      </c>
      <c r="J2913" s="11" t="s">
        <v>261</v>
      </c>
      <c r="K2913" s="11" t="s">
        <v>8769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44958</v>
      </c>
      <c r="H2914" s="11">
        <v>9</v>
      </c>
      <c r="I2914" s="20" t="s">
        <v>259</v>
      </c>
      <c r="J2914" s="11" t="s">
        <v>261</v>
      </c>
      <c r="K2914" s="11" t="s">
        <v>8769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44958</v>
      </c>
      <c r="H2915" s="11">
        <v>9</v>
      </c>
      <c r="I2915" s="20" t="s">
        <v>259</v>
      </c>
      <c r="J2915" s="11" t="s">
        <v>261</v>
      </c>
      <c r="K2915" s="11" t="s">
        <v>8769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44958</v>
      </c>
      <c r="H2916" s="11">
        <v>9</v>
      </c>
      <c r="I2916" s="20" t="s">
        <v>259</v>
      </c>
      <c r="J2916" s="11" t="s">
        <v>261</v>
      </c>
      <c r="K2916" s="11" t="s">
        <v>8769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44958</v>
      </c>
      <c r="H2917" s="11">
        <v>9</v>
      </c>
      <c r="I2917" s="20" t="s">
        <v>259</v>
      </c>
      <c r="J2917" s="11" t="s">
        <v>261</v>
      </c>
      <c r="K2917" s="11" t="s">
        <v>8769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44958</v>
      </c>
      <c r="H2918" s="11">
        <v>9</v>
      </c>
      <c r="I2918" s="20" t="s">
        <v>259</v>
      </c>
      <c r="J2918" s="11" t="s">
        <v>261</v>
      </c>
      <c r="K2918" s="11" t="s">
        <v>8769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44958</v>
      </c>
      <c r="H2919" s="11">
        <v>9</v>
      </c>
      <c r="I2919" s="20" t="s">
        <v>259</v>
      </c>
      <c r="J2919" s="11" t="s">
        <v>261</v>
      </c>
      <c r="K2919" s="11" t="s">
        <v>8769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44958</v>
      </c>
      <c r="H2920" s="11">
        <v>9</v>
      </c>
      <c r="I2920" s="20" t="s">
        <v>259</v>
      </c>
      <c r="J2920" s="11" t="s">
        <v>261</v>
      </c>
      <c r="K2920" s="11" t="s">
        <v>8769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44958</v>
      </c>
      <c r="H2921" s="11">
        <v>9</v>
      </c>
      <c r="I2921" s="20" t="s">
        <v>259</v>
      </c>
      <c r="J2921" s="11" t="s">
        <v>261</v>
      </c>
      <c r="K2921" s="11" t="s">
        <v>8769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44958</v>
      </c>
      <c r="H2922" s="11">
        <v>9</v>
      </c>
      <c r="I2922" s="20" t="s">
        <v>259</v>
      </c>
      <c r="J2922" s="11" t="s">
        <v>261</v>
      </c>
      <c r="K2922" s="11" t="s">
        <v>8769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44958</v>
      </c>
      <c r="H2923" s="11">
        <v>9</v>
      </c>
      <c r="I2923" s="20" t="s">
        <v>259</v>
      </c>
      <c r="J2923" s="11" t="s">
        <v>261</v>
      </c>
      <c r="K2923" s="11" t="s">
        <v>8769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44958</v>
      </c>
      <c r="H2924" s="11">
        <v>9</v>
      </c>
      <c r="I2924" s="20" t="s">
        <v>259</v>
      </c>
      <c r="J2924" s="11" t="s">
        <v>261</v>
      </c>
      <c r="K2924" s="11" t="s">
        <v>8769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44958</v>
      </c>
      <c r="H2925" s="11">
        <v>9</v>
      </c>
      <c r="I2925" s="20" t="s">
        <v>259</v>
      </c>
      <c r="J2925" s="11" t="s">
        <v>261</v>
      </c>
      <c r="K2925" s="11" t="s">
        <v>8769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44958</v>
      </c>
      <c r="H2926" s="11">
        <v>9</v>
      </c>
      <c r="I2926" s="20" t="s">
        <v>259</v>
      </c>
      <c r="J2926" s="11" t="s">
        <v>261</v>
      </c>
      <c r="K2926" s="11" t="s">
        <v>8769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44958</v>
      </c>
      <c r="H2927" s="11">
        <v>9</v>
      </c>
      <c r="I2927" s="20" t="s">
        <v>259</v>
      </c>
      <c r="J2927" s="11" t="s">
        <v>261</v>
      </c>
      <c r="K2927" s="11" t="s">
        <v>8769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44958</v>
      </c>
      <c r="H2928" s="11">
        <v>9</v>
      </c>
      <c r="I2928" s="20" t="s">
        <v>259</v>
      </c>
      <c r="J2928" s="11" t="s">
        <v>261</v>
      </c>
      <c r="K2928" s="11" t="s">
        <v>8769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44958</v>
      </c>
      <c r="H2929" s="11">
        <v>9</v>
      </c>
      <c r="I2929" s="20" t="s">
        <v>259</v>
      </c>
      <c r="J2929" s="11" t="s">
        <v>261</v>
      </c>
      <c r="K2929" s="11" t="s">
        <v>8769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44958</v>
      </c>
      <c r="H2930" s="11">
        <v>9</v>
      </c>
      <c r="I2930" s="20" t="s">
        <v>259</v>
      </c>
      <c r="J2930" s="11" t="s">
        <v>261</v>
      </c>
      <c r="K2930" s="11" t="s">
        <v>8769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44958</v>
      </c>
      <c r="H2931" s="11">
        <v>9</v>
      </c>
      <c r="I2931" s="20" t="s">
        <v>259</v>
      </c>
      <c r="J2931" s="11" t="s">
        <v>261</v>
      </c>
      <c r="K2931" s="11" t="s">
        <v>8769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44958</v>
      </c>
      <c r="H2932" s="11">
        <v>9</v>
      </c>
      <c r="I2932" s="20" t="s">
        <v>259</v>
      </c>
      <c r="J2932" s="11" t="s">
        <v>261</v>
      </c>
      <c r="K2932" s="11" t="s">
        <v>8769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44958</v>
      </c>
      <c r="H2933" s="11">
        <v>9</v>
      </c>
      <c r="I2933" s="20" t="s">
        <v>259</v>
      </c>
      <c r="J2933" s="11" t="s">
        <v>261</v>
      </c>
      <c r="K2933" s="11" t="s">
        <v>8769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44958</v>
      </c>
      <c r="H2934" s="11">
        <v>9</v>
      </c>
      <c r="I2934" s="20" t="s">
        <v>259</v>
      </c>
      <c r="J2934" s="11" t="s">
        <v>261</v>
      </c>
      <c r="K2934" s="11" t="s">
        <v>8769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44958</v>
      </c>
      <c r="H2935" s="11">
        <v>9</v>
      </c>
      <c r="I2935" s="20" t="s">
        <v>259</v>
      </c>
      <c r="J2935" s="11" t="s">
        <v>261</v>
      </c>
      <c r="K2935" s="11" t="s">
        <v>8769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44958</v>
      </c>
      <c r="H2936" s="11">
        <v>9</v>
      </c>
      <c r="I2936" s="20" t="s">
        <v>259</v>
      </c>
      <c r="J2936" s="11" t="s">
        <v>261</v>
      </c>
      <c r="K2936" s="11" t="s">
        <v>8769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44958</v>
      </c>
      <c r="H2937" s="11">
        <v>9</v>
      </c>
      <c r="I2937" s="20" t="s">
        <v>259</v>
      </c>
      <c r="J2937" s="11" t="s">
        <v>261</v>
      </c>
      <c r="K2937" s="11" t="s">
        <v>8769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44958</v>
      </c>
      <c r="H2938" s="11">
        <v>9</v>
      </c>
      <c r="I2938" s="20" t="s">
        <v>259</v>
      </c>
      <c r="J2938" s="11" t="s">
        <v>261</v>
      </c>
      <c r="K2938" s="11" t="s">
        <v>8769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44958</v>
      </c>
      <c r="H2939" s="11">
        <v>9</v>
      </c>
      <c r="I2939" s="20" t="s">
        <v>259</v>
      </c>
      <c r="J2939" s="11" t="s">
        <v>261</v>
      </c>
      <c r="K2939" s="11" t="s">
        <v>8769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44958</v>
      </c>
      <c r="H2940" s="11">
        <v>9</v>
      </c>
      <c r="I2940" s="20" t="s">
        <v>259</v>
      </c>
      <c r="J2940" s="11" t="s">
        <v>261</v>
      </c>
      <c r="K2940" s="11" t="s">
        <v>8769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44958</v>
      </c>
      <c r="H2941" s="11">
        <v>9</v>
      </c>
      <c r="I2941" s="20" t="s">
        <v>259</v>
      </c>
      <c r="J2941" s="11" t="s">
        <v>261</v>
      </c>
      <c r="K2941" s="11" t="s">
        <v>8769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44958</v>
      </c>
      <c r="H2942" s="11">
        <v>9</v>
      </c>
      <c r="I2942" s="20" t="s">
        <v>259</v>
      </c>
      <c r="J2942" s="11" t="s">
        <v>261</v>
      </c>
      <c r="K2942" s="11" t="s">
        <v>8769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44958</v>
      </c>
      <c r="H2943" s="11">
        <v>9</v>
      </c>
      <c r="I2943" s="20" t="s">
        <v>259</v>
      </c>
      <c r="J2943" s="11" t="s">
        <v>261</v>
      </c>
      <c r="K2943" s="11" t="s">
        <v>8769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44958</v>
      </c>
      <c r="H2944" s="11">
        <v>9</v>
      </c>
      <c r="I2944" s="20" t="s">
        <v>259</v>
      </c>
      <c r="J2944" s="11" t="s">
        <v>261</v>
      </c>
      <c r="K2944" s="11" t="s">
        <v>8769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44958</v>
      </c>
      <c r="H2945" s="11">
        <v>9</v>
      </c>
      <c r="I2945" s="20" t="s">
        <v>259</v>
      </c>
      <c r="J2945" s="11" t="s">
        <v>261</v>
      </c>
      <c r="K2945" s="11" t="s">
        <v>8769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44958</v>
      </c>
      <c r="H2946" s="11">
        <v>9</v>
      </c>
      <c r="I2946" s="20" t="s">
        <v>259</v>
      </c>
      <c r="J2946" s="11" t="s">
        <v>261</v>
      </c>
      <c r="K2946" s="11" t="s">
        <v>8769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44958</v>
      </c>
      <c r="H2947" s="11">
        <v>9</v>
      </c>
      <c r="I2947" s="20" t="s">
        <v>259</v>
      </c>
      <c r="J2947" s="11" t="s">
        <v>261</v>
      </c>
      <c r="K2947" s="11" t="s">
        <v>8769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44958</v>
      </c>
      <c r="H2948" s="11">
        <v>9</v>
      </c>
      <c r="I2948" s="20" t="s">
        <v>259</v>
      </c>
      <c r="J2948" s="11" t="s">
        <v>261</v>
      </c>
      <c r="K2948" s="11" t="s">
        <v>8769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44958</v>
      </c>
      <c r="H2949" s="11">
        <v>9</v>
      </c>
      <c r="I2949" s="20" t="s">
        <v>259</v>
      </c>
      <c r="J2949" s="11" t="s">
        <v>261</v>
      </c>
      <c r="K2949" s="11" t="s">
        <v>8769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44958</v>
      </c>
      <c r="H2950" s="11">
        <v>9</v>
      </c>
      <c r="I2950" s="20" t="s">
        <v>259</v>
      </c>
      <c r="J2950" s="11" t="s">
        <v>261</v>
      </c>
      <c r="K2950" s="11" t="s">
        <v>8769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44958</v>
      </c>
      <c r="H2951" s="11">
        <v>9</v>
      </c>
      <c r="I2951" s="20" t="s">
        <v>259</v>
      </c>
      <c r="J2951" s="11" t="s">
        <v>261</v>
      </c>
      <c r="K2951" s="11" t="s">
        <v>8769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44958</v>
      </c>
      <c r="H2952" s="11">
        <v>9</v>
      </c>
      <c r="I2952" s="20" t="s">
        <v>259</v>
      </c>
      <c r="J2952" s="11" t="s">
        <v>261</v>
      </c>
      <c r="K2952" s="11" t="s">
        <v>8769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44958</v>
      </c>
      <c r="H2953" s="11">
        <v>9</v>
      </c>
      <c r="I2953" s="20" t="s">
        <v>259</v>
      </c>
      <c r="J2953" s="11" t="s">
        <v>261</v>
      </c>
      <c r="K2953" s="11" t="s">
        <v>8769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44958</v>
      </c>
      <c r="H2954" s="11">
        <v>9</v>
      </c>
      <c r="I2954" s="20" t="s">
        <v>259</v>
      </c>
      <c r="J2954" s="11" t="s">
        <v>261</v>
      </c>
      <c r="K2954" s="11" t="s">
        <v>8769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44958</v>
      </c>
      <c r="H2955" s="11">
        <v>9</v>
      </c>
      <c r="I2955" s="20" t="s">
        <v>259</v>
      </c>
      <c r="J2955" s="11" t="s">
        <v>261</v>
      </c>
      <c r="K2955" s="11" t="s">
        <v>8769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44958</v>
      </c>
      <c r="H2956" s="11">
        <v>9</v>
      </c>
      <c r="I2956" s="20" t="s">
        <v>259</v>
      </c>
      <c r="J2956" s="11" t="s">
        <v>261</v>
      </c>
      <c r="K2956" s="11" t="s">
        <v>8769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44958</v>
      </c>
      <c r="H2957" s="11">
        <v>9</v>
      </c>
      <c r="I2957" s="20" t="s">
        <v>259</v>
      </c>
      <c r="J2957" s="11" t="s">
        <v>261</v>
      </c>
      <c r="K2957" s="11" t="s">
        <v>8769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44958</v>
      </c>
      <c r="H2958" s="11">
        <v>9</v>
      </c>
      <c r="I2958" s="20" t="s">
        <v>259</v>
      </c>
      <c r="J2958" s="11" t="s">
        <v>261</v>
      </c>
      <c r="K2958" s="11" t="s">
        <v>8769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44958</v>
      </c>
      <c r="H2959" s="11">
        <v>9</v>
      </c>
      <c r="I2959" s="20" t="s">
        <v>259</v>
      </c>
      <c r="J2959" s="11" t="s">
        <v>261</v>
      </c>
      <c r="K2959" s="11" t="s">
        <v>8769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44958</v>
      </c>
      <c r="H2960" s="11">
        <v>9</v>
      </c>
      <c r="I2960" s="20" t="s">
        <v>259</v>
      </c>
      <c r="J2960" s="11" t="s">
        <v>261</v>
      </c>
      <c r="K2960" s="11" t="s">
        <v>8769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44958</v>
      </c>
      <c r="H2961" s="11">
        <v>9</v>
      </c>
      <c r="I2961" s="20" t="s">
        <v>259</v>
      </c>
      <c r="J2961" s="11" t="s">
        <v>261</v>
      </c>
      <c r="K2961" s="11" t="s">
        <v>8769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44958</v>
      </c>
      <c r="H2962" s="11">
        <v>9</v>
      </c>
      <c r="I2962" s="20" t="s">
        <v>259</v>
      </c>
      <c r="J2962" s="11" t="s">
        <v>261</v>
      </c>
      <c r="K2962" s="11" t="s">
        <v>8769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44958</v>
      </c>
      <c r="H2963" s="11">
        <v>9</v>
      </c>
      <c r="I2963" s="20" t="s">
        <v>259</v>
      </c>
      <c r="J2963" s="11" t="s">
        <v>261</v>
      </c>
      <c r="K2963" s="11" t="s">
        <v>8769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44958</v>
      </c>
      <c r="H2964" s="11">
        <v>9</v>
      </c>
      <c r="I2964" s="20" t="s">
        <v>259</v>
      </c>
      <c r="J2964" s="11" t="s">
        <v>261</v>
      </c>
      <c r="K2964" s="11" t="s">
        <v>8769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44958</v>
      </c>
      <c r="H2965" s="11">
        <v>9</v>
      </c>
      <c r="I2965" s="20" t="s">
        <v>259</v>
      </c>
      <c r="J2965" s="11" t="s">
        <v>261</v>
      </c>
      <c r="K2965" s="11" t="s">
        <v>8769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44958</v>
      </c>
      <c r="H2966" s="11">
        <v>9</v>
      </c>
      <c r="I2966" s="20" t="s">
        <v>259</v>
      </c>
      <c r="J2966" s="11" t="s">
        <v>261</v>
      </c>
      <c r="K2966" s="11" t="s">
        <v>8769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44958</v>
      </c>
      <c r="H2967" s="11">
        <v>9</v>
      </c>
      <c r="I2967" s="20" t="s">
        <v>259</v>
      </c>
      <c r="J2967" s="11" t="s">
        <v>261</v>
      </c>
      <c r="K2967" s="11" t="s">
        <v>8769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44958</v>
      </c>
      <c r="H2968" s="11">
        <v>9</v>
      </c>
      <c r="I2968" s="20" t="s">
        <v>259</v>
      </c>
      <c r="J2968" s="11" t="s">
        <v>261</v>
      </c>
      <c r="K2968" s="11" t="s">
        <v>8769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44958</v>
      </c>
      <c r="H2969" s="11">
        <v>9</v>
      </c>
      <c r="I2969" s="20" t="s">
        <v>259</v>
      </c>
      <c r="J2969" s="11" t="s">
        <v>261</v>
      </c>
      <c r="K2969" s="11" t="s">
        <v>8769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44958</v>
      </c>
      <c r="H2970" s="11">
        <v>9</v>
      </c>
      <c r="I2970" s="20" t="s">
        <v>259</v>
      </c>
      <c r="J2970" s="11" t="s">
        <v>261</v>
      </c>
      <c r="K2970" s="11" t="s">
        <v>8769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44958</v>
      </c>
      <c r="H2971" s="11">
        <v>9</v>
      </c>
      <c r="I2971" s="20" t="s">
        <v>259</v>
      </c>
      <c r="J2971" s="11" t="s">
        <v>261</v>
      </c>
      <c r="K2971" s="11" t="s">
        <v>8769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44958</v>
      </c>
      <c r="H2972" s="11">
        <v>9</v>
      </c>
      <c r="I2972" s="20" t="s">
        <v>259</v>
      </c>
      <c r="J2972" s="11" t="s">
        <v>261</v>
      </c>
      <c r="K2972" s="11" t="s">
        <v>8769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44958</v>
      </c>
      <c r="H2973" s="11">
        <v>9</v>
      </c>
      <c r="I2973" s="20" t="s">
        <v>259</v>
      </c>
      <c r="J2973" s="11" t="s">
        <v>261</v>
      </c>
      <c r="K2973" s="11" t="s">
        <v>8769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44958</v>
      </c>
      <c r="H2974" s="11">
        <v>9</v>
      </c>
      <c r="I2974" s="20" t="s">
        <v>259</v>
      </c>
      <c r="J2974" s="11" t="s">
        <v>261</v>
      </c>
      <c r="K2974" s="11" t="s">
        <v>8769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44958</v>
      </c>
      <c r="H2975" s="11">
        <v>9</v>
      </c>
      <c r="I2975" s="20" t="s">
        <v>259</v>
      </c>
      <c r="J2975" s="11" t="s">
        <v>261</v>
      </c>
      <c r="K2975" s="11" t="s">
        <v>8769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44958</v>
      </c>
      <c r="H2976" s="11">
        <v>9</v>
      </c>
      <c r="I2976" s="20" t="s">
        <v>259</v>
      </c>
      <c r="J2976" s="11" t="s">
        <v>261</v>
      </c>
      <c r="K2976" s="11" t="s">
        <v>8769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44958</v>
      </c>
      <c r="H2977" s="11">
        <v>9</v>
      </c>
      <c r="I2977" s="20" t="s">
        <v>259</v>
      </c>
      <c r="J2977" s="11" t="s">
        <v>261</v>
      </c>
      <c r="K2977" s="11" t="s">
        <v>8769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44958</v>
      </c>
      <c r="H2978" s="11">
        <v>9</v>
      </c>
      <c r="I2978" s="20" t="s">
        <v>259</v>
      </c>
      <c r="J2978" s="11" t="s">
        <v>261</v>
      </c>
      <c r="K2978" s="11" t="s">
        <v>8769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44958</v>
      </c>
      <c r="H2979" s="11">
        <v>9</v>
      </c>
      <c r="I2979" s="20" t="s">
        <v>259</v>
      </c>
      <c r="J2979" s="11" t="s">
        <v>261</v>
      </c>
      <c r="K2979" s="11" t="s">
        <v>8769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44958</v>
      </c>
      <c r="H2980" s="11">
        <v>9</v>
      </c>
      <c r="I2980" s="20" t="s">
        <v>259</v>
      </c>
      <c r="J2980" s="11" t="s">
        <v>261</v>
      </c>
      <c r="K2980" s="11" t="s">
        <v>8769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44958</v>
      </c>
      <c r="H2981" s="11">
        <v>9</v>
      </c>
      <c r="I2981" s="20" t="s">
        <v>259</v>
      </c>
      <c r="J2981" s="11" t="s">
        <v>261</v>
      </c>
      <c r="K2981" s="11" t="s">
        <v>8769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44958</v>
      </c>
      <c r="H2982" s="11">
        <v>9</v>
      </c>
      <c r="I2982" s="20" t="s">
        <v>259</v>
      </c>
      <c r="J2982" s="11" t="s">
        <v>261</v>
      </c>
      <c r="K2982" s="11" t="s">
        <v>8769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44958</v>
      </c>
      <c r="H2983" s="11">
        <v>9</v>
      </c>
      <c r="I2983" s="20" t="s">
        <v>259</v>
      </c>
      <c r="J2983" s="11" t="s">
        <v>261</v>
      </c>
      <c r="K2983" s="11" t="s">
        <v>8769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44958</v>
      </c>
      <c r="H2984" s="11">
        <v>9</v>
      </c>
      <c r="I2984" s="20" t="s">
        <v>259</v>
      </c>
      <c r="J2984" s="11" t="s">
        <v>261</v>
      </c>
      <c r="K2984" s="11" t="s">
        <v>8769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44958</v>
      </c>
      <c r="H2985" s="11">
        <v>9</v>
      </c>
      <c r="I2985" s="20" t="s">
        <v>259</v>
      </c>
      <c r="J2985" s="11" t="s">
        <v>261</v>
      </c>
      <c r="K2985" s="11" t="s">
        <v>8769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44958</v>
      </c>
      <c r="H2986" s="11">
        <v>9</v>
      </c>
      <c r="I2986" s="20" t="s">
        <v>259</v>
      </c>
      <c r="J2986" s="11" t="s">
        <v>261</v>
      </c>
      <c r="K2986" s="11" t="s">
        <v>8769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44958</v>
      </c>
      <c r="H2987" s="11">
        <v>9</v>
      </c>
      <c r="I2987" s="20" t="s">
        <v>259</v>
      </c>
      <c r="J2987" s="11" t="s">
        <v>261</v>
      </c>
      <c r="K2987" s="11" t="s">
        <v>8769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44958</v>
      </c>
      <c r="H2988" s="11">
        <v>9</v>
      </c>
      <c r="I2988" s="20" t="s">
        <v>259</v>
      </c>
      <c r="J2988" s="11" t="s">
        <v>261</v>
      </c>
      <c r="K2988" s="11" t="s">
        <v>8769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44958</v>
      </c>
      <c r="H2989" s="11">
        <v>9</v>
      </c>
      <c r="I2989" s="20" t="s">
        <v>259</v>
      </c>
      <c r="J2989" s="11" t="s">
        <v>261</v>
      </c>
      <c r="K2989" s="11" t="s">
        <v>8769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44958</v>
      </c>
      <c r="H2990" s="11">
        <v>9</v>
      </c>
      <c r="I2990" s="20" t="s">
        <v>259</v>
      </c>
      <c r="J2990" s="11" t="s">
        <v>261</v>
      </c>
      <c r="K2990" s="11" t="s">
        <v>8769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44958</v>
      </c>
      <c r="H2991" s="11">
        <v>9</v>
      </c>
      <c r="I2991" s="20" t="s">
        <v>259</v>
      </c>
      <c r="J2991" s="11" t="s">
        <v>261</v>
      </c>
      <c r="K2991" s="11" t="s">
        <v>8769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44958</v>
      </c>
      <c r="H2992" s="11">
        <v>9</v>
      </c>
      <c r="I2992" s="20" t="s">
        <v>259</v>
      </c>
      <c r="J2992" s="11" t="s">
        <v>261</v>
      </c>
      <c r="K2992" s="11" t="s">
        <v>8769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44958</v>
      </c>
      <c r="H2993" s="11">
        <v>9</v>
      </c>
      <c r="I2993" s="20" t="s">
        <v>259</v>
      </c>
      <c r="J2993" s="11" t="s">
        <v>261</v>
      </c>
      <c r="K2993" s="11" t="s">
        <v>8769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44958</v>
      </c>
      <c r="H2994" s="11">
        <v>9</v>
      </c>
      <c r="I2994" s="20" t="s">
        <v>259</v>
      </c>
      <c r="J2994" s="11" t="s">
        <v>261</v>
      </c>
      <c r="K2994" s="11" t="s">
        <v>8769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44958</v>
      </c>
      <c r="H2995" s="11">
        <v>9</v>
      </c>
      <c r="I2995" s="20" t="s">
        <v>259</v>
      </c>
      <c r="J2995" s="11" t="s">
        <v>261</v>
      </c>
      <c r="K2995" s="11" t="s">
        <v>8769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44958</v>
      </c>
      <c r="H2996" s="11">
        <v>9</v>
      </c>
      <c r="I2996" s="20" t="s">
        <v>259</v>
      </c>
      <c r="J2996" s="11" t="s">
        <v>261</v>
      </c>
      <c r="K2996" s="11" t="s">
        <v>8769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44958</v>
      </c>
      <c r="H2997" s="11">
        <v>9</v>
      </c>
      <c r="I2997" s="20" t="s">
        <v>259</v>
      </c>
      <c r="J2997" s="11" t="s">
        <v>261</v>
      </c>
      <c r="K2997" s="11" t="s">
        <v>8769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44958</v>
      </c>
      <c r="H2998" s="11">
        <v>9</v>
      </c>
      <c r="I2998" s="20" t="s">
        <v>259</v>
      </c>
      <c r="J2998" s="11" t="s">
        <v>261</v>
      </c>
      <c r="K2998" s="11" t="s">
        <v>8769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44958</v>
      </c>
      <c r="H2999" s="11">
        <v>9</v>
      </c>
      <c r="I2999" s="20" t="s">
        <v>259</v>
      </c>
      <c r="J2999" s="11" t="s">
        <v>261</v>
      </c>
      <c r="K2999" s="11" t="s">
        <v>8769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44958</v>
      </c>
      <c r="H3000" s="11">
        <v>9</v>
      </c>
      <c r="I3000" s="20" t="s">
        <v>259</v>
      </c>
      <c r="J3000" s="11" t="s">
        <v>261</v>
      </c>
      <c r="K3000" s="11" t="s">
        <v>8769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44958</v>
      </c>
      <c r="H3001" s="11">
        <v>9</v>
      </c>
      <c r="I3001" s="20" t="s">
        <v>259</v>
      </c>
      <c r="J3001" s="11" t="s">
        <v>261</v>
      </c>
      <c r="K3001" s="11" t="s">
        <v>8769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44958</v>
      </c>
      <c r="H3002" s="11">
        <v>9</v>
      </c>
      <c r="I3002" s="20" t="s">
        <v>259</v>
      </c>
      <c r="J3002" s="11" t="s">
        <v>261</v>
      </c>
      <c r="K3002" s="11" t="s">
        <v>8769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44958</v>
      </c>
      <c r="H3003" s="11">
        <v>9</v>
      </c>
      <c r="I3003" s="20" t="s">
        <v>259</v>
      </c>
      <c r="J3003" s="11" t="s">
        <v>261</v>
      </c>
      <c r="K3003" s="11" t="s">
        <v>8769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44958</v>
      </c>
      <c r="H3004" s="11">
        <v>9</v>
      </c>
      <c r="I3004" s="20" t="s">
        <v>259</v>
      </c>
      <c r="J3004" s="11" t="s">
        <v>261</v>
      </c>
      <c r="K3004" s="11" t="s">
        <v>8769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44958</v>
      </c>
      <c r="H3005" s="11">
        <v>9</v>
      </c>
      <c r="I3005" s="20" t="s">
        <v>259</v>
      </c>
      <c r="J3005" s="11" t="s">
        <v>261</v>
      </c>
      <c r="K3005" s="11" t="s">
        <v>8769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44958</v>
      </c>
      <c r="H3006" s="11">
        <v>9</v>
      </c>
      <c r="I3006" s="20" t="s">
        <v>259</v>
      </c>
      <c r="J3006" s="11" t="s">
        <v>261</v>
      </c>
      <c r="K3006" s="11" t="s">
        <v>8769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44958</v>
      </c>
      <c r="H3007" s="11">
        <v>9</v>
      </c>
      <c r="I3007" s="20" t="s">
        <v>259</v>
      </c>
      <c r="J3007" s="11" t="s">
        <v>261</v>
      </c>
      <c r="K3007" s="11" t="s">
        <v>8769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44958</v>
      </c>
      <c r="H3008" s="11">
        <v>9</v>
      </c>
      <c r="I3008" s="20" t="s">
        <v>259</v>
      </c>
      <c r="J3008" s="11" t="s">
        <v>261</v>
      </c>
      <c r="K3008" s="11" t="s">
        <v>8769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44958</v>
      </c>
      <c r="H3009" s="11">
        <v>9</v>
      </c>
      <c r="I3009" s="20" t="s">
        <v>259</v>
      </c>
      <c r="J3009" s="11" t="s">
        <v>261</v>
      </c>
      <c r="K3009" s="11" t="s">
        <v>8769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44958</v>
      </c>
      <c r="H3010" s="11">
        <v>9</v>
      </c>
      <c r="I3010" s="20" t="s">
        <v>259</v>
      </c>
      <c r="J3010" s="11" t="s">
        <v>261</v>
      </c>
      <c r="K3010" s="11" t="s">
        <v>8769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44958</v>
      </c>
      <c r="H3011" s="11">
        <v>9</v>
      </c>
      <c r="I3011" s="20" t="s">
        <v>259</v>
      </c>
      <c r="J3011" s="11" t="s">
        <v>261</v>
      </c>
      <c r="K3011" s="11" t="s">
        <v>8769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44958</v>
      </c>
      <c r="H3012" s="11">
        <v>9</v>
      </c>
      <c r="I3012" s="20" t="s">
        <v>259</v>
      </c>
      <c r="J3012" s="11" t="s">
        <v>261</v>
      </c>
      <c r="K3012" s="11" t="s">
        <v>8769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44958</v>
      </c>
      <c r="H3013" s="11">
        <v>9</v>
      </c>
      <c r="I3013" s="20" t="s">
        <v>259</v>
      </c>
      <c r="J3013" s="11" t="s">
        <v>261</v>
      </c>
      <c r="K3013" s="11" t="s">
        <v>8769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44958</v>
      </c>
      <c r="H3014" s="11">
        <v>9</v>
      </c>
      <c r="I3014" s="20" t="s">
        <v>259</v>
      </c>
      <c r="J3014" s="11" t="s">
        <v>261</v>
      </c>
      <c r="K3014" s="11" t="s">
        <v>8769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44958</v>
      </c>
      <c r="H3015" s="11">
        <v>9</v>
      </c>
      <c r="I3015" s="20" t="s">
        <v>259</v>
      </c>
      <c r="J3015" s="11" t="s">
        <v>261</v>
      </c>
      <c r="K3015" s="11" t="s">
        <v>8769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44958</v>
      </c>
      <c r="H3016" s="11">
        <v>9</v>
      </c>
      <c r="I3016" s="20" t="s">
        <v>259</v>
      </c>
      <c r="J3016" s="11" t="s">
        <v>261</v>
      </c>
      <c r="K3016" s="11" t="s">
        <v>8769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44958</v>
      </c>
      <c r="H3017" s="11">
        <v>9</v>
      </c>
      <c r="I3017" s="20" t="s">
        <v>259</v>
      </c>
      <c r="J3017" s="11" t="s">
        <v>261</v>
      </c>
      <c r="K3017" s="11" t="s">
        <v>8769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44958</v>
      </c>
      <c r="H3018" s="11">
        <v>9</v>
      </c>
      <c r="I3018" s="20" t="s">
        <v>259</v>
      </c>
      <c r="J3018" s="11" t="s">
        <v>261</v>
      </c>
      <c r="K3018" s="11" t="s">
        <v>8769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44958</v>
      </c>
      <c r="H3019" s="11">
        <v>9</v>
      </c>
      <c r="I3019" s="20" t="s">
        <v>259</v>
      </c>
      <c r="J3019" s="11" t="s">
        <v>261</v>
      </c>
      <c r="K3019" s="11" t="s">
        <v>8769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44958</v>
      </c>
      <c r="H3020" s="11">
        <v>9</v>
      </c>
      <c r="I3020" s="20" t="s">
        <v>259</v>
      </c>
      <c r="J3020" s="11" t="s">
        <v>261</v>
      </c>
      <c r="K3020" s="11" t="s">
        <v>8769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44958</v>
      </c>
      <c r="H3021" s="11">
        <v>9</v>
      </c>
      <c r="I3021" s="20" t="s">
        <v>259</v>
      </c>
      <c r="J3021" s="11" t="s">
        <v>261</v>
      </c>
      <c r="K3021" s="11" t="s">
        <v>8769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44958</v>
      </c>
      <c r="H3022" s="11">
        <v>9</v>
      </c>
      <c r="I3022" s="20" t="s">
        <v>259</v>
      </c>
      <c r="J3022" s="11" t="s">
        <v>261</v>
      </c>
      <c r="K3022" s="11" t="s">
        <v>8769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44958</v>
      </c>
      <c r="H3023" s="11">
        <v>9</v>
      </c>
      <c r="I3023" s="20" t="s">
        <v>259</v>
      </c>
      <c r="J3023" s="11" t="s">
        <v>261</v>
      </c>
      <c r="K3023" s="11" t="s">
        <v>8769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44958</v>
      </c>
      <c r="H3024" s="11">
        <v>9</v>
      </c>
      <c r="I3024" s="20" t="s">
        <v>259</v>
      </c>
      <c r="J3024" s="11" t="s">
        <v>261</v>
      </c>
      <c r="K3024" s="11" t="s">
        <v>8769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44958</v>
      </c>
      <c r="H3025" s="11">
        <v>9</v>
      </c>
      <c r="I3025" s="20" t="s">
        <v>259</v>
      </c>
      <c r="J3025" s="11" t="s">
        <v>261</v>
      </c>
      <c r="K3025" s="11" t="s">
        <v>8769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44958</v>
      </c>
      <c r="H3026" s="11">
        <v>9</v>
      </c>
      <c r="I3026" s="20" t="s">
        <v>259</v>
      </c>
      <c r="J3026" s="11" t="s">
        <v>261</v>
      </c>
      <c r="K3026" s="11" t="s">
        <v>8769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44958</v>
      </c>
      <c r="H3027" s="11">
        <v>9</v>
      </c>
      <c r="I3027" s="20" t="s">
        <v>259</v>
      </c>
      <c r="J3027" s="11" t="s">
        <v>261</v>
      </c>
      <c r="K3027" s="11" t="s">
        <v>8769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44958</v>
      </c>
      <c r="H3028" s="11">
        <v>9</v>
      </c>
      <c r="I3028" s="20" t="s">
        <v>259</v>
      </c>
      <c r="J3028" s="11" t="s">
        <v>261</v>
      </c>
      <c r="K3028" s="11" t="s">
        <v>8769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44958</v>
      </c>
      <c r="H3029" s="11">
        <v>9</v>
      </c>
      <c r="I3029" s="20" t="s">
        <v>259</v>
      </c>
      <c r="J3029" s="11" t="s">
        <v>261</v>
      </c>
      <c r="K3029" s="11" t="s">
        <v>8769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44958</v>
      </c>
      <c r="H3030" s="11">
        <v>9</v>
      </c>
      <c r="I3030" s="20" t="s">
        <v>259</v>
      </c>
      <c r="J3030" s="11" t="s">
        <v>261</v>
      </c>
      <c r="K3030" s="11" t="s">
        <v>8769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44958</v>
      </c>
      <c r="H3031" s="11">
        <v>9</v>
      </c>
      <c r="I3031" s="20" t="s">
        <v>259</v>
      </c>
      <c r="J3031" s="11" t="s">
        <v>261</v>
      </c>
      <c r="K3031" s="11" t="s">
        <v>8769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44958</v>
      </c>
      <c r="H3032" s="11">
        <v>9</v>
      </c>
      <c r="I3032" s="20" t="s">
        <v>259</v>
      </c>
      <c r="J3032" s="11" t="s">
        <v>261</v>
      </c>
      <c r="K3032" s="11" t="s">
        <v>8769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44958</v>
      </c>
      <c r="H3033" s="11">
        <v>9</v>
      </c>
      <c r="I3033" s="20" t="s">
        <v>259</v>
      </c>
      <c r="J3033" s="11" t="s">
        <v>261</v>
      </c>
      <c r="K3033" s="11" t="s">
        <v>8769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44958</v>
      </c>
      <c r="H3034" s="11">
        <v>9</v>
      </c>
      <c r="I3034" s="20" t="s">
        <v>259</v>
      </c>
      <c r="J3034" s="11" t="s">
        <v>261</v>
      </c>
      <c r="K3034" s="11" t="s">
        <v>8769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44958</v>
      </c>
      <c r="H3035" s="11">
        <v>9</v>
      </c>
      <c r="I3035" s="20" t="s">
        <v>259</v>
      </c>
      <c r="J3035" s="11" t="s">
        <v>261</v>
      </c>
      <c r="K3035" s="11" t="s">
        <v>8769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44958</v>
      </c>
      <c r="H3036" s="11">
        <v>9</v>
      </c>
      <c r="I3036" s="20" t="s">
        <v>259</v>
      </c>
      <c r="J3036" s="11" t="s">
        <v>261</v>
      </c>
      <c r="K3036" s="11" t="s">
        <v>8769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44958</v>
      </c>
      <c r="H3037" s="11">
        <v>9</v>
      </c>
      <c r="I3037" s="20" t="s">
        <v>259</v>
      </c>
      <c r="J3037" s="11" t="s">
        <v>261</v>
      </c>
      <c r="K3037" s="11" t="s">
        <v>8769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44958</v>
      </c>
      <c r="H3038" s="11">
        <v>9</v>
      </c>
      <c r="I3038" s="20" t="s">
        <v>259</v>
      </c>
      <c r="J3038" s="11" t="s">
        <v>261</v>
      </c>
      <c r="K3038" s="11" t="s">
        <v>8769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44958</v>
      </c>
      <c r="H3039" s="11">
        <v>9</v>
      </c>
      <c r="I3039" s="20" t="s">
        <v>259</v>
      </c>
      <c r="J3039" s="11" t="s">
        <v>261</v>
      </c>
      <c r="K3039" s="11" t="s">
        <v>8769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44958</v>
      </c>
      <c r="H3040" s="11">
        <v>9</v>
      </c>
      <c r="I3040" s="20" t="s">
        <v>259</v>
      </c>
      <c r="J3040" s="11" t="s">
        <v>261</v>
      </c>
      <c r="K3040" s="11" t="s">
        <v>8769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44958</v>
      </c>
      <c r="H3041" s="11">
        <v>9</v>
      </c>
      <c r="I3041" s="20" t="s">
        <v>259</v>
      </c>
      <c r="J3041" s="11" t="s">
        <v>261</v>
      </c>
      <c r="K3041" s="11" t="s">
        <v>8769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44958</v>
      </c>
      <c r="H3042" s="11">
        <v>9</v>
      </c>
      <c r="I3042" s="20" t="s">
        <v>259</v>
      </c>
      <c r="J3042" s="11" t="s">
        <v>261</v>
      </c>
      <c r="K3042" s="11" t="s">
        <v>8769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44958</v>
      </c>
      <c r="H3043" s="11">
        <v>9</v>
      </c>
      <c r="I3043" s="20" t="s">
        <v>259</v>
      </c>
      <c r="J3043" s="11" t="s">
        <v>261</v>
      </c>
      <c r="K3043" s="11" t="s">
        <v>8769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44958</v>
      </c>
      <c r="H3044" s="11">
        <v>9</v>
      </c>
      <c r="I3044" s="20" t="s">
        <v>259</v>
      </c>
      <c r="J3044" s="11" t="s">
        <v>261</v>
      </c>
      <c r="K3044" s="11" t="s">
        <v>8769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44958</v>
      </c>
      <c r="H3045" s="11">
        <v>9</v>
      </c>
      <c r="I3045" s="20" t="s">
        <v>259</v>
      </c>
      <c r="J3045" s="11" t="s">
        <v>261</v>
      </c>
      <c r="K3045" s="11" t="s">
        <v>8769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44958</v>
      </c>
      <c r="H3046" s="11">
        <v>9</v>
      </c>
      <c r="I3046" s="20" t="s">
        <v>259</v>
      </c>
      <c r="J3046" s="11" t="s">
        <v>261</v>
      </c>
      <c r="K3046" s="11" t="s">
        <v>8769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44958</v>
      </c>
      <c r="H3047" s="11">
        <v>9</v>
      </c>
      <c r="I3047" s="20" t="s">
        <v>259</v>
      </c>
      <c r="J3047" s="11" t="s">
        <v>261</v>
      </c>
      <c r="K3047" s="11" t="s">
        <v>8769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44958</v>
      </c>
      <c r="H3048" s="11">
        <v>9</v>
      </c>
      <c r="I3048" s="20" t="s">
        <v>259</v>
      </c>
      <c r="J3048" s="11" t="s">
        <v>261</v>
      </c>
      <c r="K3048" s="11" t="s">
        <v>8769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44958</v>
      </c>
      <c r="H3049" s="11">
        <v>9</v>
      </c>
      <c r="I3049" s="20" t="s">
        <v>259</v>
      </c>
      <c r="J3049" s="11" t="s">
        <v>261</v>
      </c>
      <c r="K3049" s="11" t="s">
        <v>8769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44958</v>
      </c>
      <c r="H3050" s="11">
        <v>9</v>
      </c>
      <c r="I3050" s="20" t="s">
        <v>259</v>
      </c>
      <c r="J3050" s="11" t="s">
        <v>261</v>
      </c>
      <c r="K3050" s="11" t="s">
        <v>8769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44958</v>
      </c>
      <c r="H3051" s="11">
        <v>9</v>
      </c>
      <c r="I3051" s="20" t="s">
        <v>259</v>
      </c>
      <c r="J3051" s="11" t="s">
        <v>261</v>
      </c>
      <c r="K3051" s="11" t="s">
        <v>8769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44958</v>
      </c>
      <c r="H3052" s="11">
        <v>9</v>
      </c>
      <c r="I3052" s="20" t="s">
        <v>259</v>
      </c>
      <c r="J3052" s="11" t="s">
        <v>261</v>
      </c>
      <c r="K3052" s="11" t="s">
        <v>8769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44958</v>
      </c>
      <c r="H3053" s="11">
        <v>9</v>
      </c>
      <c r="I3053" s="20" t="s">
        <v>259</v>
      </c>
      <c r="J3053" s="11" t="s">
        <v>261</v>
      </c>
      <c r="K3053" s="11" t="s">
        <v>8769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44958</v>
      </c>
      <c r="H3054" s="11">
        <v>9</v>
      </c>
      <c r="I3054" s="20" t="s">
        <v>259</v>
      </c>
      <c r="J3054" s="11" t="s">
        <v>261</v>
      </c>
      <c r="K3054" s="11" t="s">
        <v>8769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44958</v>
      </c>
      <c r="H3055" s="11">
        <v>9</v>
      </c>
      <c r="I3055" s="20" t="s">
        <v>259</v>
      </c>
      <c r="J3055" s="11" t="s">
        <v>261</v>
      </c>
      <c r="K3055" s="11" t="s">
        <v>8769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44958</v>
      </c>
      <c r="H3056" s="11">
        <v>9</v>
      </c>
      <c r="I3056" s="20" t="s">
        <v>259</v>
      </c>
      <c r="J3056" s="11" t="s">
        <v>261</v>
      </c>
      <c r="K3056" s="11" t="s">
        <v>8769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44958</v>
      </c>
      <c r="H3057" s="11">
        <v>9</v>
      </c>
      <c r="I3057" s="20" t="s">
        <v>259</v>
      </c>
      <c r="J3057" s="11" t="s">
        <v>261</v>
      </c>
      <c r="K3057" s="11" t="s">
        <v>8769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44958</v>
      </c>
      <c r="H3058" s="11">
        <v>9</v>
      </c>
      <c r="I3058" s="20" t="s">
        <v>259</v>
      </c>
      <c r="J3058" s="11" t="s">
        <v>261</v>
      </c>
      <c r="K3058" s="11" t="s">
        <v>8769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44958</v>
      </c>
      <c r="H3059" s="11">
        <v>9</v>
      </c>
      <c r="I3059" s="20" t="s">
        <v>259</v>
      </c>
      <c r="J3059" s="11" t="s">
        <v>261</v>
      </c>
      <c r="K3059" s="11" t="s">
        <v>8769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44958</v>
      </c>
      <c r="H3060" s="11">
        <v>9</v>
      </c>
      <c r="I3060" s="20" t="s">
        <v>259</v>
      </c>
      <c r="J3060" s="11" t="s">
        <v>261</v>
      </c>
      <c r="K3060" s="11" t="s">
        <v>8769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44958</v>
      </c>
      <c r="H3061" s="11">
        <v>9</v>
      </c>
      <c r="I3061" s="20" t="s">
        <v>259</v>
      </c>
      <c r="J3061" s="11" t="s">
        <v>261</v>
      </c>
      <c r="K3061" s="11" t="s">
        <v>8769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44958</v>
      </c>
      <c r="H3062" s="11">
        <v>9</v>
      </c>
      <c r="I3062" s="20" t="s">
        <v>259</v>
      </c>
      <c r="J3062" s="11" t="s">
        <v>261</v>
      </c>
      <c r="K3062" s="11" t="s">
        <v>8769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44958</v>
      </c>
      <c r="H3063" s="11">
        <v>9</v>
      </c>
      <c r="I3063" s="20" t="s">
        <v>259</v>
      </c>
      <c r="J3063" s="11" t="s">
        <v>261</v>
      </c>
      <c r="K3063" s="11" t="s">
        <v>8769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44958</v>
      </c>
      <c r="H3064" s="11">
        <v>9</v>
      </c>
      <c r="I3064" s="20" t="s">
        <v>259</v>
      </c>
      <c r="J3064" s="11" t="s">
        <v>261</v>
      </c>
      <c r="K3064" s="11" t="s">
        <v>8769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44958</v>
      </c>
      <c r="H3065" s="11">
        <v>9</v>
      </c>
      <c r="I3065" s="20" t="s">
        <v>259</v>
      </c>
      <c r="J3065" s="11" t="s">
        <v>261</v>
      </c>
      <c r="K3065" s="11" t="s">
        <v>8769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44958</v>
      </c>
      <c r="H3066" s="11">
        <v>9</v>
      </c>
      <c r="I3066" s="20" t="s">
        <v>259</v>
      </c>
      <c r="J3066" s="11" t="s">
        <v>261</v>
      </c>
      <c r="K3066" s="11" t="s">
        <v>8769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44958</v>
      </c>
      <c r="H3067" s="11">
        <v>9</v>
      </c>
      <c r="I3067" s="20" t="s">
        <v>259</v>
      </c>
      <c r="J3067" s="11" t="s">
        <v>261</v>
      </c>
      <c r="K3067" s="11" t="s">
        <v>8769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44958</v>
      </c>
      <c r="H3068" s="11">
        <v>9</v>
      </c>
      <c r="I3068" s="20" t="s">
        <v>259</v>
      </c>
      <c r="J3068" s="11" t="s">
        <v>261</v>
      </c>
      <c r="K3068" s="11" t="s">
        <v>8769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44958</v>
      </c>
      <c r="H3069" s="11">
        <v>9</v>
      </c>
      <c r="I3069" s="20" t="s">
        <v>259</v>
      </c>
      <c r="J3069" s="11" t="s">
        <v>261</v>
      </c>
      <c r="K3069" s="11" t="s">
        <v>8769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44958</v>
      </c>
      <c r="H3070" s="11">
        <v>9</v>
      </c>
      <c r="I3070" s="20" t="s">
        <v>259</v>
      </c>
      <c r="J3070" s="11" t="s">
        <v>261</v>
      </c>
      <c r="K3070" s="11" t="s">
        <v>8769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44958</v>
      </c>
      <c r="H3071" s="11">
        <v>9</v>
      </c>
      <c r="I3071" s="20" t="s">
        <v>259</v>
      </c>
      <c r="J3071" s="11" t="s">
        <v>261</v>
      </c>
      <c r="K3071" s="11" t="s">
        <v>8769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44958</v>
      </c>
      <c r="H3072" s="11">
        <v>9</v>
      </c>
      <c r="I3072" s="20" t="s">
        <v>259</v>
      </c>
      <c r="J3072" s="11" t="s">
        <v>261</v>
      </c>
      <c r="K3072" s="11" t="s">
        <v>8769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44958</v>
      </c>
      <c r="H3073" s="11">
        <v>9</v>
      </c>
      <c r="I3073" s="20" t="s">
        <v>259</v>
      </c>
      <c r="J3073" s="11" t="s">
        <v>261</v>
      </c>
      <c r="K3073" s="11" t="s">
        <v>8769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44958</v>
      </c>
      <c r="H3074" s="11">
        <v>9</v>
      </c>
      <c r="I3074" s="20" t="s">
        <v>259</v>
      </c>
      <c r="J3074" s="11" t="s">
        <v>261</v>
      </c>
      <c r="K3074" s="11" t="s">
        <v>8769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44958</v>
      </c>
      <c r="H3075" s="11">
        <v>9</v>
      </c>
      <c r="I3075" s="20" t="s">
        <v>259</v>
      </c>
      <c r="J3075" s="11" t="s">
        <v>261</v>
      </c>
      <c r="K3075" s="11" t="s">
        <v>8769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44958</v>
      </c>
      <c r="H3076" s="11">
        <v>9</v>
      </c>
      <c r="I3076" s="20" t="s">
        <v>259</v>
      </c>
      <c r="J3076" s="11" t="s">
        <v>261</v>
      </c>
      <c r="K3076" s="11" t="s">
        <v>8769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44958</v>
      </c>
      <c r="H3077" s="11">
        <v>9</v>
      </c>
      <c r="I3077" s="20" t="s">
        <v>259</v>
      </c>
      <c r="J3077" s="11" t="s">
        <v>261</v>
      </c>
      <c r="K3077" s="11" t="s">
        <v>8769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44958</v>
      </c>
      <c r="H3078" s="11">
        <v>9</v>
      </c>
      <c r="I3078" s="20" t="s">
        <v>259</v>
      </c>
      <c r="J3078" s="11" t="s">
        <v>261</v>
      </c>
      <c r="K3078" s="11" t="s">
        <v>8769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44958</v>
      </c>
      <c r="H3079" s="11">
        <v>9</v>
      </c>
      <c r="I3079" s="20" t="s">
        <v>259</v>
      </c>
      <c r="J3079" s="11" t="s">
        <v>261</v>
      </c>
      <c r="K3079" s="11" t="s">
        <v>8769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44958</v>
      </c>
      <c r="H3080" s="11">
        <v>9</v>
      </c>
      <c r="I3080" s="20" t="s">
        <v>259</v>
      </c>
      <c r="J3080" s="11" t="s">
        <v>261</v>
      </c>
      <c r="K3080" s="11" t="s">
        <v>8769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44958</v>
      </c>
      <c r="H3081" s="11">
        <v>9</v>
      </c>
      <c r="I3081" s="20" t="s">
        <v>259</v>
      </c>
      <c r="J3081" s="11" t="s">
        <v>261</v>
      </c>
      <c r="K3081" s="11" t="s">
        <v>8769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44958</v>
      </c>
      <c r="H3082" s="11">
        <v>9</v>
      </c>
      <c r="I3082" s="20" t="s">
        <v>259</v>
      </c>
      <c r="J3082" s="11" t="s">
        <v>261</v>
      </c>
      <c r="K3082" s="11" t="s">
        <v>8769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44958</v>
      </c>
      <c r="H3083" s="11">
        <v>9</v>
      </c>
      <c r="I3083" s="20" t="s">
        <v>259</v>
      </c>
      <c r="J3083" s="11" t="s">
        <v>261</v>
      </c>
      <c r="K3083" s="11" t="s">
        <v>8769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44958</v>
      </c>
      <c r="H3084" s="11">
        <v>9</v>
      </c>
      <c r="I3084" s="20" t="s">
        <v>259</v>
      </c>
      <c r="J3084" s="11" t="s">
        <v>261</v>
      </c>
      <c r="K3084" s="11" t="s">
        <v>8769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44958</v>
      </c>
      <c r="H3085" s="11">
        <v>9</v>
      </c>
      <c r="I3085" s="20" t="s">
        <v>259</v>
      </c>
      <c r="J3085" s="11" t="s">
        <v>261</v>
      </c>
      <c r="K3085" s="11" t="s">
        <v>8769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44958</v>
      </c>
      <c r="H3086" s="11">
        <v>9</v>
      </c>
      <c r="I3086" s="20" t="s">
        <v>259</v>
      </c>
      <c r="J3086" s="11" t="s">
        <v>261</v>
      </c>
      <c r="K3086" s="11" t="s">
        <v>8769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44958</v>
      </c>
      <c r="H3087" s="11">
        <v>9</v>
      </c>
      <c r="I3087" s="20" t="s">
        <v>259</v>
      </c>
      <c r="J3087" s="11" t="s">
        <v>261</v>
      </c>
      <c r="K3087" s="11" t="s">
        <v>8769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44958</v>
      </c>
      <c r="H3088" s="11">
        <v>9</v>
      </c>
      <c r="I3088" s="20" t="s">
        <v>259</v>
      </c>
      <c r="J3088" s="11" t="s">
        <v>261</v>
      </c>
      <c r="K3088" s="11" t="s">
        <v>8769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44958</v>
      </c>
      <c r="H3089" s="11">
        <v>9</v>
      </c>
      <c r="I3089" s="20" t="s">
        <v>259</v>
      </c>
      <c r="J3089" s="11" t="s">
        <v>261</v>
      </c>
      <c r="K3089" s="11" t="s">
        <v>8769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44958</v>
      </c>
      <c r="H3090" s="11">
        <v>9</v>
      </c>
      <c r="I3090" s="20" t="s">
        <v>259</v>
      </c>
      <c r="J3090" s="11" t="s">
        <v>261</v>
      </c>
      <c r="K3090" s="11" t="s">
        <v>8769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44958</v>
      </c>
      <c r="H3091" s="11">
        <v>9</v>
      </c>
      <c r="I3091" s="20" t="s">
        <v>259</v>
      </c>
      <c r="J3091" s="11" t="s">
        <v>261</v>
      </c>
      <c r="K3091" s="11" t="s">
        <v>8769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44958</v>
      </c>
      <c r="H3092" s="11">
        <v>9</v>
      </c>
      <c r="I3092" s="20" t="s">
        <v>259</v>
      </c>
      <c r="J3092" s="11" t="s">
        <v>261</v>
      </c>
      <c r="K3092" s="11" t="s">
        <v>8769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44958</v>
      </c>
      <c r="H3093" s="11">
        <v>9</v>
      </c>
      <c r="I3093" s="20" t="s">
        <v>259</v>
      </c>
      <c r="J3093" s="11" t="s">
        <v>261</v>
      </c>
      <c r="K3093" s="11" t="s">
        <v>8769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44958</v>
      </c>
      <c r="H3094" s="11">
        <v>9</v>
      </c>
      <c r="I3094" s="20" t="s">
        <v>259</v>
      </c>
      <c r="J3094" s="11" t="s">
        <v>261</v>
      </c>
      <c r="K3094" s="11" t="s">
        <v>8769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44958</v>
      </c>
      <c r="H3095" s="11">
        <v>9</v>
      </c>
      <c r="I3095" s="20" t="s">
        <v>259</v>
      </c>
      <c r="J3095" s="11" t="s">
        <v>261</v>
      </c>
      <c r="K3095" s="11" t="s">
        <v>8769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44958</v>
      </c>
      <c r="H3096" s="11">
        <v>9</v>
      </c>
      <c r="I3096" s="20" t="s">
        <v>259</v>
      </c>
      <c r="J3096" s="11" t="s">
        <v>261</v>
      </c>
      <c r="K3096" s="11" t="s">
        <v>8769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44958</v>
      </c>
      <c r="H3097" s="11">
        <v>9</v>
      </c>
      <c r="I3097" s="20" t="s">
        <v>259</v>
      </c>
      <c r="J3097" s="11" t="s">
        <v>261</v>
      </c>
      <c r="K3097" s="11" t="s">
        <v>8769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44958</v>
      </c>
      <c r="H3098" s="11">
        <v>9</v>
      </c>
      <c r="I3098" s="20" t="s">
        <v>259</v>
      </c>
      <c r="J3098" s="11" t="s">
        <v>261</v>
      </c>
      <c r="K3098" s="11" t="s">
        <v>8769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44958</v>
      </c>
      <c r="H3099" s="11">
        <v>9</v>
      </c>
      <c r="I3099" s="20" t="s">
        <v>259</v>
      </c>
      <c r="J3099" s="11" t="s">
        <v>261</v>
      </c>
      <c r="K3099" s="11" t="s">
        <v>8769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44958</v>
      </c>
      <c r="H3100" s="11">
        <v>9</v>
      </c>
      <c r="I3100" s="20" t="s">
        <v>259</v>
      </c>
      <c r="J3100" s="11" t="s">
        <v>261</v>
      </c>
      <c r="K3100" s="11" t="s">
        <v>8769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44958</v>
      </c>
      <c r="H3101" s="11">
        <v>9</v>
      </c>
      <c r="I3101" s="20" t="s">
        <v>259</v>
      </c>
      <c r="J3101" s="11" t="s">
        <v>261</v>
      </c>
      <c r="K3101" s="11" t="s">
        <v>8769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44958</v>
      </c>
      <c r="H3102" s="11">
        <v>9</v>
      </c>
      <c r="I3102" s="20" t="s">
        <v>259</v>
      </c>
      <c r="J3102" s="11" t="s">
        <v>261</v>
      </c>
      <c r="K3102" s="11" t="s">
        <v>8769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44958</v>
      </c>
      <c r="H3103" s="11">
        <v>9</v>
      </c>
      <c r="I3103" s="20" t="s">
        <v>259</v>
      </c>
      <c r="J3103" s="11" t="s">
        <v>261</v>
      </c>
      <c r="K3103" s="11" t="s">
        <v>8769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44958</v>
      </c>
      <c r="H3104" s="11">
        <v>9</v>
      </c>
      <c r="I3104" s="20" t="s">
        <v>259</v>
      </c>
      <c r="J3104" s="11" t="s">
        <v>261</v>
      </c>
      <c r="K3104" s="11" t="s">
        <v>8769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44958</v>
      </c>
      <c r="H3105" s="11">
        <v>9</v>
      </c>
      <c r="I3105" s="20" t="s">
        <v>259</v>
      </c>
      <c r="J3105" s="11" t="s">
        <v>261</v>
      </c>
      <c r="K3105" s="11" t="s">
        <v>8769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44958</v>
      </c>
      <c r="H3106" s="11">
        <v>9</v>
      </c>
      <c r="I3106" s="20" t="s">
        <v>259</v>
      </c>
      <c r="J3106" s="11" t="s">
        <v>261</v>
      </c>
      <c r="K3106" s="11" t="s">
        <v>8769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44958</v>
      </c>
      <c r="H3107" s="11">
        <v>9</v>
      </c>
      <c r="I3107" s="20" t="s">
        <v>259</v>
      </c>
      <c r="J3107" s="11" t="s">
        <v>261</v>
      </c>
      <c r="K3107" s="11" t="s">
        <v>8769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44958</v>
      </c>
      <c r="H3108" s="11">
        <v>9</v>
      </c>
      <c r="I3108" s="20" t="s">
        <v>259</v>
      </c>
      <c r="J3108" s="11" t="s">
        <v>261</v>
      </c>
      <c r="K3108" s="11" t="s">
        <v>8769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44958</v>
      </c>
      <c r="H3109" s="11">
        <v>9</v>
      </c>
      <c r="I3109" s="20" t="s">
        <v>259</v>
      </c>
      <c r="J3109" s="11" t="s">
        <v>261</v>
      </c>
      <c r="K3109" s="11" t="s">
        <v>8769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44958</v>
      </c>
      <c r="H3110" s="11">
        <v>9</v>
      </c>
      <c r="I3110" s="20" t="s">
        <v>259</v>
      </c>
      <c r="J3110" s="11" t="s">
        <v>261</v>
      </c>
      <c r="K3110" s="11" t="s">
        <v>8769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44958</v>
      </c>
      <c r="H3111" s="11">
        <v>9</v>
      </c>
      <c r="I3111" s="20" t="s">
        <v>259</v>
      </c>
      <c r="J3111" s="11" t="s">
        <v>261</v>
      </c>
      <c r="K3111" s="11" t="s">
        <v>8769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44958</v>
      </c>
      <c r="H3112" s="11">
        <v>9</v>
      </c>
      <c r="I3112" s="20" t="s">
        <v>259</v>
      </c>
      <c r="J3112" s="11" t="s">
        <v>261</v>
      </c>
      <c r="K3112" s="11" t="s">
        <v>8769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44958</v>
      </c>
      <c r="H3113" s="11">
        <v>9</v>
      </c>
      <c r="I3113" s="20" t="s">
        <v>259</v>
      </c>
      <c r="J3113" s="11" t="s">
        <v>261</v>
      </c>
      <c r="K3113" s="11" t="s">
        <v>8769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44958</v>
      </c>
      <c r="H3114" s="11">
        <v>9</v>
      </c>
      <c r="I3114" s="20" t="s">
        <v>259</v>
      </c>
      <c r="J3114" s="11" t="s">
        <v>261</v>
      </c>
      <c r="K3114" s="11" t="s">
        <v>8769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44958</v>
      </c>
      <c r="H3115" s="11">
        <v>9</v>
      </c>
      <c r="I3115" s="20" t="s">
        <v>259</v>
      </c>
      <c r="J3115" s="11" t="s">
        <v>261</v>
      </c>
      <c r="K3115" s="11" t="s">
        <v>8769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44958</v>
      </c>
      <c r="H3116" s="11">
        <v>9</v>
      </c>
      <c r="I3116" s="20" t="s">
        <v>259</v>
      </c>
      <c r="J3116" s="11" t="s">
        <v>261</v>
      </c>
      <c r="K3116" s="11" t="s">
        <v>8769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44958</v>
      </c>
      <c r="H3117" s="11">
        <v>9</v>
      </c>
      <c r="I3117" s="20" t="s">
        <v>259</v>
      </c>
      <c r="J3117" s="11" t="s">
        <v>261</v>
      </c>
      <c r="K3117" s="11" t="s">
        <v>8769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44958</v>
      </c>
      <c r="H3118" s="11">
        <v>9</v>
      </c>
      <c r="I3118" s="20" t="s">
        <v>259</v>
      </c>
      <c r="J3118" s="11" t="s">
        <v>261</v>
      </c>
      <c r="K3118" s="11" t="s">
        <v>8769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44958</v>
      </c>
      <c r="H3119" s="11">
        <v>9</v>
      </c>
      <c r="I3119" s="20" t="s">
        <v>259</v>
      </c>
      <c r="J3119" s="11" t="s">
        <v>261</v>
      </c>
      <c r="K3119" s="11" t="s">
        <v>8769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44958</v>
      </c>
      <c r="H3120" s="11">
        <v>9</v>
      </c>
      <c r="I3120" s="20" t="s">
        <v>259</v>
      </c>
      <c r="J3120" s="11" t="s">
        <v>261</v>
      </c>
      <c r="K3120" s="11" t="s">
        <v>8769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44958</v>
      </c>
      <c r="H3121" s="11">
        <v>9</v>
      </c>
      <c r="I3121" s="20" t="s">
        <v>259</v>
      </c>
      <c r="J3121" s="11" t="s">
        <v>261</v>
      </c>
      <c r="K3121" s="11" t="s">
        <v>8769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44958</v>
      </c>
      <c r="H3122" s="11">
        <v>9</v>
      </c>
      <c r="I3122" s="20" t="s">
        <v>259</v>
      </c>
      <c r="J3122" s="11" t="s">
        <v>261</v>
      </c>
      <c r="K3122" s="11" t="s">
        <v>8769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44958</v>
      </c>
      <c r="H3123" s="11">
        <v>9</v>
      </c>
      <c r="I3123" s="20" t="s">
        <v>259</v>
      </c>
      <c r="J3123" s="11" t="s">
        <v>261</v>
      </c>
      <c r="K3123" s="11" t="s">
        <v>8769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44958</v>
      </c>
      <c r="H3124" s="11">
        <v>9</v>
      </c>
      <c r="I3124" s="20" t="s">
        <v>259</v>
      </c>
      <c r="J3124" s="11" t="s">
        <v>261</v>
      </c>
      <c r="K3124" s="11" t="s">
        <v>8769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44958</v>
      </c>
      <c r="H3125" s="11">
        <v>9</v>
      </c>
      <c r="I3125" s="20" t="s">
        <v>259</v>
      </c>
      <c r="J3125" s="11" t="s">
        <v>261</v>
      </c>
      <c r="K3125" s="11" t="s">
        <v>8769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44958</v>
      </c>
      <c r="H3126" s="11">
        <v>9</v>
      </c>
      <c r="I3126" s="20" t="s">
        <v>259</v>
      </c>
      <c r="J3126" s="11" t="s">
        <v>261</v>
      </c>
      <c r="K3126" s="11" t="s">
        <v>8769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44958</v>
      </c>
      <c r="H3127" s="11">
        <v>9</v>
      </c>
      <c r="I3127" s="20" t="s">
        <v>259</v>
      </c>
      <c r="J3127" s="11" t="s">
        <v>261</v>
      </c>
      <c r="K3127" s="11" t="s">
        <v>8769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44958</v>
      </c>
      <c r="H3128" s="11">
        <v>9</v>
      </c>
      <c r="I3128" s="20" t="s">
        <v>259</v>
      </c>
      <c r="J3128" s="11" t="s">
        <v>261</v>
      </c>
      <c r="K3128" s="11" t="s">
        <v>8769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44958</v>
      </c>
      <c r="H3129" s="11">
        <v>9</v>
      </c>
      <c r="I3129" s="20" t="s">
        <v>259</v>
      </c>
      <c r="J3129" s="11" t="s">
        <v>261</v>
      </c>
      <c r="K3129" s="11" t="s">
        <v>8769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44958</v>
      </c>
      <c r="H3130" s="11">
        <v>9</v>
      </c>
      <c r="I3130" s="20" t="s">
        <v>259</v>
      </c>
      <c r="J3130" s="11" t="s">
        <v>261</v>
      </c>
      <c r="K3130" s="11" t="s">
        <v>8769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44958</v>
      </c>
      <c r="H3131" s="11">
        <v>9</v>
      </c>
      <c r="I3131" s="20" t="s">
        <v>259</v>
      </c>
      <c r="J3131" s="11" t="s">
        <v>261</v>
      </c>
      <c r="K3131" s="11" t="s">
        <v>8769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44958</v>
      </c>
      <c r="H3132" s="11">
        <v>9</v>
      </c>
      <c r="I3132" s="20" t="s">
        <v>259</v>
      </c>
      <c r="J3132" s="11" t="s">
        <v>261</v>
      </c>
      <c r="K3132" s="11" t="s">
        <v>8769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44958</v>
      </c>
      <c r="H3133" s="11">
        <v>9</v>
      </c>
      <c r="I3133" s="20" t="s">
        <v>259</v>
      </c>
      <c r="J3133" s="11" t="s">
        <v>261</v>
      </c>
      <c r="K3133" s="11" t="s">
        <v>8769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44958</v>
      </c>
      <c r="H3134" s="11">
        <v>9</v>
      </c>
      <c r="I3134" s="20" t="s">
        <v>259</v>
      </c>
      <c r="J3134" s="11" t="s">
        <v>261</v>
      </c>
      <c r="K3134" s="11" t="s">
        <v>8769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44958</v>
      </c>
      <c r="H3135" s="11">
        <v>9</v>
      </c>
      <c r="I3135" s="20" t="s">
        <v>259</v>
      </c>
      <c r="J3135" s="11" t="s">
        <v>261</v>
      </c>
      <c r="K3135" s="11" t="s">
        <v>8769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44958</v>
      </c>
      <c r="H3136" s="11">
        <v>9</v>
      </c>
      <c r="I3136" s="20" t="s">
        <v>259</v>
      </c>
      <c r="J3136" s="11" t="s">
        <v>261</v>
      </c>
      <c r="K3136" s="11" t="s">
        <v>8769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44958</v>
      </c>
      <c r="H3137" s="11">
        <v>9</v>
      </c>
      <c r="I3137" s="20" t="s">
        <v>259</v>
      </c>
      <c r="J3137" s="11" t="s">
        <v>261</v>
      </c>
      <c r="K3137" s="11" t="s">
        <v>8769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44958</v>
      </c>
      <c r="H3138" s="11">
        <v>9</v>
      </c>
      <c r="I3138" s="20" t="s">
        <v>259</v>
      </c>
      <c r="J3138" s="11" t="s">
        <v>261</v>
      </c>
      <c r="K3138" s="11" t="s">
        <v>8769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44958</v>
      </c>
      <c r="H3139" s="11">
        <v>9</v>
      </c>
      <c r="I3139" s="20" t="s">
        <v>259</v>
      </c>
      <c r="J3139" s="11" t="s">
        <v>261</v>
      </c>
      <c r="K3139" s="11" t="s">
        <v>8769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44958</v>
      </c>
      <c r="H3140" s="11">
        <v>9</v>
      </c>
      <c r="I3140" s="20" t="s">
        <v>259</v>
      </c>
      <c r="J3140" s="11" t="s">
        <v>261</v>
      </c>
      <c r="K3140" s="11" t="s">
        <v>8769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44958</v>
      </c>
      <c r="H3141" s="11">
        <v>9</v>
      </c>
      <c r="I3141" s="20" t="s">
        <v>259</v>
      </c>
      <c r="J3141" s="11" t="s">
        <v>261</v>
      </c>
      <c r="K3141" s="11" t="s">
        <v>8769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44958</v>
      </c>
      <c r="H3142" s="11">
        <v>9</v>
      </c>
      <c r="I3142" s="20" t="s">
        <v>259</v>
      </c>
      <c r="J3142" s="11" t="s">
        <v>261</v>
      </c>
      <c r="K3142" s="11" t="s">
        <v>8769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44958</v>
      </c>
      <c r="H3143" s="11">
        <v>9</v>
      </c>
      <c r="I3143" s="20" t="s">
        <v>259</v>
      </c>
      <c r="J3143" s="11" t="s">
        <v>261</v>
      </c>
      <c r="K3143" s="11" t="s">
        <v>8769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44958</v>
      </c>
      <c r="H3144" s="11">
        <v>9</v>
      </c>
      <c r="I3144" s="20" t="s">
        <v>259</v>
      </c>
      <c r="J3144" s="11" t="s">
        <v>261</v>
      </c>
      <c r="K3144" s="11" t="s">
        <v>8769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44958</v>
      </c>
      <c r="H3145" s="11">
        <v>9</v>
      </c>
      <c r="I3145" s="20" t="s">
        <v>259</v>
      </c>
      <c r="J3145" s="11" t="s">
        <v>261</v>
      </c>
      <c r="K3145" s="11" t="s">
        <v>8769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44958</v>
      </c>
      <c r="H3146" s="11">
        <v>9</v>
      </c>
      <c r="I3146" s="20" t="s">
        <v>259</v>
      </c>
      <c r="J3146" s="11" t="s">
        <v>261</v>
      </c>
      <c r="K3146" s="11" t="s">
        <v>8769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44958</v>
      </c>
      <c r="H3147" s="11">
        <v>9</v>
      </c>
      <c r="I3147" s="20" t="s">
        <v>259</v>
      </c>
      <c r="J3147" s="11" t="s">
        <v>261</v>
      </c>
      <c r="K3147" s="11" t="s">
        <v>8769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44958</v>
      </c>
      <c r="H3148" s="11">
        <v>9</v>
      </c>
      <c r="I3148" s="20" t="s">
        <v>259</v>
      </c>
      <c r="J3148" s="11" t="s">
        <v>261</v>
      </c>
      <c r="K3148" s="11" t="s">
        <v>8769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44958</v>
      </c>
      <c r="H3149" s="11">
        <v>9</v>
      </c>
      <c r="I3149" s="20" t="s">
        <v>259</v>
      </c>
      <c r="J3149" s="11" t="s">
        <v>261</v>
      </c>
      <c r="K3149" s="11" t="s">
        <v>8769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44958</v>
      </c>
      <c r="H3150" s="11">
        <v>9</v>
      </c>
      <c r="I3150" s="20" t="s">
        <v>259</v>
      </c>
      <c r="J3150" s="11" t="s">
        <v>261</v>
      </c>
      <c r="K3150" s="11" t="s">
        <v>8769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44958</v>
      </c>
      <c r="H3151" s="11">
        <v>9</v>
      </c>
      <c r="I3151" s="20" t="s">
        <v>259</v>
      </c>
      <c r="J3151" s="11" t="s">
        <v>261</v>
      </c>
      <c r="K3151" s="11" t="s">
        <v>8769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44958</v>
      </c>
      <c r="H3152" s="11">
        <v>9</v>
      </c>
      <c r="I3152" s="20" t="s">
        <v>259</v>
      </c>
      <c r="J3152" s="11" t="s">
        <v>261</v>
      </c>
      <c r="K3152" s="11" t="s">
        <v>8769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44958</v>
      </c>
      <c r="H3153" s="11">
        <v>9</v>
      </c>
      <c r="I3153" s="20" t="s">
        <v>259</v>
      </c>
      <c r="J3153" s="11" t="s">
        <v>261</v>
      </c>
      <c r="K3153" s="11" t="s">
        <v>8769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44958</v>
      </c>
      <c r="H3154" s="11">
        <v>9</v>
      </c>
      <c r="I3154" s="20" t="s">
        <v>259</v>
      </c>
      <c r="J3154" s="11" t="s">
        <v>261</v>
      </c>
      <c r="K3154" s="11" t="s">
        <v>8769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44958</v>
      </c>
      <c r="H3155" s="11">
        <v>9</v>
      </c>
      <c r="I3155" s="20" t="s">
        <v>259</v>
      </c>
      <c r="J3155" s="11" t="s">
        <v>261</v>
      </c>
      <c r="K3155" s="11" t="s">
        <v>8769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44958</v>
      </c>
      <c r="H3156" s="11">
        <v>9</v>
      </c>
      <c r="I3156" s="20" t="s">
        <v>259</v>
      </c>
      <c r="J3156" s="11" t="s">
        <v>261</v>
      </c>
      <c r="K3156" s="11" t="s">
        <v>8769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44958</v>
      </c>
      <c r="H3157" s="11">
        <v>9</v>
      </c>
      <c r="I3157" s="20" t="s">
        <v>259</v>
      </c>
      <c r="J3157" s="11" t="s">
        <v>261</v>
      </c>
      <c r="K3157" s="11" t="s">
        <v>8769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44958</v>
      </c>
      <c r="H3158" s="11">
        <v>9</v>
      </c>
      <c r="I3158" s="20" t="s">
        <v>259</v>
      </c>
      <c r="J3158" s="11" t="s">
        <v>261</v>
      </c>
      <c r="K3158" s="11" t="s">
        <v>8769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44958</v>
      </c>
      <c r="H3159" s="11">
        <v>9</v>
      </c>
      <c r="I3159" s="20" t="s">
        <v>259</v>
      </c>
      <c r="J3159" s="11" t="s">
        <v>261</v>
      </c>
      <c r="K3159" s="11" t="s">
        <v>8769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44958</v>
      </c>
      <c r="H3160" s="11">
        <v>9</v>
      </c>
      <c r="I3160" s="20" t="s">
        <v>259</v>
      </c>
      <c r="J3160" s="11" t="s">
        <v>261</v>
      </c>
      <c r="K3160" s="11" t="s">
        <v>8769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44958</v>
      </c>
      <c r="H3161" s="11">
        <v>9</v>
      </c>
      <c r="I3161" s="20" t="s">
        <v>259</v>
      </c>
      <c r="J3161" s="11" t="s">
        <v>261</v>
      </c>
      <c r="K3161" s="11" t="s">
        <v>8769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44958</v>
      </c>
      <c r="H3162" s="11">
        <v>9</v>
      </c>
      <c r="I3162" s="20" t="s">
        <v>259</v>
      </c>
      <c r="J3162" s="11" t="s">
        <v>261</v>
      </c>
      <c r="K3162" s="11" t="s">
        <v>8769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44958</v>
      </c>
      <c r="H3163" s="11">
        <v>9</v>
      </c>
      <c r="I3163" s="20" t="s">
        <v>259</v>
      </c>
      <c r="J3163" s="11" t="s">
        <v>261</v>
      </c>
      <c r="K3163" s="11" t="s">
        <v>8769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44958</v>
      </c>
      <c r="H3164" s="11">
        <v>9</v>
      </c>
      <c r="I3164" s="20" t="s">
        <v>259</v>
      </c>
      <c r="J3164" s="11" t="s">
        <v>261</v>
      </c>
      <c r="K3164" s="11" t="s">
        <v>8769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44958</v>
      </c>
      <c r="H3165" s="11">
        <v>9</v>
      </c>
      <c r="I3165" s="20" t="s">
        <v>259</v>
      </c>
      <c r="J3165" s="11" t="s">
        <v>261</v>
      </c>
      <c r="K3165" s="11" t="s">
        <v>8769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44958</v>
      </c>
      <c r="H3166" s="11">
        <v>9</v>
      </c>
      <c r="I3166" s="20" t="s">
        <v>259</v>
      </c>
      <c r="J3166" s="11" t="s">
        <v>261</v>
      </c>
      <c r="K3166" s="11" t="s">
        <v>8769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44958</v>
      </c>
      <c r="H3167" s="11">
        <v>9</v>
      </c>
      <c r="I3167" s="20" t="s">
        <v>259</v>
      </c>
      <c r="J3167" s="11" t="s">
        <v>261</v>
      </c>
      <c r="K3167" s="11" t="s">
        <v>8769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44958</v>
      </c>
      <c r="H3168" s="11">
        <v>9</v>
      </c>
      <c r="I3168" s="20" t="s">
        <v>259</v>
      </c>
      <c r="J3168" s="11" t="s">
        <v>261</v>
      </c>
      <c r="K3168" s="11" t="s">
        <v>8769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44958</v>
      </c>
      <c r="H3169" s="11">
        <v>9</v>
      </c>
      <c r="I3169" s="20" t="s">
        <v>259</v>
      </c>
      <c r="J3169" s="11" t="s">
        <v>261</v>
      </c>
      <c r="K3169" s="11" t="s">
        <v>8769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44958</v>
      </c>
      <c r="H3170" s="11">
        <v>9</v>
      </c>
      <c r="I3170" s="20" t="s">
        <v>259</v>
      </c>
      <c r="J3170" s="11" t="s">
        <v>261</v>
      </c>
      <c r="K3170" s="11" t="s">
        <v>8769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44958</v>
      </c>
      <c r="H3171" s="11">
        <v>9</v>
      </c>
      <c r="I3171" s="20" t="s">
        <v>259</v>
      </c>
      <c r="J3171" s="11" t="s">
        <v>261</v>
      </c>
      <c r="K3171" s="11" t="s">
        <v>8769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44958</v>
      </c>
      <c r="H3172" s="11">
        <v>9</v>
      </c>
      <c r="I3172" s="20" t="s">
        <v>259</v>
      </c>
      <c r="J3172" s="11" t="s">
        <v>261</v>
      </c>
      <c r="K3172" s="11" t="s">
        <v>8769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44958</v>
      </c>
      <c r="H3173" s="11">
        <v>9</v>
      </c>
      <c r="I3173" s="20" t="s">
        <v>259</v>
      </c>
      <c r="J3173" s="11" t="s">
        <v>261</v>
      </c>
      <c r="K3173" s="11" t="s">
        <v>8769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44958</v>
      </c>
      <c r="H3174" s="11">
        <v>9</v>
      </c>
      <c r="I3174" s="20" t="s">
        <v>259</v>
      </c>
      <c r="J3174" s="11" t="s">
        <v>261</v>
      </c>
      <c r="K3174" s="11" t="s">
        <v>8769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44958</v>
      </c>
      <c r="H3175" s="11">
        <v>9</v>
      </c>
      <c r="I3175" s="20" t="s">
        <v>259</v>
      </c>
      <c r="J3175" s="11" t="s">
        <v>261</v>
      </c>
      <c r="K3175" s="11" t="s">
        <v>8769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44958</v>
      </c>
      <c r="H3176" s="11">
        <v>9</v>
      </c>
      <c r="I3176" s="20" t="s">
        <v>259</v>
      </c>
      <c r="J3176" s="11" t="s">
        <v>261</v>
      </c>
      <c r="K3176" s="11" t="s">
        <v>8769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44958</v>
      </c>
      <c r="H3177" s="11">
        <v>9</v>
      </c>
      <c r="I3177" s="20" t="s">
        <v>259</v>
      </c>
      <c r="J3177" s="11" t="s">
        <v>261</v>
      </c>
      <c r="K3177" s="11" t="s">
        <v>8769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44958</v>
      </c>
      <c r="H3178" s="11">
        <v>9</v>
      </c>
      <c r="I3178" s="20" t="s">
        <v>259</v>
      </c>
      <c r="J3178" s="11" t="s">
        <v>261</v>
      </c>
      <c r="K3178" s="11" t="s">
        <v>8769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44958</v>
      </c>
      <c r="H3179" s="11">
        <v>9</v>
      </c>
      <c r="I3179" s="20" t="s">
        <v>259</v>
      </c>
      <c r="J3179" s="11" t="s">
        <v>261</v>
      </c>
      <c r="K3179" s="11" t="s">
        <v>8769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44958</v>
      </c>
      <c r="H3180" s="11">
        <v>9</v>
      </c>
      <c r="I3180" s="20" t="s">
        <v>259</v>
      </c>
      <c r="J3180" s="11" t="s">
        <v>261</v>
      </c>
      <c r="K3180" s="11" t="s">
        <v>8769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44958</v>
      </c>
      <c r="H3181" s="11">
        <v>9</v>
      </c>
      <c r="I3181" s="20" t="s">
        <v>259</v>
      </c>
      <c r="J3181" s="11" t="s">
        <v>261</v>
      </c>
      <c r="K3181" s="11" t="s">
        <v>8769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44958</v>
      </c>
      <c r="H3182" s="11">
        <v>9</v>
      </c>
      <c r="I3182" s="20" t="s">
        <v>259</v>
      </c>
      <c r="J3182" s="11" t="s">
        <v>261</v>
      </c>
      <c r="K3182" s="11" t="s">
        <v>8769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44958</v>
      </c>
      <c r="H3183" s="11">
        <v>9</v>
      </c>
      <c r="I3183" s="20" t="s">
        <v>259</v>
      </c>
      <c r="J3183" s="11" t="s">
        <v>261</v>
      </c>
      <c r="K3183" s="11" t="s">
        <v>8769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44958</v>
      </c>
      <c r="H3184" s="11">
        <v>9</v>
      </c>
      <c r="I3184" s="20" t="s">
        <v>259</v>
      </c>
      <c r="J3184" s="11" t="s">
        <v>261</v>
      </c>
      <c r="K3184" s="11" t="s">
        <v>8769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44958</v>
      </c>
      <c r="H3185" s="11">
        <v>9</v>
      </c>
      <c r="I3185" s="20" t="s">
        <v>259</v>
      </c>
      <c r="J3185" s="11" t="s">
        <v>261</v>
      </c>
      <c r="K3185" s="11" t="s">
        <v>8769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44958</v>
      </c>
      <c r="H3186" s="11">
        <v>9</v>
      </c>
      <c r="I3186" s="20" t="s">
        <v>259</v>
      </c>
      <c r="J3186" s="11" t="s">
        <v>261</v>
      </c>
      <c r="K3186" s="11" t="s">
        <v>8769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44958</v>
      </c>
      <c r="H3187" s="11">
        <v>9</v>
      </c>
      <c r="I3187" s="20" t="s">
        <v>259</v>
      </c>
      <c r="J3187" s="11" t="s">
        <v>261</v>
      </c>
      <c r="K3187" s="11" t="s">
        <v>8769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44958</v>
      </c>
      <c r="H3188" s="11">
        <v>9</v>
      </c>
      <c r="I3188" s="20" t="s">
        <v>259</v>
      </c>
      <c r="J3188" s="11" t="s">
        <v>261</v>
      </c>
      <c r="K3188" s="11" t="s">
        <v>8769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44958</v>
      </c>
      <c r="H3189" s="11">
        <v>9</v>
      </c>
      <c r="I3189" s="20" t="s">
        <v>259</v>
      </c>
      <c r="J3189" s="11" t="s">
        <v>261</v>
      </c>
      <c r="K3189" s="11" t="s">
        <v>8769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44958</v>
      </c>
      <c r="H3190" s="11">
        <v>9</v>
      </c>
      <c r="I3190" s="20" t="s">
        <v>259</v>
      </c>
      <c r="J3190" s="11" t="s">
        <v>261</v>
      </c>
      <c r="K3190" s="11" t="s">
        <v>8769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44958</v>
      </c>
      <c r="H3191" s="11">
        <v>9</v>
      </c>
      <c r="I3191" s="20" t="s">
        <v>259</v>
      </c>
      <c r="J3191" s="11" t="s">
        <v>261</v>
      </c>
      <c r="K3191" s="11" t="s">
        <v>8769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44958</v>
      </c>
      <c r="H3192" s="11">
        <v>9</v>
      </c>
      <c r="I3192" s="20" t="s">
        <v>259</v>
      </c>
      <c r="J3192" s="11" t="s">
        <v>261</v>
      </c>
      <c r="K3192" s="11" t="s">
        <v>8769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44958</v>
      </c>
      <c r="H3193" s="11">
        <v>9</v>
      </c>
      <c r="I3193" s="20" t="s">
        <v>259</v>
      </c>
      <c r="J3193" s="11" t="s">
        <v>261</v>
      </c>
      <c r="K3193" s="11" t="s">
        <v>8769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44958</v>
      </c>
      <c r="H3194" s="11">
        <v>9</v>
      </c>
      <c r="I3194" s="20" t="s">
        <v>259</v>
      </c>
      <c r="J3194" s="11" t="s">
        <v>261</v>
      </c>
      <c r="K3194" s="11" t="s">
        <v>8769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44958</v>
      </c>
      <c r="H3195" s="11">
        <v>9</v>
      </c>
      <c r="I3195" s="20" t="s">
        <v>259</v>
      </c>
      <c r="J3195" s="11" t="s">
        <v>261</v>
      </c>
      <c r="K3195" s="11" t="s">
        <v>8769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44958</v>
      </c>
      <c r="H3196" s="11">
        <v>9</v>
      </c>
      <c r="I3196" s="20" t="s">
        <v>259</v>
      </c>
      <c r="J3196" s="11" t="s">
        <v>261</v>
      </c>
      <c r="K3196" s="11" t="s">
        <v>8769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44958</v>
      </c>
      <c r="H3197" s="11">
        <v>9</v>
      </c>
      <c r="I3197" s="20" t="s">
        <v>259</v>
      </c>
      <c r="J3197" s="11" t="s">
        <v>261</v>
      </c>
      <c r="K3197" s="11" t="s">
        <v>8769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44958</v>
      </c>
      <c r="H3198" s="11">
        <v>9</v>
      </c>
      <c r="I3198" s="20" t="s">
        <v>259</v>
      </c>
      <c r="J3198" s="11" t="s">
        <v>261</v>
      </c>
      <c r="K3198" s="11" t="s">
        <v>8769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44958</v>
      </c>
      <c r="H3199" s="11">
        <v>9</v>
      </c>
      <c r="I3199" s="20" t="s">
        <v>259</v>
      </c>
      <c r="J3199" s="11" t="s">
        <v>261</v>
      </c>
      <c r="K3199" s="11" t="s">
        <v>8769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44958</v>
      </c>
      <c r="H3200" s="11">
        <v>9</v>
      </c>
      <c r="I3200" s="20" t="s">
        <v>259</v>
      </c>
      <c r="J3200" s="11" t="s">
        <v>261</v>
      </c>
      <c r="K3200" s="11" t="s">
        <v>8769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44958</v>
      </c>
      <c r="H3201" s="11">
        <v>9</v>
      </c>
      <c r="I3201" s="20" t="s">
        <v>259</v>
      </c>
      <c r="J3201" s="11" t="s">
        <v>261</v>
      </c>
      <c r="K3201" s="11" t="s">
        <v>8769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44958</v>
      </c>
      <c r="H3202" s="11">
        <v>9</v>
      </c>
      <c r="I3202" s="20" t="s">
        <v>259</v>
      </c>
      <c r="J3202" s="11" t="s">
        <v>261</v>
      </c>
      <c r="K3202" s="11" t="s">
        <v>8769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44958</v>
      </c>
      <c r="H3203" s="11">
        <v>9</v>
      </c>
      <c r="I3203" s="20" t="s">
        <v>259</v>
      </c>
      <c r="J3203" s="11" t="s">
        <v>261</v>
      </c>
      <c r="K3203" s="11" t="s">
        <v>8769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44958</v>
      </c>
      <c r="H3204" s="11">
        <v>9</v>
      </c>
      <c r="I3204" s="20" t="s">
        <v>259</v>
      </c>
      <c r="J3204" s="11" t="s">
        <v>261</v>
      </c>
      <c r="K3204" s="11" t="s">
        <v>8769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44958</v>
      </c>
      <c r="H3205" s="11">
        <v>9</v>
      </c>
      <c r="I3205" s="20" t="s">
        <v>259</v>
      </c>
      <c r="J3205" s="11" t="s">
        <v>261</v>
      </c>
      <c r="K3205" s="11" t="s">
        <v>8769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44958</v>
      </c>
      <c r="H3206" s="11">
        <v>9</v>
      </c>
      <c r="I3206" s="20" t="s">
        <v>259</v>
      </c>
      <c r="J3206" s="11" t="s">
        <v>261</v>
      </c>
      <c r="K3206" s="11" t="s">
        <v>8769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44958</v>
      </c>
      <c r="H3207" s="11">
        <v>9</v>
      </c>
      <c r="I3207" s="20" t="s">
        <v>259</v>
      </c>
      <c r="J3207" s="11" t="s">
        <v>261</v>
      </c>
      <c r="K3207" s="11" t="s">
        <v>8769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44958</v>
      </c>
      <c r="H3208" s="11">
        <v>9</v>
      </c>
      <c r="I3208" s="20" t="s">
        <v>259</v>
      </c>
      <c r="J3208" s="11" t="s">
        <v>261</v>
      </c>
      <c r="K3208" s="11" t="s">
        <v>8769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44958</v>
      </c>
      <c r="H3209" s="11">
        <v>9</v>
      </c>
      <c r="I3209" s="20" t="s">
        <v>259</v>
      </c>
      <c r="J3209" s="11" t="s">
        <v>261</v>
      </c>
      <c r="K3209" s="11" t="s">
        <v>8769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44958</v>
      </c>
      <c r="H3210" s="11">
        <v>9</v>
      </c>
      <c r="I3210" s="20" t="s">
        <v>259</v>
      </c>
      <c r="J3210" s="11" t="s">
        <v>261</v>
      </c>
      <c r="K3210" s="11" t="s">
        <v>8769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44958</v>
      </c>
      <c r="H3211" s="11">
        <v>9</v>
      </c>
      <c r="I3211" s="20" t="s">
        <v>259</v>
      </c>
      <c r="J3211" s="11" t="s">
        <v>261</v>
      </c>
      <c r="K3211" s="11" t="s">
        <v>8769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44958</v>
      </c>
      <c r="H3212" s="11">
        <v>9</v>
      </c>
      <c r="I3212" s="20" t="s">
        <v>259</v>
      </c>
      <c r="J3212" s="11" t="s">
        <v>261</v>
      </c>
      <c r="K3212" s="11" t="s">
        <v>8769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44958</v>
      </c>
      <c r="H3213" s="11">
        <v>9</v>
      </c>
      <c r="I3213" s="20" t="s">
        <v>259</v>
      </c>
      <c r="J3213" s="11" t="s">
        <v>261</v>
      </c>
      <c r="K3213" s="11" t="s">
        <v>8769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44958</v>
      </c>
      <c r="H3214" s="11">
        <v>9</v>
      </c>
      <c r="I3214" s="20" t="s">
        <v>259</v>
      </c>
      <c r="J3214" s="11" t="s">
        <v>261</v>
      </c>
      <c r="K3214" s="11" t="s">
        <v>8769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44958</v>
      </c>
      <c r="H3215" s="11">
        <v>9</v>
      </c>
      <c r="I3215" s="20" t="s">
        <v>259</v>
      </c>
      <c r="J3215" s="11" t="s">
        <v>261</v>
      </c>
      <c r="K3215" s="11" t="s">
        <v>8769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44958</v>
      </c>
      <c r="H3216" s="11">
        <v>9</v>
      </c>
      <c r="I3216" s="20" t="s">
        <v>259</v>
      </c>
      <c r="J3216" s="11" t="s">
        <v>261</v>
      </c>
      <c r="K3216" s="11" t="s">
        <v>8769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44958</v>
      </c>
      <c r="H3217" s="11">
        <v>9</v>
      </c>
      <c r="I3217" s="20" t="s">
        <v>259</v>
      </c>
      <c r="J3217" s="11" t="s">
        <v>261</v>
      </c>
      <c r="K3217" s="11" t="s">
        <v>8769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44958</v>
      </c>
      <c r="H3218" s="11">
        <v>9</v>
      </c>
      <c r="I3218" s="20" t="s">
        <v>259</v>
      </c>
      <c r="J3218" s="11" t="s">
        <v>261</v>
      </c>
      <c r="K3218" s="11" t="s">
        <v>8769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44958</v>
      </c>
      <c r="H3219" s="11">
        <v>9</v>
      </c>
      <c r="I3219" s="20" t="s">
        <v>259</v>
      </c>
      <c r="J3219" s="11" t="s">
        <v>261</v>
      </c>
      <c r="K3219" s="11" t="s">
        <v>8769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44958</v>
      </c>
      <c r="H3220" s="11">
        <v>9</v>
      </c>
      <c r="I3220" s="20" t="s">
        <v>259</v>
      </c>
      <c r="J3220" s="11" t="s">
        <v>261</v>
      </c>
      <c r="K3220" s="11" t="s">
        <v>8769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44958</v>
      </c>
      <c r="H3221" s="11">
        <v>9</v>
      </c>
      <c r="I3221" s="20" t="s">
        <v>259</v>
      </c>
      <c r="J3221" s="11" t="s">
        <v>261</v>
      </c>
      <c r="K3221" s="11" t="s">
        <v>8769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44958</v>
      </c>
      <c r="H3222" s="11">
        <v>9</v>
      </c>
      <c r="I3222" s="20" t="s">
        <v>259</v>
      </c>
      <c r="J3222" s="11" t="s">
        <v>261</v>
      </c>
      <c r="K3222" s="11" t="s">
        <v>8769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44958</v>
      </c>
      <c r="H3223" s="11">
        <v>9</v>
      </c>
      <c r="I3223" s="20" t="s">
        <v>259</v>
      </c>
      <c r="J3223" s="11" t="s">
        <v>261</v>
      </c>
      <c r="K3223" s="11" t="s">
        <v>8769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44958</v>
      </c>
      <c r="H3224" s="11">
        <v>9</v>
      </c>
      <c r="I3224" s="20" t="s">
        <v>259</v>
      </c>
      <c r="J3224" s="11" t="s">
        <v>261</v>
      </c>
      <c r="K3224" s="11" t="s">
        <v>8769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44958</v>
      </c>
      <c r="H3225" s="11">
        <v>9</v>
      </c>
      <c r="I3225" s="20" t="s">
        <v>259</v>
      </c>
      <c r="J3225" s="11" t="s">
        <v>261</v>
      </c>
      <c r="K3225" s="11" t="s">
        <v>8769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44958</v>
      </c>
      <c r="H3226" s="11">
        <v>9</v>
      </c>
      <c r="I3226" s="20" t="s">
        <v>259</v>
      </c>
      <c r="J3226" s="11" t="s">
        <v>261</v>
      </c>
      <c r="K3226" s="11" t="s">
        <v>8769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44958</v>
      </c>
      <c r="H3227" s="11">
        <v>9</v>
      </c>
      <c r="I3227" s="20" t="s">
        <v>259</v>
      </c>
      <c r="J3227" s="11" t="s">
        <v>261</v>
      </c>
      <c r="K3227" s="11" t="s">
        <v>8769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44958</v>
      </c>
      <c r="H3228" s="11">
        <v>9</v>
      </c>
      <c r="I3228" s="20" t="s">
        <v>259</v>
      </c>
      <c r="J3228" s="11" t="s">
        <v>261</v>
      </c>
      <c r="K3228" s="11" t="s">
        <v>8769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44958</v>
      </c>
      <c r="H3229" s="11">
        <v>9</v>
      </c>
      <c r="I3229" s="20" t="s">
        <v>259</v>
      </c>
      <c r="J3229" s="11" t="s">
        <v>261</v>
      </c>
      <c r="K3229" s="11" t="s">
        <v>8769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44958</v>
      </c>
      <c r="H3230" s="11">
        <v>9</v>
      </c>
      <c r="I3230" s="20" t="s">
        <v>259</v>
      </c>
      <c r="J3230" s="11" t="s">
        <v>261</v>
      </c>
      <c r="K3230" s="11" t="s">
        <v>8769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44958</v>
      </c>
      <c r="H3231" s="11">
        <v>9</v>
      </c>
      <c r="I3231" s="20" t="s">
        <v>259</v>
      </c>
      <c r="J3231" s="11" t="s">
        <v>261</v>
      </c>
      <c r="K3231" s="11" t="s">
        <v>8769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44958</v>
      </c>
      <c r="H3232" s="11">
        <v>9</v>
      </c>
      <c r="I3232" s="20" t="s">
        <v>259</v>
      </c>
      <c r="J3232" s="11" t="s">
        <v>261</v>
      </c>
      <c r="K3232" s="11" t="s">
        <v>8769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44958</v>
      </c>
      <c r="H3233" s="11">
        <v>9</v>
      </c>
      <c r="I3233" s="20" t="s">
        <v>259</v>
      </c>
      <c r="J3233" s="11" t="s">
        <v>261</v>
      </c>
      <c r="K3233" s="11" t="s">
        <v>8769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44958</v>
      </c>
      <c r="H3234" s="11">
        <v>9</v>
      </c>
      <c r="I3234" s="20" t="s">
        <v>259</v>
      </c>
      <c r="J3234" s="11" t="s">
        <v>261</v>
      </c>
      <c r="K3234" s="11" t="s">
        <v>8769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44958</v>
      </c>
      <c r="H3235" s="11">
        <v>9</v>
      </c>
      <c r="I3235" s="20" t="s">
        <v>259</v>
      </c>
      <c r="J3235" s="11" t="s">
        <v>261</v>
      </c>
      <c r="K3235" s="11" t="s">
        <v>8769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44958</v>
      </c>
      <c r="H3236" s="11">
        <v>9</v>
      </c>
      <c r="I3236" s="20" t="s">
        <v>259</v>
      </c>
      <c r="J3236" s="11" t="s">
        <v>261</v>
      </c>
      <c r="K3236" s="11" t="s">
        <v>8769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44958</v>
      </c>
      <c r="H3237" s="11">
        <v>9</v>
      </c>
      <c r="I3237" s="20" t="s">
        <v>259</v>
      </c>
      <c r="J3237" s="11" t="s">
        <v>261</v>
      </c>
      <c r="K3237" s="11" t="s">
        <v>8769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44958</v>
      </c>
      <c r="H3238" s="11">
        <v>9</v>
      </c>
      <c r="I3238" s="20" t="s">
        <v>259</v>
      </c>
      <c r="J3238" s="11" t="s">
        <v>261</v>
      </c>
      <c r="K3238" s="11" t="s">
        <v>8769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44958</v>
      </c>
      <c r="H3239" s="11">
        <v>9</v>
      </c>
      <c r="I3239" s="20" t="s">
        <v>259</v>
      </c>
      <c r="J3239" s="11" t="s">
        <v>261</v>
      </c>
      <c r="K3239" s="11" t="s">
        <v>8769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44958</v>
      </c>
      <c r="H3240" s="11">
        <v>9</v>
      </c>
      <c r="I3240" s="20" t="s">
        <v>259</v>
      </c>
      <c r="J3240" s="11" t="s">
        <v>261</v>
      </c>
      <c r="K3240" s="11" t="s">
        <v>8769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44958</v>
      </c>
      <c r="H3241" s="11">
        <v>9</v>
      </c>
      <c r="I3241" s="20" t="s">
        <v>259</v>
      </c>
      <c r="J3241" s="11" t="s">
        <v>261</v>
      </c>
      <c r="K3241" s="11" t="s">
        <v>8769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44958</v>
      </c>
      <c r="H3242" s="11">
        <v>9</v>
      </c>
      <c r="I3242" s="20" t="s">
        <v>259</v>
      </c>
      <c r="J3242" s="11" t="s">
        <v>261</v>
      </c>
      <c r="K3242" s="11" t="s">
        <v>8769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44958</v>
      </c>
      <c r="H3243" s="11">
        <v>9</v>
      </c>
      <c r="I3243" s="20" t="s">
        <v>259</v>
      </c>
      <c r="J3243" s="11" t="s">
        <v>261</v>
      </c>
      <c r="K3243" s="11" t="s">
        <v>8769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44958</v>
      </c>
      <c r="H3244" s="11">
        <v>9</v>
      </c>
      <c r="I3244" s="20" t="s">
        <v>259</v>
      </c>
      <c r="J3244" s="11" t="s">
        <v>261</v>
      </c>
      <c r="K3244" s="11" t="s">
        <v>8769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44958</v>
      </c>
      <c r="H3245" s="11">
        <v>9</v>
      </c>
      <c r="I3245" s="20" t="s">
        <v>259</v>
      </c>
      <c r="J3245" s="11" t="s">
        <v>261</v>
      </c>
      <c r="K3245" s="11" t="s">
        <v>8769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44958</v>
      </c>
      <c r="H3246" s="11">
        <v>9</v>
      </c>
      <c r="I3246" s="20" t="s">
        <v>259</v>
      </c>
      <c r="J3246" s="11" t="s">
        <v>261</v>
      </c>
      <c r="K3246" s="11" t="s">
        <v>8769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44958</v>
      </c>
      <c r="H3247" s="11">
        <v>9</v>
      </c>
      <c r="I3247" s="20" t="s">
        <v>259</v>
      </c>
      <c r="J3247" s="11" t="s">
        <v>261</v>
      </c>
      <c r="K3247" s="11" t="s">
        <v>8769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44958</v>
      </c>
      <c r="H3248" s="11">
        <v>9</v>
      </c>
      <c r="I3248" s="20" t="s">
        <v>259</v>
      </c>
      <c r="J3248" s="11" t="s">
        <v>261</v>
      </c>
      <c r="K3248" s="11" t="s">
        <v>8769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44958</v>
      </c>
      <c r="H3249" s="11">
        <v>9</v>
      </c>
      <c r="I3249" s="20" t="s">
        <v>259</v>
      </c>
      <c r="J3249" s="11" t="s">
        <v>261</v>
      </c>
      <c r="K3249" s="11" t="s">
        <v>8769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44958</v>
      </c>
      <c r="H3250" s="11">
        <v>9</v>
      </c>
      <c r="I3250" s="20" t="s">
        <v>259</v>
      </c>
      <c r="J3250" s="11" t="s">
        <v>261</v>
      </c>
      <c r="K3250" s="11" t="s">
        <v>8769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44958</v>
      </c>
      <c r="H3251" s="11">
        <v>9</v>
      </c>
      <c r="I3251" s="20" t="s">
        <v>259</v>
      </c>
      <c r="J3251" s="11" t="s">
        <v>261</v>
      </c>
      <c r="K3251" s="11" t="s">
        <v>8769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44958</v>
      </c>
      <c r="H3252" s="11">
        <v>9</v>
      </c>
      <c r="I3252" s="20" t="s">
        <v>259</v>
      </c>
      <c r="J3252" s="11" t="s">
        <v>261</v>
      </c>
      <c r="K3252" s="11" t="s">
        <v>8769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44958</v>
      </c>
      <c r="H3253" s="11">
        <v>9</v>
      </c>
      <c r="I3253" s="20" t="s">
        <v>259</v>
      </c>
      <c r="J3253" s="11" t="s">
        <v>261</v>
      </c>
      <c r="K3253" s="11" t="s">
        <v>8769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44958</v>
      </c>
      <c r="H3254" s="11">
        <v>9</v>
      </c>
      <c r="I3254" s="20" t="s">
        <v>259</v>
      </c>
      <c r="J3254" s="11" t="s">
        <v>261</v>
      </c>
      <c r="K3254" s="11" t="s">
        <v>8769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44958</v>
      </c>
      <c r="H3255" s="11">
        <v>9</v>
      </c>
      <c r="I3255" s="20" t="s">
        <v>259</v>
      </c>
      <c r="J3255" s="11" t="s">
        <v>261</v>
      </c>
      <c r="K3255" s="11" t="s">
        <v>8769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44958</v>
      </c>
      <c r="H3256" s="11">
        <v>9</v>
      </c>
      <c r="I3256" s="20" t="s">
        <v>259</v>
      </c>
      <c r="J3256" s="11" t="s">
        <v>261</v>
      </c>
      <c r="K3256" s="11" t="s">
        <v>8769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44958</v>
      </c>
      <c r="H3257" s="11">
        <v>9</v>
      </c>
      <c r="I3257" s="20" t="s">
        <v>259</v>
      </c>
      <c r="J3257" s="11" t="s">
        <v>261</v>
      </c>
      <c r="K3257" s="11" t="s">
        <v>8769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44958</v>
      </c>
      <c r="H3258" s="11">
        <v>9</v>
      </c>
      <c r="I3258" s="20" t="s">
        <v>259</v>
      </c>
      <c r="J3258" s="11" t="s">
        <v>261</v>
      </c>
      <c r="K3258" s="11" t="s">
        <v>8769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44958</v>
      </c>
      <c r="H3259" s="11">
        <v>9</v>
      </c>
      <c r="I3259" s="20" t="s">
        <v>259</v>
      </c>
      <c r="J3259" s="11" t="s">
        <v>261</v>
      </c>
      <c r="K3259" s="11" t="s">
        <v>8769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44958</v>
      </c>
      <c r="H3260" s="11">
        <v>9</v>
      </c>
      <c r="I3260" s="20" t="s">
        <v>259</v>
      </c>
      <c r="J3260" s="11" t="s">
        <v>261</v>
      </c>
      <c r="K3260" s="11" t="s">
        <v>8769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44958</v>
      </c>
      <c r="H3261" s="11">
        <v>9</v>
      </c>
      <c r="I3261" s="20" t="s">
        <v>259</v>
      </c>
      <c r="J3261" s="11" t="s">
        <v>261</v>
      </c>
      <c r="K3261" s="11" t="s">
        <v>8769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44958</v>
      </c>
      <c r="H3262" s="11">
        <v>9</v>
      </c>
      <c r="I3262" s="20" t="s">
        <v>259</v>
      </c>
      <c r="J3262" s="11" t="s">
        <v>261</v>
      </c>
      <c r="K3262" s="11" t="s">
        <v>8769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44958</v>
      </c>
      <c r="H3263" s="11">
        <v>9</v>
      </c>
      <c r="I3263" s="20" t="s">
        <v>259</v>
      </c>
      <c r="J3263" s="11" t="s">
        <v>261</v>
      </c>
      <c r="K3263" s="11" t="s">
        <v>8769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44958</v>
      </c>
      <c r="H3264" s="11">
        <v>9</v>
      </c>
      <c r="I3264" s="20" t="s">
        <v>259</v>
      </c>
      <c r="J3264" s="11" t="s">
        <v>261</v>
      </c>
      <c r="K3264" s="11" t="s">
        <v>8769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44958</v>
      </c>
      <c r="H3265" s="11">
        <v>9</v>
      </c>
      <c r="I3265" s="20" t="s">
        <v>259</v>
      </c>
      <c r="J3265" s="11" t="s">
        <v>261</v>
      </c>
      <c r="K3265" s="11" t="s">
        <v>8769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44958</v>
      </c>
      <c r="H3266" s="11">
        <v>9</v>
      </c>
      <c r="I3266" s="20" t="s">
        <v>259</v>
      </c>
      <c r="J3266" s="11" t="s">
        <v>261</v>
      </c>
      <c r="K3266" s="11" t="s">
        <v>8769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44958</v>
      </c>
      <c r="H3267" s="11">
        <v>9</v>
      </c>
      <c r="I3267" s="20" t="s">
        <v>259</v>
      </c>
      <c r="J3267" s="11" t="s">
        <v>261</v>
      </c>
      <c r="K3267" s="11" t="s">
        <v>8769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44958</v>
      </c>
      <c r="H3268" s="11">
        <v>9</v>
      </c>
      <c r="I3268" s="20" t="s">
        <v>259</v>
      </c>
      <c r="J3268" s="11" t="s">
        <v>261</v>
      </c>
      <c r="K3268" s="11" t="s">
        <v>8769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44958</v>
      </c>
      <c r="H3269" s="11">
        <v>9</v>
      </c>
      <c r="I3269" s="20" t="s">
        <v>259</v>
      </c>
      <c r="J3269" s="11" t="s">
        <v>261</v>
      </c>
      <c r="K3269" s="11" t="s">
        <v>8769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44958</v>
      </c>
      <c r="H3270" s="11">
        <v>9</v>
      </c>
      <c r="I3270" s="20" t="s">
        <v>259</v>
      </c>
      <c r="J3270" s="11" t="s">
        <v>261</v>
      </c>
      <c r="K3270" s="11" t="s">
        <v>8769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44958</v>
      </c>
      <c r="H3271" s="11">
        <v>9</v>
      </c>
      <c r="I3271" s="20" t="s">
        <v>259</v>
      </c>
      <c r="J3271" s="11" t="s">
        <v>261</v>
      </c>
      <c r="K3271" s="11" t="s">
        <v>8769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44958</v>
      </c>
      <c r="H3272" s="11">
        <v>9</v>
      </c>
      <c r="I3272" s="20" t="s">
        <v>259</v>
      </c>
      <c r="J3272" s="11" t="s">
        <v>261</v>
      </c>
      <c r="K3272" s="11" t="s">
        <v>8769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44958</v>
      </c>
      <c r="H3273" s="11">
        <v>9</v>
      </c>
      <c r="I3273" s="20" t="s">
        <v>259</v>
      </c>
      <c r="J3273" s="11" t="s">
        <v>261</v>
      </c>
      <c r="K3273" s="11" t="s">
        <v>8769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44958</v>
      </c>
      <c r="H3274" s="11">
        <v>9</v>
      </c>
      <c r="I3274" s="20" t="s">
        <v>259</v>
      </c>
      <c r="J3274" s="11" t="s">
        <v>261</v>
      </c>
      <c r="K3274" s="11" t="s">
        <v>8769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44958</v>
      </c>
      <c r="H3275" s="11">
        <v>9</v>
      </c>
      <c r="I3275" s="20" t="s">
        <v>259</v>
      </c>
      <c r="J3275" s="11" t="s">
        <v>261</v>
      </c>
      <c r="K3275" s="11" t="s">
        <v>8769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44958</v>
      </c>
      <c r="H3276" s="11">
        <v>9</v>
      </c>
      <c r="I3276" s="20" t="s">
        <v>259</v>
      </c>
      <c r="J3276" s="11" t="s">
        <v>261</v>
      </c>
      <c r="K3276" s="11" t="s">
        <v>8769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44958</v>
      </c>
      <c r="H3277" s="11">
        <v>9</v>
      </c>
      <c r="I3277" s="20" t="s">
        <v>259</v>
      </c>
      <c r="J3277" s="11" t="s">
        <v>261</v>
      </c>
      <c r="K3277" s="11" t="s">
        <v>8769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44958</v>
      </c>
      <c r="H3278" s="11">
        <v>9</v>
      </c>
      <c r="I3278" s="20" t="s">
        <v>259</v>
      </c>
      <c r="J3278" s="11" t="s">
        <v>261</v>
      </c>
      <c r="K3278" s="11" t="s">
        <v>8769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44958</v>
      </c>
      <c r="H3279" s="11">
        <v>9</v>
      </c>
      <c r="I3279" s="20" t="s">
        <v>259</v>
      </c>
      <c r="J3279" s="11" t="s">
        <v>261</v>
      </c>
      <c r="K3279" s="11" t="s">
        <v>8769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44958</v>
      </c>
      <c r="H3280" s="11">
        <v>9</v>
      </c>
      <c r="I3280" s="20" t="s">
        <v>259</v>
      </c>
      <c r="J3280" s="11" t="s">
        <v>261</v>
      </c>
      <c r="K3280" s="11" t="s">
        <v>8769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44958</v>
      </c>
      <c r="H3281" s="11">
        <v>9</v>
      </c>
      <c r="I3281" s="20" t="s">
        <v>259</v>
      </c>
      <c r="J3281" s="11" t="s">
        <v>261</v>
      </c>
      <c r="K3281" s="11" t="s">
        <v>8769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44958</v>
      </c>
      <c r="H3282" s="11">
        <v>9</v>
      </c>
      <c r="I3282" s="20" t="s">
        <v>259</v>
      </c>
      <c r="J3282" s="11" t="s">
        <v>261</v>
      </c>
      <c r="K3282" s="11" t="s">
        <v>8769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44958</v>
      </c>
      <c r="H3283" s="11">
        <v>9</v>
      </c>
      <c r="I3283" s="20" t="s">
        <v>259</v>
      </c>
      <c r="J3283" s="11" t="s">
        <v>261</v>
      </c>
      <c r="K3283" s="11" t="s">
        <v>8769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44958</v>
      </c>
      <c r="H3284" s="11">
        <v>9</v>
      </c>
      <c r="I3284" s="20" t="s">
        <v>259</v>
      </c>
      <c r="J3284" s="11" t="s">
        <v>261</v>
      </c>
      <c r="K3284" s="11" t="s">
        <v>8769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44958</v>
      </c>
      <c r="H3285" s="11">
        <v>9</v>
      </c>
      <c r="I3285" s="20" t="s">
        <v>259</v>
      </c>
      <c r="J3285" s="11" t="s">
        <v>261</v>
      </c>
      <c r="K3285" s="11" t="s">
        <v>8769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44958</v>
      </c>
      <c r="H3286" s="11">
        <v>9</v>
      </c>
      <c r="I3286" s="20" t="s">
        <v>259</v>
      </c>
      <c r="J3286" s="11" t="s">
        <v>261</v>
      </c>
      <c r="K3286" s="11" t="s">
        <v>8769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44958</v>
      </c>
      <c r="H3287" s="11">
        <v>9</v>
      </c>
      <c r="I3287" s="20" t="s">
        <v>259</v>
      </c>
      <c r="J3287" s="11" t="s">
        <v>261</v>
      </c>
      <c r="K3287" s="11" t="s">
        <v>8769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44958</v>
      </c>
      <c r="H3288" s="11">
        <v>9</v>
      </c>
      <c r="I3288" s="20" t="s">
        <v>259</v>
      </c>
      <c r="J3288" s="11" t="s">
        <v>261</v>
      </c>
      <c r="K3288" s="11" t="s">
        <v>8769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44958</v>
      </c>
      <c r="H3289" s="11">
        <v>9</v>
      </c>
      <c r="I3289" s="20" t="s">
        <v>259</v>
      </c>
      <c r="J3289" s="11" t="s">
        <v>261</v>
      </c>
      <c r="K3289" s="11" t="s">
        <v>8769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44958</v>
      </c>
      <c r="H3290" s="11">
        <v>9</v>
      </c>
      <c r="I3290" s="20" t="s">
        <v>259</v>
      </c>
      <c r="J3290" s="11" t="s">
        <v>261</v>
      </c>
      <c r="K3290" s="11" t="s">
        <v>8769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44958</v>
      </c>
      <c r="H3291" s="11">
        <v>9</v>
      </c>
      <c r="I3291" s="20" t="s">
        <v>259</v>
      </c>
      <c r="J3291" s="11" t="s">
        <v>261</v>
      </c>
      <c r="K3291" s="11" t="s">
        <v>8769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44958</v>
      </c>
      <c r="H3292" s="11">
        <v>9</v>
      </c>
      <c r="I3292" s="20" t="s">
        <v>259</v>
      </c>
      <c r="J3292" s="11" t="s">
        <v>261</v>
      </c>
      <c r="K3292" s="11" t="s">
        <v>8769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44958</v>
      </c>
      <c r="H3293" s="11">
        <v>9</v>
      </c>
      <c r="I3293" s="20" t="s">
        <v>259</v>
      </c>
      <c r="J3293" s="11" t="s">
        <v>261</v>
      </c>
      <c r="K3293" s="11" t="s">
        <v>8769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44958</v>
      </c>
      <c r="H3294" s="11">
        <v>9</v>
      </c>
      <c r="I3294" s="20" t="s">
        <v>259</v>
      </c>
      <c r="J3294" s="11" t="s">
        <v>261</v>
      </c>
      <c r="K3294" s="11" t="s">
        <v>8769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44958</v>
      </c>
      <c r="H3295" s="11">
        <v>9</v>
      </c>
      <c r="I3295" s="20" t="s">
        <v>259</v>
      </c>
      <c r="J3295" s="11" t="s">
        <v>261</v>
      </c>
      <c r="K3295" s="11" t="s">
        <v>8769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44958</v>
      </c>
      <c r="H3296" s="11">
        <v>9</v>
      </c>
      <c r="I3296" s="20" t="s">
        <v>259</v>
      </c>
      <c r="J3296" s="11" t="s">
        <v>261</v>
      </c>
      <c r="K3296" s="11" t="s">
        <v>8769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44958</v>
      </c>
      <c r="H3297" s="11">
        <v>9</v>
      </c>
      <c r="I3297" s="20" t="s">
        <v>259</v>
      </c>
      <c r="J3297" s="11" t="s">
        <v>261</v>
      </c>
      <c r="K3297" s="11" t="s">
        <v>8769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44958</v>
      </c>
      <c r="H3298" s="11">
        <v>9</v>
      </c>
      <c r="I3298" s="20" t="s">
        <v>259</v>
      </c>
      <c r="J3298" s="11" t="s">
        <v>261</v>
      </c>
      <c r="K3298" s="11" t="s">
        <v>8769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44958</v>
      </c>
      <c r="H3299" s="11">
        <v>9</v>
      </c>
      <c r="I3299" s="20" t="s">
        <v>259</v>
      </c>
      <c r="J3299" s="11" t="s">
        <v>261</v>
      </c>
      <c r="K3299" s="11" t="s">
        <v>8769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44958</v>
      </c>
      <c r="H3300" s="11">
        <v>9</v>
      </c>
      <c r="I3300" s="20" t="s">
        <v>259</v>
      </c>
      <c r="J3300" s="11" t="s">
        <v>261</v>
      </c>
      <c r="K3300" s="11" t="s">
        <v>8769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44958</v>
      </c>
      <c r="H3301" s="11">
        <v>9</v>
      </c>
      <c r="I3301" s="20" t="s">
        <v>259</v>
      </c>
      <c r="J3301" s="11" t="s">
        <v>261</v>
      </c>
      <c r="K3301" s="11" t="s">
        <v>8769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44958</v>
      </c>
      <c r="H3302" s="11">
        <v>9</v>
      </c>
      <c r="I3302" s="20" t="s">
        <v>259</v>
      </c>
      <c r="J3302" s="11" t="s">
        <v>261</v>
      </c>
      <c r="K3302" s="11" t="s">
        <v>8769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44958</v>
      </c>
      <c r="H3303" s="11">
        <v>9</v>
      </c>
      <c r="I3303" s="20" t="s">
        <v>259</v>
      </c>
      <c r="J3303" s="11" t="s">
        <v>261</v>
      </c>
      <c r="K3303" s="11" t="s">
        <v>8769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44958</v>
      </c>
      <c r="H3304" s="11">
        <v>9</v>
      </c>
      <c r="I3304" s="20" t="s">
        <v>259</v>
      </c>
      <c r="J3304" s="11" t="s">
        <v>261</v>
      </c>
      <c r="K3304" s="11" t="s">
        <v>8769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44958</v>
      </c>
      <c r="H3305" s="11">
        <v>9</v>
      </c>
      <c r="I3305" s="20" t="s">
        <v>259</v>
      </c>
      <c r="J3305" s="11" t="s">
        <v>261</v>
      </c>
      <c r="K3305" s="11" t="s">
        <v>8769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44958</v>
      </c>
      <c r="H3306" s="11">
        <v>9</v>
      </c>
      <c r="I3306" s="20" t="s">
        <v>259</v>
      </c>
      <c r="J3306" s="11" t="s">
        <v>261</v>
      </c>
      <c r="K3306" s="11" t="s">
        <v>8769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44958</v>
      </c>
      <c r="H3307" s="11">
        <v>9</v>
      </c>
      <c r="I3307" s="20" t="s">
        <v>259</v>
      </c>
      <c r="J3307" s="11" t="s">
        <v>261</v>
      </c>
      <c r="K3307" s="11" t="s">
        <v>8769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44958</v>
      </c>
      <c r="H3308" s="11">
        <v>9</v>
      </c>
      <c r="I3308" s="20" t="s">
        <v>259</v>
      </c>
      <c r="J3308" s="11" t="s">
        <v>261</v>
      </c>
      <c r="K3308" s="11" t="s">
        <v>8769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44958</v>
      </c>
      <c r="H3309" s="11">
        <v>9</v>
      </c>
      <c r="I3309" s="20" t="s">
        <v>259</v>
      </c>
      <c r="J3309" s="11" t="s">
        <v>261</v>
      </c>
      <c r="K3309" s="11" t="s">
        <v>8769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44958</v>
      </c>
      <c r="H3310" s="11">
        <v>9</v>
      </c>
      <c r="I3310" s="20" t="s">
        <v>259</v>
      </c>
      <c r="J3310" s="11" t="s">
        <v>261</v>
      </c>
      <c r="K3310" s="11" t="s">
        <v>8769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44958</v>
      </c>
      <c r="H3311" s="11">
        <v>9</v>
      </c>
      <c r="I3311" s="20" t="s">
        <v>259</v>
      </c>
      <c r="J3311" s="11" t="s">
        <v>261</v>
      </c>
      <c r="K3311" s="11" t="s">
        <v>8769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44958</v>
      </c>
      <c r="H3312" s="11">
        <v>9</v>
      </c>
      <c r="I3312" s="20" t="s">
        <v>259</v>
      </c>
      <c r="J3312" s="11" t="s">
        <v>261</v>
      </c>
      <c r="K3312" s="11" t="s">
        <v>8769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44958</v>
      </c>
      <c r="H3313" s="11">
        <v>9</v>
      </c>
      <c r="I3313" s="20" t="s">
        <v>259</v>
      </c>
      <c r="J3313" s="11" t="s">
        <v>261</v>
      </c>
      <c r="K3313" s="11" t="s">
        <v>8769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44958</v>
      </c>
      <c r="H3314" s="11">
        <v>9</v>
      </c>
      <c r="I3314" s="20" t="s">
        <v>259</v>
      </c>
      <c r="J3314" s="11" t="s">
        <v>261</v>
      </c>
      <c r="K3314" s="11" t="s">
        <v>8769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44958</v>
      </c>
      <c r="H3315" s="11">
        <v>9</v>
      </c>
      <c r="I3315" s="20" t="s">
        <v>259</v>
      </c>
      <c r="J3315" s="11" t="s">
        <v>261</v>
      </c>
      <c r="K3315" s="11" t="s">
        <v>8769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44958</v>
      </c>
      <c r="H3316" s="11">
        <v>9</v>
      </c>
      <c r="I3316" s="20" t="s">
        <v>259</v>
      </c>
      <c r="J3316" s="11" t="s">
        <v>261</v>
      </c>
      <c r="K3316" s="11" t="s">
        <v>8769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44958</v>
      </c>
      <c r="H3317" s="11">
        <v>9</v>
      </c>
      <c r="I3317" s="20" t="s">
        <v>259</v>
      </c>
      <c r="J3317" s="11" t="s">
        <v>261</v>
      </c>
      <c r="K3317" s="11" t="s">
        <v>8769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44958</v>
      </c>
      <c r="H3318" s="11">
        <v>9</v>
      </c>
      <c r="I3318" s="20" t="s">
        <v>259</v>
      </c>
      <c r="J3318" s="11" t="s">
        <v>261</v>
      </c>
      <c r="K3318" s="11" t="s">
        <v>8769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44958</v>
      </c>
      <c r="H3319" s="11">
        <v>9</v>
      </c>
      <c r="I3319" s="20" t="s">
        <v>259</v>
      </c>
      <c r="J3319" s="11" t="s">
        <v>261</v>
      </c>
      <c r="K3319" s="11" t="s">
        <v>8769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44958</v>
      </c>
      <c r="H3320" s="11">
        <v>9</v>
      </c>
      <c r="I3320" s="20" t="s">
        <v>259</v>
      </c>
      <c r="J3320" s="11" t="s">
        <v>261</v>
      </c>
      <c r="K3320" s="11" t="s">
        <v>8769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44958</v>
      </c>
      <c r="H3321" s="11">
        <v>9</v>
      </c>
      <c r="I3321" s="20" t="s">
        <v>259</v>
      </c>
      <c r="J3321" s="11" t="s">
        <v>261</v>
      </c>
      <c r="K3321" s="11" t="s">
        <v>8769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44958</v>
      </c>
      <c r="H3322" s="11">
        <v>9</v>
      </c>
      <c r="I3322" s="20" t="s">
        <v>259</v>
      </c>
      <c r="J3322" s="11" t="s">
        <v>261</v>
      </c>
      <c r="K3322" s="11" t="s">
        <v>8769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44958</v>
      </c>
      <c r="H3323" s="11">
        <v>9</v>
      </c>
      <c r="I3323" s="20" t="s">
        <v>259</v>
      </c>
      <c r="J3323" s="11" t="s">
        <v>261</v>
      </c>
      <c r="K3323" s="11" t="s">
        <v>8769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44958</v>
      </c>
      <c r="H3324" s="11">
        <v>9</v>
      </c>
      <c r="I3324" s="20" t="s">
        <v>259</v>
      </c>
      <c r="J3324" s="11" t="s">
        <v>261</v>
      </c>
      <c r="K3324" s="11" t="s">
        <v>8769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44958</v>
      </c>
      <c r="H3325" s="11">
        <v>9</v>
      </c>
      <c r="I3325" s="20" t="s">
        <v>259</v>
      </c>
      <c r="J3325" s="11" t="s">
        <v>261</v>
      </c>
      <c r="K3325" s="11" t="s">
        <v>8769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44958</v>
      </c>
      <c r="H3326" s="11">
        <v>9</v>
      </c>
      <c r="I3326" s="20" t="s">
        <v>259</v>
      </c>
      <c r="J3326" s="11" t="s">
        <v>261</v>
      </c>
      <c r="K3326" s="11" t="s">
        <v>8769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44958</v>
      </c>
      <c r="H3327" s="11">
        <v>9</v>
      </c>
      <c r="I3327" s="20" t="s">
        <v>259</v>
      </c>
      <c r="J3327" s="11" t="s">
        <v>261</v>
      </c>
      <c r="K3327" s="11" t="s">
        <v>8769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44958</v>
      </c>
      <c r="H3328" s="11">
        <v>9</v>
      </c>
      <c r="I3328" s="20" t="s">
        <v>259</v>
      </c>
      <c r="J3328" s="11" t="s">
        <v>261</v>
      </c>
      <c r="K3328" s="11" t="s">
        <v>8769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44958</v>
      </c>
      <c r="H3329" s="11">
        <v>9</v>
      </c>
      <c r="I3329" s="20" t="s">
        <v>259</v>
      </c>
      <c r="J3329" s="11" t="s">
        <v>261</v>
      </c>
      <c r="K3329" s="11" t="s">
        <v>8769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44958</v>
      </c>
      <c r="H3330" s="11">
        <v>9</v>
      </c>
      <c r="I3330" s="20" t="s">
        <v>259</v>
      </c>
      <c r="J3330" s="11" t="s">
        <v>261</v>
      </c>
      <c r="K3330" s="11" t="s">
        <v>8769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44958</v>
      </c>
      <c r="H3331" s="11">
        <v>9</v>
      </c>
      <c r="I3331" s="20" t="s">
        <v>259</v>
      </c>
      <c r="J3331" s="11" t="s">
        <v>261</v>
      </c>
      <c r="K3331" s="11" t="s">
        <v>8769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44958</v>
      </c>
      <c r="H3332" s="11">
        <v>9</v>
      </c>
      <c r="I3332" s="20" t="s">
        <v>259</v>
      </c>
      <c r="J3332" s="11" t="s">
        <v>261</v>
      </c>
      <c r="K3332" s="11" t="s">
        <v>8769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44958</v>
      </c>
      <c r="H3333" s="11">
        <v>9</v>
      </c>
      <c r="I3333" s="20" t="s">
        <v>259</v>
      </c>
      <c r="J3333" s="11" t="s">
        <v>261</v>
      </c>
      <c r="K3333" s="11" t="s">
        <v>8769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44958</v>
      </c>
      <c r="H3334" s="11">
        <v>9</v>
      </c>
      <c r="I3334" s="20" t="s">
        <v>259</v>
      </c>
      <c r="J3334" s="11" t="s">
        <v>261</v>
      </c>
      <c r="K3334" s="11" t="s">
        <v>8769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44958</v>
      </c>
      <c r="H3335" s="11">
        <v>9</v>
      </c>
      <c r="I3335" s="20" t="s">
        <v>259</v>
      </c>
      <c r="J3335" s="11" t="s">
        <v>261</v>
      </c>
      <c r="K3335" s="11" t="s">
        <v>8769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44958</v>
      </c>
      <c r="H3336" s="11">
        <v>9</v>
      </c>
      <c r="I3336" s="20" t="s">
        <v>259</v>
      </c>
      <c r="J3336" s="11" t="s">
        <v>261</v>
      </c>
      <c r="K3336" s="11" t="s">
        <v>8769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44958</v>
      </c>
      <c r="H3337" s="11">
        <v>9</v>
      </c>
      <c r="I3337" s="20" t="s">
        <v>259</v>
      </c>
      <c r="J3337" s="11" t="s">
        <v>261</v>
      </c>
      <c r="K3337" s="11" t="s">
        <v>8769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44958</v>
      </c>
      <c r="H3338" s="11">
        <v>9</v>
      </c>
      <c r="I3338" s="20" t="s">
        <v>259</v>
      </c>
      <c r="J3338" s="11" t="s">
        <v>261</v>
      </c>
      <c r="K3338" s="11" t="s">
        <v>8769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44958</v>
      </c>
      <c r="H3339" s="11">
        <v>9</v>
      </c>
      <c r="I3339" s="20" t="s">
        <v>259</v>
      </c>
      <c r="J3339" s="11" t="s">
        <v>261</v>
      </c>
      <c r="K3339" s="11" t="s">
        <v>8769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44958</v>
      </c>
      <c r="H3340" s="11">
        <v>9</v>
      </c>
      <c r="I3340" s="20" t="s">
        <v>259</v>
      </c>
      <c r="J3340" s="11" t="s">
        <v>261</v>
      </c>
      <c r="K3340" s="11" t="s">
        <v>8769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44958</v>
      </c>
      <c r="H3341" s="11">
        <v>9</v>
      </c>
      <c r="I3341" s="20" t="s">
        <v>259</v>
      </c>
      <c r="J3341" s="11" t="s">
        <v>261</v>
      </c>
      <c r="K3341" s="11" t="s">
        <v>8769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44958</v>
      </c>
      <c r="H3342" s="11">
        <v>9</v>
      </c>
      <c r="I3342" s="20" t="s">
        <v>259</v>
      </c>
      <c r="J3342" s="11" t="s">
        <v>261</v>
      </c>
      <c r="K3342" s="11" t="s">
        <v>8769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44958</v>
      </c>
      <c r="H3343" s="11">
        <v>9</v>
      </c>
      <c r="I3343" s="20" t="s">
        <v>259</v>
      </c>
      <c r="J3343" s="11" t="s">
        <v>261</v>
      </c>
      <c r="K3343" s="11" t="s">
        <v>8769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44958</v>
      </c>
      <c r="H3344" s="11">
        <v>9</v>
      </c>
      <c r="I3344" s="20" t="s">
        <v>259</v>
      </c>
      <c r="J3344" s="11" t="s">
        <v>261</v>
      </c>
      <c r="K3344" s="11" t="s">
        <v>8769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44958</v>
      </c>
      <c r="H3345" s="11">
        <v>9</v>
      </c>
      <c r="I3345" s="20" t="s">
        <v>259</v>
      </c>
      <c r="J3345" s="11" t="s">
        <v>261</v>
      </c>
      <c r="K3345" s="11" t="s">
        <v>8769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44958</v>
      </c>
      <c r="H3346" s="11">
        <v>9</v>
      </c>
      <c r="I3346" s="20" t="s">
        <v>259</v>
      </c>
      <c r="J3346" s="11" t="s">
        <v>261</v>
      </c>
      <c r="K3346" s="11" t="s">
        <v>8769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44958</v>
      </c>
      <c r="H3347" s="11">
        <v>9</v>
      </c>
      <c r="I3347" s="20" t="s">
        <v>259</v>
      </c>
      <c r="J3347" s="11" t="s">
        <v>261</v>
      </c>
      <c r="K3347" s="11" t="s">
        <v>8769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44958</v>
      </c>
      <c r="H3348" s="11">
        <v>9</v>
      </c>
      <c r="I3348" s="20" t="s">
        <v>259</v>
      </c>
      <c r="J3348" s="11" t="s">
        <v>261</v>
      </c>
      <c r="K3348" s="11" t="s">
        <v>8769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44958</v>
      </c>
      <c r="H3349" s="11">
        <v>9</v>
      </c>
      <c r="I3349" s="20" t="s">
        <v>259</v>
      </c>
      <c r="J3349" s="11" t="s">
        <v>261</v>
      </c>
      <c r="K3349" s="11" t="s">
        <v>8769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44958</v>
      </c>
      <c r="H3350" s="11">
        <v>9</v>
      </c>
      <c r="I3350" s="20" t="s">
        <v>259</v>
      </c>
      <c r="J3350" s="11" t="s">
        <v>261</v>
      </c>
      <c r="K3350" s="11" t="s">
        <v>8769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44958</v>
      </c>
      <c r="H3351" s="11">
        <v>9</v>
      </c>
      <c r="I3351" s="20" t="s">
        <v>259</v>
      </c>
      <c r="J3351" s="11" t="s">
        <v>261</v>
      </c>
      <c r="K3351" s="11" t="s">
        <v>8769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44958</v>
      </c>
      <c r="H3352" s="11">
        <v>9</v>
      </c>
      <c r="I3352" s="20" t="s">
        <v>259</v>
      </c>
      <c r="J3352" s="11" t="s">
        <v>261</v>
      </c>
      <c r="K3352" s="11" t="s">
        <v>8769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44958</v>
      </c>
      <c r="H3353" s="11">
        <v>9</v>
      </c>
      <c r="I3353" s="20" t="s">
        <v>259</v>
      </c>
      <c r="J3353" s="11" t="s">
        <v>261</v>
      </c>
      <c r="K3353" s="11" t="s">
        <v>8769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44958</v>
      </c>
      <c r="H3354" s="11">
        <v>9</v>
      </c>
      <c r="I3354" s="20" t="s">
        <v>259</v>
      </c>
      <c r="J3354" s="11" t="s">
        <v>261</v>
      </c>
      <c r="K3354" s="11" t="s">
        <v>8769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44958</v>
      </c>
      <c r="H3355" s="11">
        <v>9</v>
      </c>
      <c r="I3355" s="20" t="s">
        <v>259</v>
      </c>
      <c r="J3355" s="11" t="s">
        <v>261</v>
      </c>
      <c r="K3355" s="11" t="s">
        <v>8769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44958</v>
      </c>
      <c r="H3356" s="11">
        <v>9</v>
      </c>
      <c r="I3356" s="20" t="s">
        <v>259</v>
      </c>
      <c r="J3356" s="11" t="s">
        <v>261</v>
      </c>
      <c r="K3356" s="11" t="s">
        <v>8769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44958</v>
      </c>
      <c r="H3357" s="11">
        <v>9</v>
      </c>
      <c r="I3357" s="20" t="s">
        <v>259</v>
      </c>
      <c r="J3357" s="11" t="s">
        <v>261</v>
      </c>
      <c r="K3357" s="11" t="s">
        <v>8769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44958</v>
      </c>
      <c r="H3358" s="11">
        <v>9</v>
      </c>
      <c r="I3358" s="20" t="s">
        <v>259</v>
      </c>
      <c r="J3358" s="11" t="s">
        <v>261</v>
      </c>
      <c r="K3358" s="11" t="s">
        <v>8769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44958</v>
      </c>
      <c r="H3359" s="11">
        <v>9</v>
      </c>
      <c r="I3359" s="20" t="s">
        <v>259</v>
      </c>
      <c r="J3359" s="11" t="s">
        <v>261</v>
      </c>
      <c r="K3359" s="11" t="s">
        <v>8769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44958</v>
      </c>
      <c r="H3360" s="11">
        <v>9</v>
      </c>
      <c r="I3360" s="20" t="s">
        <v>259</v>
      </c>
      <c r="J3360" s="11" t="s">
        <v>261</v>
      </c>
      <c r="K3360" s="11" t="s">
        <v>8769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44958</v>
      </c>
      <c r="H3361" s="11">
        <v>9</v>
      </c>
      <c r="I3361" s="20" t="s">
        <v>259</v>
      </c>
      <c r="J3361" s="11" t="s">
        <v>261</v>
      </c>
      <c r="K3361" s="11" t="s">
        <v>8769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44958</v>
      </c>
      <c r="H3362" s="11">
        <v>9</v>
      </c>
      <c r="I3362" s="20" t="s">
        <v>259</v>
      </c>
      <c r="J3362" s="11" t="s">
        <v>261</v>
      </c>
      <c r="K3362" s="11" t="s">
        <v>8769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44958</v>
      </c>
      <c r="H3363" s="11">
        <v>9</v>
      </c>
      <c r="I3363" s="20" t="s">
        <v>259</v>
      </c>
      <c r="J3363" s="11" t="s">
        <v>261</v>
      </c>
      <c r="K3363" s="11" t="s">
        <v>8769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44958</v>
      </c>
      <c r="H3364" s="11">
        <v>9</v>
      </c>
      <c r="I3364" s="20" t="s">
        <v>259</v>
      </c>
      <c r="J3364" s="11" t="s">
        <v>261</v>
      </c>
      <c r="K3364" s="11" t="s">
        <v>8769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44958</v>
      </c>
      <c r="H3365" s="11">
        <v>9</v>
      </c>
      <c r="I3365" s="20" t="s">
        <v>259</v>
      </c>
      <c r="J3365" s="11" t="s">
        <v>261</v>
      </c>
      <c r="K3365" s="11" t="s">
        <v>8769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44958</v>
      </c>
      <c r="H3366" s="11">
        <v>9</v>
      </c>
      <c r="I3366" s="20" t="s">
        <v>259</v>
      </c>
      <c r="J3366" s="11" t="s">
        <v>261</v>
      </c>
      <c r="K3366" s="11" t="s">
        <v>8769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44958</v>
      </c>
      <c r="H3367" s="11">
        <v>9</v>
      </c>
      <c r="I3367" s="20" t="s">
        <v>259</v>
      </c>
      <c r="J3367" s="11" t="s">
        <v>261</v>
      </c>
      <c r="K3367" s="11" t="s">
        <v>8769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44958</v>
      </c>
      <c r="H3368" s="11">
        <v>9</v>
      </c>
      <c r="I3368" s="20" t="s">
        <v>259</v>
      </c>
      <c r="J3368" s="11" t="s">
        <v>261</v>
      </c>
      <c r="K3368" s="11" t="s">
        <v>8769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44958</v>
      </c>
      <c r="H3369" s="11">
        <v>9</v>
      </c>
      <c r="I3369" s="20" t="s">
        <v>259</v>
      </c>
      <c r="J3369" s="11" t="s">
        <v>261</v>
      </c>
      <c r="K3369" s="11" t="s">
        <v>8769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44958</v>
      </c>
      <c r="H3370" s="11">
        <v>9</v>
      </c>
      <c r="I3370" s="20" t="s">
        <v>259</v>
      </c>
      <c r="J3370" s="11" t="s">
        <v>261</v>
      </c>
      <c r="K3370" s="11" t="s">
        <v>8769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44958</v>
      </c>
      <c r="H3371" s="11">
        <v>9</v>
      </c>
      <c r="I3371" s="20" t="s">
        <v>259</v>
      </c>
      <c r="J3371" s="11" t="s">
        <v>261</v>
      </c>
      <c r="K3371" s="11" t="s">
        <v>8769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44958</v>
      </c>
      <c r="H3372" s="11">
        <v>9</v>
      </c>
      <c r="I3372" s="20" t="s">
        <v>259</v>
      </c>
      <c r="J3372" s="11" t="s">
        <v>261</v>
      </c>
      <c r="K3372" s="11" t="s">
        <v>8769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44958</v>
      </c>
      <c r="H3373" s="11">
        <v>9</v>
      </c>
      <c r="I3373" s="20" t="s">
        <v>259</v>
      </c>
      <c r="J3373" s="11" t="s">
        <v>261</v>
      </c>
      <c r="K3373" s="11" t="s">
        <v>8769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44958</v>
      </c>
      <c r="H3374" s="11">
        <v>9</v>
      </c>
      <c r="I3374" s="20" t="s">
        <v>259</v>
      </c>
      <c r="J3374" s="11" t="s">
        <v>261</v>
      </c>
      <c r="K3374" s="11" t="s">
        <v>8769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44958</v>
      </c>
      <c r="H3375" s="11">
        <v>9</v>
      </c>
      <c r="I3375" s="20" t="s">
        <v>259</v>
      </c>
      <c r="J3375" s="11" t="s">
        <v>261</v>
      </c>
      <c r="K3375" s="11" t="s">
        <v>8769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44958</v>
      </c>
      <c r="H3376" s="11">
        <v>9</v>
      </c>
      <c r="I3376" s="20" t="s">
        <v>259</v>
      </c>
      <c r="J3376" s="11" t="s">
        <v>261</v>
      </c>
      <c r="K3376" s="11" t="s">
        <v>8769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44958</v>
      </c>
      <c r="H3377" s="11">
        <v>9</v>
      </c>
      <c r="I3377" s="20" t="s">
        <v>259</v>
      </c>
      <c r="J3377" s="11" t="s">
        <v>261</v>
      </c>
      <c r="K3377" s="11" t="s">
        <v>8769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44958</v>
      </c>
      <c r="H3378" s="11">
        <v>9</v>
      </c>
      <c r="I3378" s="20" t="s">
        <v>259</v>
      </c>
      <c r="J3378" s="11" t="s">
        <v>261</v>
      </c>
      <c r="K3378" s="11" t="s">
        <v>8769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44958</v>
      </c>
      <c r="H3379" s="11">
        <v>9</v>
      </c>
      <c r="I3379" s="20" t="s">
        <v>259</v>
      </c>
      <c r="J3379" s="11" t="s">
        <v>261</v>
      </c>
      <c r="K3379" s="11" t="s">
        <v>8769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44958</v>
      </c>
      <c r="H3380" s="11">
        <v>9</v>
      </c>
      <c r="I3380" s="20" t="s">
        <v>259</v>
      </c>
      <c r="J3380" s="11" t="s">
        <v>261</v>
      </c>
      <c r="K3380" s="11" t="s">
        <v>8769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44958</v>
      </c>
      <c r="H3381" s="11">
        <v>9</v>
      </c>
      <c r="I3381" s="20" t="s">
        <v>259</v>
      </c>
      <c r="J3381" s="11" t="s">
        <v>261</v>
      </c>
      <c r="K3381" s="11" t="s">
        <v>8769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44958</v>
      </c>
      <c r="H3382" s="11">
        <v>9</v>
      </c>
      <c r="I3382" s="20" t="s">
        <v>259</v>
      </c>
      <c r="J3382" s="11" t="s">
        <v>261</v>
      </c>
      <c r="K3382" s="11" t="s">
        <v>8769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44958</v>
      </c>
      <c r="H3383" s="11">
        <v>9</v>
      </c>
      <c r="I3383" s="20" t="s">
        <v>259</v>
      </c>
      <c r="J3383" s="11" t="s">
        <v>261</v>
      </c>
      <c r="K3383" s="11" t="s">
        <v>8769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44958</v>
      </c>
      <c r="H3384" s="11">
        <v>9</v>
      </c>
      <c r="I3384" s="20" t="s">
        <v>259</v>
      </c>
      <c r="J3384" s="11" t="s">
        <v>261</v>
      </c>
      <c r="K3384" s="11" t="s">
        <v>8769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44958</v>
      </c>
      <c r="H3385" s="11">
        <v>9</v>
      </c>
      <c r="I3385" s="20" t="s">
        <v>259</v>
      </c>
      <c r="J3385" s="11" t="s">
        <v>261</v>
      </c>
      <c r="K3385" s="11" t="s">
        <v>8769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44958</v>
      </c>
      <c r="H3386" s="11">
        <v>9</v>
      </c>
      <c r="I3386" s="20" t="s">
        <v>259</v>
      </c>
      <c r="J3386" s="11" t="s">
        <v>261</v>
      </c>
      <c r="K3386" s="11" t="s">
        <v>8769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44958</v>
      </c>
      <c r="H3387" s="11">
        <v>9</v>
      </c>
      <c r="I3387" s="20" t="s">
        <v>259</v>
      </c>
      <c r="J3387" s="11" t="s">
        <v>261</v>
      </c>
      <c r="K3387" s="11" t="s">
        <v>8769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44958</v>
      </c>
      <c r="H3388" s="11">
        <v>9</v>
      </c>
      <c r="I3388" s="20" t="s">
        <v>259</v>
      </c>
      <c r="J3388" s="11" t="s">
        <v>261</v>
      </c>
      <c r="K3388" s="11" t="s">
        <v>8769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44958</v>
      </c>
      <c r="H3389" s="11">
        <v>9</v>
      </c>
      <c r="I3389" s="20" t="s">
        <v>259</v>
      </c>
      <c r="J3389" s="11" t="s">
        <v>261</v>
      </c>
      <c r="K3389" s="11" t="s">
        <v>8769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44958</v>
      </c>
      <c r="H3390" s="11">
        <v>9</v>
      </c>
      <c r="I3390" s="20" t="s">
        <v>259</v>
      </c>
      <c r="J3390" s="11" t="s">
        <v>261</v>
      </c>
      <c r="K3390" s="11" t="s">
        <v>8769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44958</v>
      </c>
      <c r="H3391" s="11">
        <v>9</v>
      </c>
      <c r="I3391" s="20" t="s">
        <v>259</v>
      </c>
      <c r="J3391" s="11" t="s">
        <v>261</v>
      </c>
      <c r="K3391" s="11" t="s">
        <v>8769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44958</v>
      </c>
      <c r="H3392" s="11">
        <v>9</v>
      </c>
      <c r="I3392" s="20" t="s">
        <v>259</v>
      </c>
      <c r="J3392" s="11" t="s">
        <v>261</v>
      </c>
      <c r="K3392" s="11" t="s">
        <v>8769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44958</v>
      </c>
      <c r="H3393" s="11">
        <v>9</v>
      </c>
      <c r="I3393" s="20" t="s">
        <v>259</v>
      </c>
      <c r="J3393" s="11" t="s">
        <v>261</v>
      </c>
      <c r="K3393" s="11" t="s">
        <v>8769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44958</v>
      </c>
      <c r="H3394" s="11">
        <v>9</v>
      </c>
      <c r="I3394" s="20" t="s">
        <v>259</v>
      </c>
      <c r="J3394" s="11" t="s">
        <v>261</v>
      </c>
      <c r="K3394" s="11" t="s">
        <v>8769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44958</v>
      </c>
      <c r="H3395" s="11">
        <v>9</v>
      </c>
      <c r="I3395" s="20" t="s">
        <v>259</v>
      </c>
      <c r="J3395" s="11" t="s">
        <v>261</v>
      </c>
      <c r="K3395" s="11" t="s">
        <v>8769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44958</v>
      </c>
      <c r="H3396" s="11">
        <v>9</v>
      </c>
      <c r="I3396" s="20" t="s">
        <v>259</v>
      </c>
      <c r="J3396" s="11" t="s">
        <v>261</v>
      </c>
      <c r="K3396" s="11" t="s">
        <v>8769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44958</v>
      </c>
      <c r="H3397" s="11">
        <v>9</v>
      </c>
      <c r="I3397" s="20" t="s">
        <v>259</v>
      </c>
      <c r="J3397" s="11" t="s">
        <v>261</v>
      </c>
      <c r="K3397" s="11" t="s">
        <v>8769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44958</v>
      </c>
      <c r="H3398" s="11">
        <v>9</v>
      </c>
      <c r="I3398" s="20" t="s">
        <v>259</v>
      </c>
      <c r="J3398" s="11" t="s">
        <v>261</v>
      </c>
      <c r="K3398" s="11" t="s">
        <v>8769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44958</v>
      </c>
      <c r="H3399" s="11">
        <v>9</v>
      </c>
      <c r="I3399" s="20" t="s">
        <v>259</v>
      </c>
      <c r="J3399" s="11" t="s">
        <v>261</v>
      </c>
      <c r="K3399" s="11" t="s">
        <v>8769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44958</v>
      </c>
      <c r="H3400" s="11">
        <v>9</v>
      </c>
      <c r="I3400" s="20" t="s">
        <v>259</v>
      </c>
      <c r="J3400" s="11" t="s">
        <v>261</v>
      </c>
      <c r="K3400" s="11" t="s">
        <v>8769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44958</v>
      </c>
      <c r="H3401" s="11">
        <v>9</v>
      </c>
      <c r="I3401" s="20" t="s">
        <v>259</v>
      </c>
      <c r="J3401" s="11" t="s">
        <v>261</v>
      </c>
      <c r="K3401" s="11" t="s">
        <v>8769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44958</v>
      </c>
      <c r="H3402" s="11">
        <v>9</v>
      </c>
      <c r="I3402" s="20" t="s">
        <v>259</v>
      </c>
      <c r="J3402" s="11" t="s">
        <v>261</v>
      </c>
      <c r="K3402" s="11" t="s">
        <v>8769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44958</v>
      </c>
      <c r="H3403" s="11">
        <v>9</v>
      </c>
      <c r="I3403" s="20" t="s">
        <v>259</v>
      </c>
      <c r="J3403" s="11" t="s">
        <v>261</v>
      </c>
      <c r="K3403" s="11" t="s">
        <v>8769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44958</v>
      </c>
      <c r="H3404" s="11">
        <v>9</v>
      </c>
      <c r="I3404" s="20" t="s">
        <v>259</v>
      </c>
      <c r="J3404" s="11" t="s">
        <v>261</v>
      </c>
      <c r="K3404" s="11" t="s">
        <v>8769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44958</v>
      </c>
      <c r="H3405" s="11">
        <v>9</v>
      </c>
      <c r="I3405" s="20" t="s">
        <v>259</v>
      </c>
      <c r="J3405" s="11" t="s">
        <v>261</v>
      </c>
      <c r="K3405" s="11" t="s">
        <v>8769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44958</v>
      </c>
      <c r="H3406" s="11">
        <v>9</v>
      </c>
      <c r="I3406" s="20" t="s">
        <v>259</v>
      </c>
      <c r="J3406" s="11" t="s">
        <v>261</v>
      </c>
      <c r="K3406" s="11" t="s">
        <v>8769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44958</v>
      </c>
      <c r="H3407" s="11">
        <v>9</v>
      </c>
      <c r="I3407" s="20" t="s">
        <v>259</v>
      </c>
      <c r="J3407" s="11" t="s">
        <v>261</v>
      </c>
      <c r="K3407" s="11" t="s">
        <v>8769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44958</v>
      </c>
      <c r="H3408" s="11">
        <v>9</v>
      </c>
      <c r="I3408" s="20" t="s">
        <v>259</v>
      </c>
      <c r="J3408" s="11" t="s">
        <v>261</v>
      </c>
      <c r="K3408" s="11" t="s">
        <v>8769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44958</v>
      </c>
      <c r="H3409" s="11">
        <v>9</v>
      </c>
      <c r="I3409" s="20" t="s">
        <v>259</v>
      </c>
      <c r="J3409" s="11" t="s">
        <v>261</v>
      </c>
      <c r="K3409" s="11" t="s">
        <v>8769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44958</v>
      </c>
      <c r="H3410" s="11">
        <v>9</v>
      </c>
      <c r="I3410" s="20" t="s">
        <v>259</v>
      </c>
      <c r="J3410" s="11" t="s">
        <v>261</v>
      </c>
      <c r="K3410" s="11" t="s">
        <v>8769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44958</v>
      </c>
      <c r="H3411" s="11">
        <v>9</v>
      </c>
      <c r="I3411" s="20" t="s">
        <v>259</v>
      </c>
      <c r="J3411" s="11" t="s">
        <v>261</v>
      </c>
      <c r="K3411" s="11" t="s">
        <v>8769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44958</v>
      </c>
      <c r="H3412" s="11">
        <v>9</v>
      </c>
      <c r="I3412" s="20" t="s">
        <v>259</v>
      </c>
      <c r="J3412" s="11" t="s">
        <v>261</v>
      </c>
      <c r="K3412" s="11" t="s">
        <v>8769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44958</v>
      </c>
      <c r="H3413" s="11">
        <v>9</v>
      </c>
      <c r="I3413" s="20" t="s">
        <v>259</v>
      </c>
      <c r="J3413" s="11" t="s">
        <v>261</v>
      </c>
      <c r="K3413" s="11" t="s">
        <v>8769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44958</v>
      </c>
      <c r="H3414" s="11">
        <v>9</v>
      </c>
      <c r="I3414" s="20" t="s">
        <v>259</v>
      </c>
      <c r="J3414" s="11" t="s">
        <v>261</v>
      </c>
      <c r="K3414" s="11" t="s">
        <v>8769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44958</v>
      </c>
      <c r="H3415" s="11">
        <v>9</v>
      </c>
      <c r="I3415" s="20" t="s">
        <v>259</v>
      </c>
      <c r="J3415" s="11" t="s">
        <v>261</v>
      </c>
      <c r="K3415" s="11" t="s">
        <v>8769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44958</v>
      </c>
      <c r="H3416" s="11">
        <v>9</v>
      </c>
      <c r="I3416" s="20" t="s">
        <v>259</v>
      </c>
      <c r="J3416" s="11" t="s">
        <v>261</v>
      </c>
      <c r="K3416" s="11" t="s">
        <v>8769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44958</v>
      </c>
      <c r="H3417" s="11">
        <v>9</v>
      </c>
      <c r="I3417" s="20" t="s">
        <v>259</v>
      </c>
      <c r="J3417" s="11" t="s">
        <v>261</v>
      </c>
      <c r="K3417" s="11" t="s">
        <v>8769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44958</v>
      </c>
      <c r="H3418" s="11">
        <v>9</v>
      </c>
      <c r="I3418" s="20" t="s">
        <v>259</v>
      </c>
      <c r="J3418" s="11" t="s">
        <v>261</v>
      </c>
      <c r="K3418" s="11" t="s">
        <v>8769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44958</v>
      </c>
      <c r="H3419" s="11">
        <v>9</v>
      </c>
      <c r="I3419" s="20" t="s">
        <v>259</v>
      </c>
      <c r="J3419" s="11" t="s">
        <v>261</v>
      </c>
      <c r="K3419" s="11" t="s">
        <v>8769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44958</v>
      </c>
      <c r="H3420" s="11">
        <v>9</v>
      </c>
      <c r="I3420" s="20" t="s">
        <v>259</v>
      </c>
      <c r="J3420" s="11" t="s">
        <v>261</v>
      </c>
      <c r="K3420" s="11" t="s">
        <v>8769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44958</v>
      </c>
      <c r="H3421" s="11">
        <v>9</v>
      </c>
      <c r="I3421" s="20" t="s">
        <v>259</v>
      </c>
      <c r="J3421" s="11" t="s">
        <v>261</v>
      </c>
      <c r="K3421" s="11" t="s">
        <v>8769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44958</v>
      </c>
      <c r="H3422" s="11">
        <v>9</v>
      </c>
      <c r="I3422" s="20" t="s">
        <v>259</v>
      </c>
      <c r="J3422" s="11" t="s">
        <v>261</v>
      </c>
      <c r="K3422" s="11" t="s">
        <v>8769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44958</v>
      </c>
      <c r="H3423" s="11">
        <v>9</v>
      </c>
      <c r="I3423" s="20" t="s">
        <v>259</v>
      </c>
      <c r="J3423" s="11" t="s">
        <v>261</v>
      </c>
      <c r="K3423" s="11" t="s">
        <v>8769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44958</v>
      </c>
      <c r="H3424" s="11">
        <v>9</v>
      </c>
      <c r="I3424" s="20" t="s">
        <v>259</v>
      </c>
      <c r="J3424" s="11" t="s">
        <v>261</v>
      </c>
      <c r="K3424" s="11" t="s">
        <v>8769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44958</v>
      </c>
      <c r="H3425" s="11">
        <v>9</v>
      </c>
      <c r="I3425" s="20" t="s">
        <v>259</v>
      </c>
      <c r="J3425" s="11" t="s">
        <v>261</v>
      </c>
      <c r="K3425" s="11" t="s">
        <v>8769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44958</v>
      </c>
      <c r="H3426" s="11">
        <v>9</v>
      </c>
      <c r="I3426" s="20" t="s">
        <v>259</v>
      </c>
      <c r="J3426" s="11" t="s">
        <v>261</v>
      </c>
      <c r="K3426" s="11" t="s">
        <v>8769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44958</v>
      </c>
      <c r="H3427" s="11">
        <v>9</v>
      </c>
      <c r="I3427" s="20" t="s">
        <v>259</v>
      </c>
      <c r="J3427" s="11" t="s">
        <v>261</v>
      </c>
      <c r="K3427" s="11" t="s">
        <v>8769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44958</v>
      </c>
      <c r="H3428" s="11">
        <v>9</v>
      </c>
      <c r="I3428" s="20" t="s">
        <v>259</v>
      </c>
      <c r="J3428" s="11" t="s">
        <v>261</v>
      </c>
      <c r="K3428" s="11" t="s">
        <v>8769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44958</v>
      </c>
      <c r="H3429" s="11">
        <v>9</v>
      </c>
      <c r="I3429" s="20" t="s">
        <v>259</v>
      </c>
      <c r="J3429" s="11" t="s">
        <v>261</v>
      </c>
      <c r="K3429" s="11" t="s">
        <v>8769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44958</v>
      </c>
      <c r="H3430" s="11">
        <v>9</v>
      </c>
      <c r="I3430" s="20" t="s">
        <v>259</v>
      </c>
      <c r="J3430" s="11" t="s">
        <v>261</v>
      </c>
      <c r="K3430" s="11" t="s">
        <v>8769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44958</v>
      </c>
      <c r="H3431" s="11">
        <v>9</v>
      </c>
      <c r="I3431" s="20" t="s">
        <v>259</v>
      </c>
      <c r="J3431" s="11" t="s">
        <v>261</v>
      </c>
      <c r="K3431" s="11" t="s">
        <v>8769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44958</v>
      </c>
      <c r="H3432" s="11">
        <v>9</v>
      </c>
      <c r="I3432" s="20" t="s">
        <v>259</v>
      </c>
      <c r="J3432" s="11" t="s">
        <v>261</v>
      </c>
      <c r="K3432" s="11" t="s">
        <v>8769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44958</v>
      </c>
      <c r="H3433" s="11">
        <v>9</v>
      </c>
      <c r="I3433" s="20" t="s">
        <v>259</v>
      </c>
      <c r="J3433" s="11" t="s">
        <v>261</v>
      </c>
      <c r="K3433" s="11" t="s">
        <v>8769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44958</v>
      </c>
      <c r="H3434" s="11">
        <v>9</v>
      </c>
      <c r="I3434" s="20" t="s">
        <v>259</v>
      </c>
      <c r="J3434" s="11" t="s">
        <v>261</v>
      </c>
      <c r="K3434" s="11" t="s">
        <v>8769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44958</v>
      </c>
      <c r="H3435" s="11">
        <v>9</v>
      </c>
      <c r="I3435" s="20" t="s">
        <v>259</v>
      </c>
      <c r="J3435" s="11" t="s">
        <v>261</v>
      </c>
      <c r="K3435" s="11" t="s">
        <v>8769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44958</v>
      </c>
      <c r="H3436" s="11">
        <v>9</v>
      </c>
      <c r="I3436" s="20" t="s">
        <v>259</v>
      </c>
      <c r="J3436" s="11" t="s">
        <v>261</v>
      </c>
      <c r="K3436" s="11" t="s">
        <v>8769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44958</v>
      </c>
      <c r="H3437" s="11">
        <v>9</v>
      </c>
      <c r="I3437" s="20" t="s">
        <v>259</v>
      </c>
      <c r="J3437" s="11" t="s">
        <v>261</v>
      </c>
      <c r="K3437" s="11" t="s">
        <v>8769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44958</v>
      </c>
      <c r="H3438" s="11">
        <v>9</v>
      </c>
      <c r="I3438" s="20" t="s">
        <v>259</v>
      </c>
      <c r="J3438" s="11" t="s">
        <v>261</v>
      </c>
      <c r="K3438" s="11" t="s">
        <v>8769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44958</v>
      </c>
      <c r="H3439" s="11">
        <v>9</v>
      </c>
      <c r="I3439" s="20" t="s">
        <v>259</v>
      </c>
      <c r="J3439" s="11" t="s">
        <v>261</v>
      </c>
      <c r="K3439" s="11" t="s">
        <v>8769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44958</v>
      </c>
      <c r="H3440" s="11">
        <v>9</v>
      </c>
      <c r="I3440" s="20" t="s">
        <v>259</v>
      </c>
      <c r="J3440" s="11" t="s">
        <v>261</v>
      </c>
      <c r="K3440" s="11" t="s">
        <v>8769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44958</v>
      </c>
      <c r="H3441" s="11">
        <v>9</v>
      </c>
      <c r="I3441" s="20" t="s">
        <v>259</v>
      </c>
      <c r="J3441" s="11" t="s">
        <v>261</v>
      </c>
      <c r="K3441" s="11" t="s">
        <v>8769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44958</v>
      </c>
      <c r="H3442" s="11">
        <v>9</v>
      </c>
      <c r="I3442" s="20" t="s">
        <v>259</v>
      </c>
      <c r="J3442" s="11" t="s">
        <v>261</v>
      </c>
      <c r="K3442" s="11" t="s">
        <v>8769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44958</v>
      </c>
      <c r="H3443" s="11">
        <v>9</v>
      </c>
      <c r="I3443" s="20" t="s">
        <v>259</v>
      </c>
      <c r="J3443" s="11" t="s">
        <v>261</v>
      </c>
      <c r="K3443" s="11" t="s">
        <v>8769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44958</v>
      </c>
      <c r="H3444" s="11">
        <v>9</v>
      </c>
      <c r="I3444" s="20" t="s">
        <v>259</v>
      </c>
      <c r="J3444" s="11" t="s">
        <v>261</v>
      </c>
      <c r="K3444" s="11" t="s">
        <v>8769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44958</v>
      </c>
      <c r="H3445" s="11">
        <v>9</v>
      </c>
      <c r="I3445" s="20" t="s">
        <v>259</v>
      </c>
      <c r="J3445" s="11" t="s">
        <v>261</v>
      </c>
      <c r="K3445" s="11" t="s">
        <v>8769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44958</v>
      </c>
      <c r="H3446" s="11">
        <v>9</v>
      </c>
      <c r="I3446" s="20" t="s">
        <v>259</v>
      </c>
      <c r="J3446" s="11" t="s">
        <v>261</v>
      </c>
      <c r="K3446" s="11" t="s">
        <v>8769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44958</v>
      </c>
      <c r="H3447" s="11">
        <v>9</v>
      </c>
      <c r="I3447" s="20" t="s">
        <v>259</v>
      </c>
      <c r="J3447" s="11" t="s">
        <v>261</v>
      </c>
      <c r="K3447" s="11" t="s">
        <v>8769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44958</v>
      </c>
      <c r="H3448" s="11">
        <v>9</v>
      </c>
      <c r="I3448" s="20" t="s">
        <v>259</v>
      </c>
      <c r="J3448" s="11" t="s">
        <v>261</v>
      </c>
      <c r="K3448" s="11" t="s">
        <v>8769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44958</v>
      </c>
      <c r="H3449" s="11">
        <v>9</v>
      </c>
      <c r="I3449" s="20" t="s">
        <v>259</v>
      </c>
      <c r="J3449" s="11" t="s">
        <v>261</v>
      </c>
      <c r="K3449" s="11" t="s">
        <v>8769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44958</v>
      </c>
      <c r="H3450" s="11">
        <v>9</v>
      </c>
      <c r="I3450" s="20" t="s">
        <v>259</v>
      </c>
      <c r="J3450" s="11" t="s">
        <v>261</v>
      </c>
      <c r="K3450" s="11" t="s">
        <v>8769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44958</v>
      </c>
      <c r="H3451" s="11">
        <v>9</v>
      </c>
      <c r="I3451" s="20" t="s">
        <v>259</v>
      </c>
      <c r="J3451" s="11" t="s">
        <v>261</v>
      </c>
      <c r="K3451" s="11" t="s">
        <v>8769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44958</v>
      </c>
      <c r="H3452" s="11">
        <v>9</v>
      </c>
      <c r="I3452" s="20" t="s">
        <v>259</v>
      </c>
      <c r="J3452" s="11" t="s">
        <v>261</v>
      </c>
      <c r="K3452" s="11" t="s">
        <v>8769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44958</v>
      </c>
      <c r="H3453" s="11">
        <v>9</v>
      </c>
      <c r="I3453" s="20" t="s">
        <v>259</v>
      </c>
      <c r="J3453" s="11" t="s">
        <v>261</v>
      </c>
      <c r="K3453" s="11" t="s">
        <v>8769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44958</v>
      </c>
      <c r="H3454" s="11">
        <v>9</v>
      </c>
      <c r="I3454" s="20" t="s">
        <v>259</v>
      </c>
      <c r="J3454" s="11" t="s">
        <v>261</v>
      </c>
      <c r="K3454" s="11" t="s">
        <v>8769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44958</v>
      </c>
      <c r="H3455" s="11">
        <v>9</v>
      </c>
      <c r="I3455" s="20" t="s">
        <v>259</v>
      </c>
      <c r="J3455" s="11" t="s">
        <v>261</v>
      </c>
      <c r="K3455" s="11" t="s">
        <v>8769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44958</v>
      </c>
      <c r="H3456" s="11">
        <v>9</v>
      </c>
      <c r="I3456" s="20" t="s">
        <v>259</v>
      </c>
      <c r="J3456" s="11" t="s">
        <v>261</v>
      </c>
      <c r="K3456" s="11" t="s">
        <v>8769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44958</v>
      </c>
      <c r="H3457" s="11">
        <v>9</v>
      </c>
      <c r="I3457" s="20" t="s">
        <v>259</v>
      </c>
      <c r="J3457" s="11" t="s">
        <v>261</v>
      </c>
      <c r="K3457" s="11" t="s">
        <v>8769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44958</v>
      </c>
      <c r="H3458" s="11">
        <v>9</v>
      </c>
      <c r="I3458" s="20" t="s">
        <v>259</v>
      </c>
      <c r="J3458" s="11" t="s">
        <v>261</v>
      </c>
      <c r="K3458" s="11" t="s">
        <v>8769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44958</v>
      </c>
      <c r="H3459" s="11">
        <v>9</v>
      </c>
      <c r="I3459" s="20" t="s">
        <v>259</v>
      </c>
      <c r="J3459" s="11" t="s">
        <v>261</v>
      </c>
      <c r="K3459" s="11" t="s">
        <v>8769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44958</v>
      </c>
      <c r="H3460" s="11">
        <v>9</v>
      </c>
      <c r="I3460" s="20" t="s">
        <v>259</v>
      </c>
      <c r="J3460" s="11" t="s">
        <v>261</v>
      </c>
      <c r="K3460" s="11" t="s">
        <v>8769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44958</v>
      </c>
      <c r="H3461" s="11">
        <v>9</v>
      </c>
      <c r="I3461" s="20" t="s">
        <v>259</v>
      </c>
      <c r="J3461" s="11" t="s">
        <v>261</v>
      </c>
      <c r="K3461" s="11" t="s">
        <v>8769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44958</v>
      </c>
      <c r="H3462" s="11">
        <v>9</v>
      </c>
      <c r="I3462" s="20" t="s">
        <v>259</v>
      </c>
      <c r="J3462" s="11" t="s">
        <v>261</v>
      </c>
      <c r="K3462" s="11" t="s">
        <v>8769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44958</v>
      </c>
      <c r="H3463" s="11">
        <v>9</v>
      </c>
      <c r="I3463" s="20" t="s">
        <v>259</v>
      </c>
      <c r="J3463" s="11" t="s">
        <v>261</v>
      </c>
      <c r="K3463" s="11" t="s">
        <v>8769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44958</v>
      </c>
      <c r="H3464" s="11">
        <v>9</v>
      </c>
      <c r="I3464" s="20" t="s">
        <v>259</v>
      </c>
      <c r="J3464" s="11" t="s">
        <v>261</v>
      </c>
      <c r="K3464" s="11" t="s">
        <v>8769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44958</v>
      </c>
      <c r="H3465" s="11">
        <v>9</v>
      </c>
      <c r="I3465" s="20" t="s">
        <v>259</v>
      </c>
      <c r="J3465" s="11" t="s">
        <v>261</v>
      </c>
      <c r="K3465" s="11" t="s">
        <v>8769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44958</v>
      </c>
      <c r="H3466" s="11">
        <v>9</v>
      </c>
      <c r="I3466" s="20" t="s">
        <v>259</v>
      </c>
      <c r="J3466" s="11" t="s">
        <v>261</v>
      </c>
      <c r="K3466" s="11" t="s">
        <v>8769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44958</v>
      </c>
      <c r="H3467" s="11">
        <v>9</v>
      </c>
      <c r="I3467" s="20" t="s">
        <v>259</v>
      </c>
      <c r="J3467" s="11" t="s">
        <v>261</v>
      </c>
      <c r="K3467" s="11" t="s">
        <v>8769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44958</v>
      </c>
      <c r="H3468" s="11">
        <v>9</v>
      </c>
      <c r="I3468" s="20" t="s">
        <v>259</v>
      </c>
      <c r="J3468" s="11" t="s">
        <v>261</v>
      </c>
      <c r="K3468" s="11" t="s">
        <v>8769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44958</v>
      </c>
      <c r="H3469" s="11">
        <v>9</v>
      </c>
      <c r="I3469" s="20" t="s">
        <v>259</v>
      </c>
      <c r="J3469" s="11" t="s">
        <v>261</v>
      </c>
      <c r="K3469" s="11" t="s">
        <v>8769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44958</v>
      </c>
      <c r="H3470" s="11">
        <v>9</v>
      </c>
      <c r="I3470" s="20" t="s">
        <v>259</v>
      </c>
      <c r="J3470" s="11" t="s">
        <v>261</v>
      </c>
      <c r="K3470" s="11" t="s">
        <v>8769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44958</v>
      </c>
      <c r="H3471" s="11">
        <v>9</v>
      </c>
      <c r="I3471" s="20" t="s">
        <v>259</v>
      </c>
      <c r="J3471" s="11" t="s">
        <v>261</v>
      </c>
      <c r="K3471" s="11" t="s">
        <v>8769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44958</v>
      </c>
      <c r="H3472" s="11">
        <v>9</v>
      </c>
      <c r="I3472" s="20" t="s">
        <v>259</v>
      </c>
      <c r="J3472" s="11" t="s">
        <v>261</v>
      </c>
      <c r="K3472" s="11" t="s">
        <v>8769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44958</v>
      </c>
      <c r="H3473" s="11">
        <v>9</v>
      </c>
      <c r="I3473" s="20" t="s">
        <v>259</v>
      </c>
      <c r="J3473" s="11" t="s">
        <v>261</v>
      </c>
      <c r="K3473" s="11" t="s">
        <v>8769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44958</v>
      </c>
      <c r="H3474" s="11">
        <v>9</v>
      </c>
      <c r="I3474" s="20" t="s">
        <v>259</v>
      </c>
      <c r="J3474" s="11" t="s">
        <v>261</v>
      </c>
      <c r="K3474" s="11" t="s">
        <v>8769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44958</v>
      </c>
      <c r="H3475" s="11">
        <v>9</v>
      </c>
      <c r="I3475" s="20" t="s">
        <v>259</v>
      </c>
      <c r="J3475" s="11" t="s">
        <v>261</v>
      </c>
      <c r="K3475" s="11" t="s">
        <v>8769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44958</v>
      </c>
      <c r="H3476" s="11">
        <v>9</v>
      </c>
      <c r="I3476" s="20" t="s">
        <v>259</v>
      </c>
      <c r="J3476" s="11" t="s">
        <v>261</v>
      </c>
      <c r="K3476" s="11" t="s">
        <v>8769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44958</v>
      </c>
      <c r="H3477" s="11">
        <v>9</v>
      </c>
      <c r="I3477" s="20" t="s">
        <v>259</v>
      </c>
      <c r="J3477" s="11" t="s">
        <v>261</v>
      </c>
      <c r="K3477" s="11" t="s">
        <v>8769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44958</v>
      </c>
      <c r="H3478" s="11">
        <v>9</v>
      </c>
      <c r="I3478" s="20" t="s">
        <v>259</v>
      </c>
      <c r="J3478" s="11" t="s">
        <v>261</v>
      </c>
      <c r="K3478" s="11" t="s">
        <v>8769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44958</v>
      </c>
      <c r="H3479" s="11">
        <v>9</v>
      </c>
      <c r="I3479" s="20" t="s">
        <v>259</v>
      </c>
      <c r="J3479" s="11" t="s">
        <v>261</v>
      </c>
      <c r="K3479" s="11" t="s">
        <v>8769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44958</v>
      </c>
      <c r="H3480" s="11">
        <v>9</v>
      </c>
      <c r="I3480" s="20" t="s">
        <v>259</v>
      </c>
      <c r="J3480" s="11" t="s">
        <v>261</v>
      </c>
      <c r="K3480" s="11" t="s">
        <v>8769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44958</v>
      </c>
      <c r="H3481" s="11">
        <v>9</v>
      </c>
      <c r="I3481" s="20" t="s">
        <v>259</v>
      </c>
      <c r="J3481" s="11" t="s">
        <v>261</v>
      </c>
      <c r="K3481" s="11" t="s">
        <v>8769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44958</v>
      </c>
      <c r="H3482" s="11">
        <v>9</v>
      </c>
      <c r="I3482" s="20" t="s">
        <v>259</v>
      </c>
      <c r="J3482" s="11" t="s">
        <v>261</v>
      </c>
      <c r="K3482" s="11" t="s">
        <v>8769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44958</v>
      </c>
      <c r="H3483" s="11">
        <v>9</v>
      </c>
      <c r="I3483" s="20" t="s">
        <v>259</v>
      </c>
      <c r="J3483" s="11" t="s">
        <v>261</v>
      </c>
      <c r="K3483" s="11" t="s">
        <v>8769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44958</v>
      </c>
      <c r="H3484" s="11">
        <v>9</v>
      </c>
      <c r="I3484" s="20" t="s">
        <v>259</v>
      </c>
      <c r="J3484" s="11" t="s">
        <v>261</v>
      </c>
      <c r="K3484" s="11" t="s">
        <v>8769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44958</v>
      </c>
      <c r="H3485" s="11">
        <v>9</v>
      </c>
      <c r="I3485" s="20" t="s">
        <v>259</v>
      </c>
      <c r="J3485" s="11" t="s">
        <v>261</v>
      </c>
      <c r="K3485" s="11" t="s">
        <v>8769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44958</v>
      </c>
      <c r="H3486" s="11">
        <v>9</v>
      </c>
      <c r="I3486" s="20" t="s">
        <v>259</v>
      </c>
      <c r="J3486" s="11" t="s">
        <v>261</v>
      </c>
      <c r="K3486" s="11" t="s">
        <v>8769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44958</v>
      </c>
      <c r="H3487" s="11">
        <v>9</v>
      </c>
      <c r="I3487" s="20" t="s">
        <v>259</v>
      </c>
      <c r="J3487" s="11" t="s">
        <v>261</v>
      </c>
      <c r="K3487" s="11" t="s">
        <v>8769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44958</v>
      </c>
      <c r="H3488" s="11">
        <v>9</v>
      </c>
      <c r="I3488" s="20" t="s">
        <v>259</v>
      </c>
      <c r="J3488" s="11" t="s">
        <v>261</v>
      </c>
      <c r="K3488" s="11" t="s">
        <v>8769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44958</v>
      </c>
      <c r="H3489" s="11">
        <v>9</v>
      </c>
      <c r="I3489" s="20" t="s">
        <v>259</v>
      </c>
      <c r="J3489" s="11" t="s">
        <v>261</v>
      </c>
      <c r="K3489" s="11" t="s">
        <v>8769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44958</v>
      </c>
      <c r="H3490" s="11">
        <v>9</v>
      </c>
      <c r="I3490" s="20" t="s">
        <v>259</v>
      </c>
      <c r="J3490" s="11" t="s">
        <v>261</v>
      </c>
      <c r="K3490" s="11" t="s">
        <v>8769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44958</v>
      </c>
      <c r="H3491" s="11">
        <v>9</v>
      </c>
      <c r="I3491" s="20" t="s">
        <v>259</v>
      </c>
      <c r="J3491" s="11" t="s">
        <v>261</v>
      </c>
      <c r="K3491" s="11" t="s">
        <v>8769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44958</v>
      </c>
      <c r="H3492" s="11">
        <v>9</v>
      </c>
      <c r="I3492" s="20" t="s">
        <v>259</v>
      </c>
      <c r="J3492" s="11" t="s">
        <v>261</v>
      </c>
      <c r="K3492" s="11" t="s">
        <v>8769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44958</v>
      </c>
      <c r="H3493" s="11">
        <v>9</v>
      </c>
      <c r="I3493" s="20" t="s">
        <v>259</v>
      </c>
      <c r="J3493" s="11" t="s">
        <v>261</v>
      </c>
      <c r="K3493" s="11" t="s">
        <v>8769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44958</v>
      </c>
      <c r="H3494" s="11">
        <v>9</v>
      </c>
      <c r="I3494" s="20" t="s">
        <v>259</v>
      </c>
      <c r="J3494" s="11" t="s">
        <v>261</v>
      </c>
      <c r="K3494" s="11" t="s">
        <v>8769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44958</v>
      </c>
      <c r="H3495" s="11">
        <v>9</v>
      </c>
      <c r="I3495" s="20" t="s">
        <v>259</v>
      </c>
      <c r="J3495" s="11" t="s">
        <v>261</v>
      </c>
      <c r="K3495" s="11" t="s">
        <v>8769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44958</v>
      </c>
      <c r="H3496" s="11">
        <v>9</v>
      </c>
      <c r="I3496" s="20" t="s">
        <v>259</v>
      </c>
      <c r="J3496" s="11" t="s">
        <v>261</v>
      </c>
      <c r="K3496" s="11" t="s">
        <v>8769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44958</v>
      </c>
      <c r="H3497" s="11">
        <v>9</v>
      </c>
      <c r="I3497" s="20" t="s">
        <v>259</v>
      </c>
      <c r="J3497" s="11" t="s">
        <v>261</v>
      </c>
      <c r="K3497" s="11" t="s">
        <v>8769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44958</v>
      </c>
      <c r="H3498" s="11">
        <v>9</v>
      </c>
      <c r="I3498" s="20" t="s">
        <v>259</v>
      </c>
      <c r="J3498" s="11" t="s">
        <v>261</v>
      </c>
      <c r="K3498" s="11" t="s">
        <v>8769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44958</v>
      </c>
      <c r="H3499" s="11">
        <v>9</v>
      </c>
      <c r="I3499" s="20" t="s">
        <v>259</v>
      </c>
      <c r="J3499" s="11" t="s">
        <v>261</v>
      </c>
      <c r="K3499" s="11" t="s">
        <v>8769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44958</v>
      </c>
      <c r="H3500" s="11">
        <v>9</v>
      </c>
      <c r="I3500" s="20" t="s">
        <v>259</v>
      </c>
      <c r="J3500" s="11" t="s">
        <v>261</v>
      </c>
      <c r="K3500" s="11" t="s">
        <v>8769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44958</v>
      </c>
      <c r="H3501" s="11">
        <v>9</v>
      </c>
      <c r="I3501" s="20" t="s">
        <v>259</v>
      </c>
      <c r="J3501" s="11" t="s">
        <v>261</v>
      </c>
      <c r="K3501" s="11" t="s">
        <v>8769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44958</v>
      </c>
      <c r="H3502" s="11">
        <v>9</v>
      </c>
      <c r="I3502" s="20" t="s">
        <v>259</v>
      </c>
      <c r="J3502" s="11" t="s">
        <v>261</v>
      </c>
      <c r="K3502" s="11" t="s">
        <v>8769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44958</v>
      </c>
      <c r="H3503" s="11">
        <v>9</v>
      </c>
      <c r="I3503" s="20" t="s">
        <v>259</v>
      </c>
      <c r="J3503" s="11" t="s">
        <v>261</v>
      </c>
      <c r="K3503" s="11" t="s">
        <v>8769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44958</v>
      </c>
      <c r="H3504" s="11">
        <v>9</v>
      </c>
      <c r="I3504" s="20" t="s">
        <v>259</v>
      </c>
      <c r="J3504" s="11" t="s">
        <v>261</v>
      </c>
      <c r="K3504" s="11" t="s">
        <v>8769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44958</v>
      </c>
      <c r="H3505" s="11">
        <v>9</v>
      </c>
      <c r="I3505" s="20" t="s">
        <v>259</v>
      </c>
      <c r="J3505" s="11" t="s">
        <v>261</v>
      </c>
      <c r="K3505" s="11" t="s">
        <v>8769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44958</v>
      </c>
      <c r="H3506" s="11">
        <v>9</v>
      </c>
      <c r="I3506" s="20" t="s">
        <v>259</v>
      </c>
      <c r="J3506" s="11" t="s">
        <v>261</v>
      </c>
      <c r="K3506" s="11" t="s">
        <v>8769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44958</v>
      </c>
      <c r="H3507" s="11">
        <v>9</v>
      </c>
      <c r="I3507" s="20" t="s">
        <v>259</v>
      </c>
      <c r="J3507" s="11" t="s">
        <v>261</v>
      </c>
      <c r="K3507" s="11" t="s">
        <v>8769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44958</v>
      </c>
      <c r="H3508" s="11">
        <v>9</v>
      </c>
      <c r="I3508" s="20" t="s">
        <v>259</v>
      </c>
      <c r="J3508" s="11" t="s">
        <v>261</v>
      </c>
      <c r="K3508" s="11" t="s">
        <v>8769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44958</v>
      </c>
      <c r="H3509" s="11">
        <v>9</v>
      </c>
      <c r="I3509" s="20" t="s">
        <v>259</v>
      </c>
      <c r="J3509" s="11" t="s">
        <v>261</v>
      </c>
      <c r="K3509" s="11" t="s">
        <v>8769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44958</v>
      </c>
      <c r="H3510" s="11">
        <v>9</v>
      </c>
      <c r="I3510" s="20" t="s">
        <v>259</v>
      </c>
      <c r="J3510" s="11" t="s">
        <v>261</v>
      </c>
      <c r="K3510" s="11" t="s">
        <v>8769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44958</v>
      </c>
      <c r="H3511" s="11">
        <v>9</v>
      </c>
      <c r="I3511" s="20" t="s">
        <v>259</v>
      </c>
      <c r="J3511" s="11" t="s">
        <v>261</v>
      </c>
      <c r="K3511" s="11" t="s">
        <v>8769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44958</v>
      </c>
      <c r="H3512" s="11">
        <v>9</v>
      </c>
      <c r="I3512" s="20" t="s">
        <v>259</v>
      </c>
      <c r="J3512" s="11" t="s">
        <v>261</v>
      </c>
      <c r="K3512" s="11" t="s">
        <v>8769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44958</v>
      </c>
      <c r="H3513" s="11">
        <v>9</v>
      </c>
      <c r="I3513" s="20" t="s">
        <v>259</v>
      </c>
      <c r="J3513" s="11" t="s">
        <v>261</v>
      </c>
      <c r="K3513" s="11" t="s">
        <v>8769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44958</v>
      </c>
      <c r="H3514" s="11">
        <v>9</v>
      </c>
      <c r="I3514" s="20" t="s">
        <v>259</v>
      </c>
      <c r="J3514" s="11" t="s">
        <v>261</v>
      </c>
      <c r="K3514" s="11" t="s">
        <v>8769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44958</v>
      </c>
      <c r="H3515" s="11">
        <v>9</v>
      </c>
      <c r="I3515" s="20" t="s">
        <v>259</v>
      </c>
      <c r="J3515" s="11" t="s">
        <v>261</v>
      </c>
      <c r="K3515" s="11" t="s">
        <v>8769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44958</v>
      </c>
      <c r="H3516" s="11">
        <v>9</v>
      </c>
      <c r="I3516" s="20" t="s">
        <v>259</v>
      </c>
      <c r="J3516" s="11" t="s">
        <v>261</v>
      </c>
      <c r="K3516" s="11" t="s">
        <v>8769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44958</v>
      </c>
      <c r="H3517" s="11">
        <v>9</v>
      </c>
      <c r="I3517" s="20" t="s">
        <v>259</v>
      </c>
      <c r="J3517" s="11" t="s">
        <v>261</v>
      </c>
      <c r="K3517" s="11" t="s">
        <v>8769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44958</v>
      </c>
      <c r="H3518" s="11">
        <v>9</v>
      </c>
      <c r="I3518" s="20" t="s">
        <v>259</v>
      </c>
      <c r="J3518" s="11" t="s">
        <v>261</v>
      </c>
      <c r="K3518" s="11" t="s">
        <v>8769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44958</v>
      </c>
      <c r="H3519" s="11">
        <v>9</v>
      </c>
      <c r="I3519" s="20" t="s">
        <v>259</v>
      </c>
      <c r="J3519" s="11" t="s">
        <v>261</v>
      </c>
      <c r="K3519" s="11" t="s">
        <v>8769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44958</v>
      </c>
      <c r="H3520" s="11">
        <v>9</v>
      </c>
      <c r="I3520" s="20" t="s">
        <v>259</v>
      </c>
      <c r="J3520" s="11" t="s">
        <v>261</v>
      </c>
      <c r="K3520" s="11" t="s">
        <v>8769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44958</v>
      </c>
      <c r="H3521" s="11">
        <v>9</v>
      </c>
      <c r="I3521" s="20" t="s">
        <v>259</v>
      </c>
      <c r="J3521" s="11" t="s">
        <v>261</v>
      </c>
      <c r="K3521" s="11" t="s">
        <v>8769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44958</v>
      </c>
      <c r="H3522" s="11">
        <v>9</v>
      </c>
      <c r="I3522" s="20" t="s">
        <v>259</v>
      </c>
      <c r="J3522" s="11" t="s">
        <v>261</v>
      </c>
      <c r="K3522" s="11" t="s">
        <v>8769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44958</v>
      </c>
      <c r="H3523" s="11">
        <v>9</v>
      </c>
      <c r="I3523" s="20" t="s">
        <v>259</v>
      </c>
      <c r="J3523" s="11" t="s">
        <v>261</v>
      </c>
      <c r="K3523" s="11" t="s">
        <v>8769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44958</v>
      </c>
      <c r="H3524" s="11">
        <v>9</v>
      </c>
      <c r="I3524" s="20" t="s">
        <v>259</v>
      </c>
      <c r="J3524" s="11" t="s">
        <v>261</v>
      </c>
      <c r="K3524" s="11" t="s">
        <v>8769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44958</v>
      </c>
      <c r="H3525" s="11">
        <v>9</v>
      </c>
      <c r="I3525" s="20" t="s">
        <v>259</v>
      </c>
      <c r="J3525" s="11" t="s">
        <v>261</v>
      </c>
      <c r="K3525" s="11" t="s">
        <v>8769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44958</v>
      </c>
      <c r="H3526" s="11">
        <v>9</v>
      </c>
      <c r="I3526" s="20" t="s">
        <v>259</v>
      </c>
      <c r="J3526" s="11" t="s">
        <v>261</v>
      </c>
      <c r="K3526" s="11" t="s">
        <v>8769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44958</v>
      </c>
      <c r="H3527" s="11">
        <v>9</v>
      </c>
      <c r="I3527" s="20" t="s">
        <v>259</v>
      </c>
      <c r="J3527" s="11" t="s">
        <v>261</v>
      </c>
      <c r="K3527" s="11" t="s">
        <v>8769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44958</v>
      </c>
      <c r="H3528" s="11">
        <v>9</v>
      </c>
      <c r="I3528" s="20" t="s">
        <v>259</v>
      </c>
      <c r="J3528" s="11" t="s">
        <v>261</v>
      </c>
      <c r="K3528" s="11" t="s">
        <v>8769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44958</v>
      </c>
      <c r="H3529" s="11">
        <v>9</v>
      </c>
      <c r="I3529" s="20" t="s">
        <v>259</v>
      </c>
      <c r="J3529" s="11" t="s">
        <v>261</v>
      </c>
      <c r="K3529" s="11" t="s">
        <v>8769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44958</v>
      </c>
      <c r="H3530" s="11">
        <v>9</v>
      </c>
      <c r="I3530" s="20" t="s">
        <v>259</v>
      </c>
      <c r="J3530" s="11" t="s">
        <v>261</v>
      </c>
      <c r="K3530" s="11" t="s">
        <v>8769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44958</v>
      </c>
      <c r="H3531" s="11">
        <v>9</v>
      </c>
      <c r="I3531" s="20" t="s">
        <v>259</v>
      </c>
      <c r="J3531" s="11" t="s">
        <v>261</v>
      </c>
      <c r="K3531" s="11" t="s">
        <v>8769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44958</v>
      </c>
      <c r="H3532" s="11">
        <v>9</v>
      </c>
      <c r="I3532" s="20" t="s">
        <v>259</v>
      </c>
      <c r="J3532" s="11" t="s">
        <v>261</v>
      </c>
      <c r="K3532" s="11" t="s">
        <v>8769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44958</v>
      </c>
      <c r="H3533" s="11">
        <v>9</v>
      </c>
      <c r="I3533" s="20" t="s">
        <v>259</v>
      </c>
      <c r="J3533" s="11" t="s">
        <v>261</v>
      </c>
      <c r="K3533" s="11" t="s">
        <v>8769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44958</v>
      </c>
      <c r="H3534" s="11">
        <v>9</v>
      </c>
      <c r="I3534" s="20" t="s">
        <v>259</v>
      </c>
      <c r="J3534" s="11" t="s">
        <v>261</v>
      </c>
      <c r="K3534" s="11" t="s">
        <v>8769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44958</v>
      </c>
      <c r="H3535" s="11">
        <v>9</v>
      </c>
      <c r="I3535" s="20" t="s">
        <v>259</v>
      </c>
      <c r="J3535" s="11" t="s">
        <v>261</v>
      </c>
      <c r="K3535" s="11" t="s">
        <v>8769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44958</v>
      </c>
      <c r="H3536" s="11">
        <v>9</v>
      </c>
      <c r="I3536" s="20" t="s">
        <v>259</v>
      </c>
      <c r="J3536" s="11" t="s">
        <v>261</v>
      </c>
      <c r="K3536" s="11" t="s">
        <v>8769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44958</v>
      </c>
      <c r="H3537" s="11">
        <v>9</v>
      </c>
      <c r="I3537" s="20" t="s">
        <v>259</v>
      </c>
      <c r="J3537" s="11" t="s">
        <v>261</v>
      </c>
      <c r="K3537" s="11" t="s">
        <v>8769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44958</v>
      </c>
      <c r="H3538" s="11">
        <v>9</v>
      </c>
      <c r="I3538" s="20" t="s">
        <v>259</v>
      </c>
      <c r="J3538" s="11" t="s">
        <v>261</v>
      </c>
      <c r="K3538" s="11" t="s">
        <v>8769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44958</v>
      </c>
      <c r="H3539" s="11">
        <v>9</v>
      </c>
      <c r="I3539" s="20" t="s">
        <v>259</v>
      </c>
      <c r="J3539" s="11" t="s">
        <v>261</v>
      </c>
      <c r="K3539" s="11" t="s">
        <v>8769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44958</v>
      </c>
      <c r="H3540" s="11">
        <v>9</v>
      </c>
      <c r="I3540" s="20" t="s">
        <v>259</v>
      </c>
      <c r="J3540" s="11" t="s">
        <v>261</v>
      </c>
      <c r="K3540" s="11" t="s">
        <v>8769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44958</v>
      </c>
      <c r="H3541" s="11">
        <v>9</v>
      </c>
      <c r="I3541" s="20" t="s">
        <v>259</v>
      </c>
      <c r="J3541" s="11" t="s">
        <v>261</v>
      </c>
      <c r="K3541" s="11" t="s">
        <v>8769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44958</v>
      </c>
      <c r="H3542" s="11">
        <v>9</v>
      </c>
      <c r="I3542" s="20" t="s">
        <v>259</v>
      </c>
      <c r="J3542" s="11" t="s">
        <v>261</v>
      </c>
      <c r="K3542" s="11" t="s">
        <v>8769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44958</v>
      </c>
      <c r="H3543" s="11">
        <v>9</v>
      </c>
      <c r="I3543" s="20" t="s">
        <v>259</v>
      </c>
      <c r="J3543" s="11" t="s">
        <v>261</v>
      </c>
      <c r="K3543" s="11" t="s">
        <v>8769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44958</v>
      </c>
      <c r="H3544" s="11">
        <v>9</v>
      </c>
      <c r="I3544" s="20" t="s">
        <v>259</v>
      </c>
      <c r="J3544" s="11" t="s">
        <v>261</v>
      </c>
      <c r="K3544" s="11" t="s">
        <v>8769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44958</v>
      </c>
      <c r="H3545" s="11">
        <v>9</v>
      </c>
      <c r="I3545" s="20" t="s">
        <v>259</v>
      </c>
      <c r="J3545" s="11" t="s">
        <v>261</v>
      </c>
      <c r="K3545" s="11" t="s">
        <v>8769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44958</v>
      </c>
      <c r="H3546" s="11">
        <v>9</v>
      </c>
      <c r="I3546" s="20" t="s">
        <v>259</v>
      </c>
      <c r="J3546" s="11" t="s">
        <v>261</v>
      </c>
      <c r="K3546" s="11" t="s">
        <v>8769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44958</v>
      </c>
      <c r="H3547" s="11">
        <v>9</v>
      </c>
      <c r="I3547" s="20" t="s">
        <v>259</v>
      </c>
      <c r="J3547" s="11" t="s">
        <v>261</v>
      </c>
      <c r="K3547" s="11" t="s">
        <v>8769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44958</v>
      </c>
      <c r="H3548" s="11">
        <v>9</v>
      </c>
      <c r="I3548" s="20" t="s">
        <v>259</v>
      </c>
      <c r="J3548" s="11" t="s">
        <v>261</v>
      </c>
      <c r="K3548" s="11" t="s">
        <v>8769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44958</v>
      </c>
      <c r="H3549" s="11">
        <v>9</v>
      </c>
      <c r="I3549" s="20" t="s">
        <v>259</v>
      </c>
      <c r="J3549" s="11" t="s">
        <v>261</v>
      </c>
      <c r="K3549" s="11" t="s">
        <v>8769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44958</v>
      </c>
      <c r="H3550" s="11">
        <v>9</v>
      </c>
      <c r="I3550" s="20" t="s">
        <v>259</v>
      </c>
      <c r="J3550" s="11" t="s">
        <v>261</v>
      </c>
      <c r="K3550" s="11" t="s">
        <v>8769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44958</v>
      </c>
      <c r="H3551" s="11">
        <v>9</v>
      </c>
      <c r="I3551" s="20" t="s">
        <v>259</v>
      </c>
      <c r="J3551" s="11" t="s">
        <v>261</v>
      </c>
      <c r="K3551" s="11" t="s">
        <v>8769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44958</v>
      </c>
      <c r="H3552" s="11">
        <v>9</v>
      </c>
      <c r="I3552" s="20" t="s">
        <v>259</v>
      </c>
      <c r="J3552" s="11" t="s">
        <v>261</v>
      </c>
      <c r="K3552" s="11" t="s">
        <v>8769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44958</v>
      </c>
      <c r="H3553" s="11">
        <v>9</v>
      </c>
      <c r="I3553" s="20" t="s">
        <v>259</v>
      </c>
      <c r="J3553" s="11" t="s">
        <v>261</v>
      </c>
      <c r="K3553" s="11" t="s">
        <v>8769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44958</v>
      </c>
      <c r="H3554" s="11">
        <v>9</v>
      </c>
      <c r="I3554" s="20" t="s">
        <v>259</v>
      </c>
      <c r="J3554" s="11" t="s">
        <v>261</v>
      </c>
      <c r="K3554" s="11" t="s">
        <v>8769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44958</v>
      </c>
      <c r="H3555" s="11">
        <v>9</v>
      </c>
      <c r="I3555" s="20" t="s">
        <v>259</v>
      </c>
      <c r="J3555" s="11" t="s">
        <v>261</v>
      </c>
      <c r="K3555" s="11" t="s">
        <v>8769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44958</v>
      </c>
      <c r="H3556" s="11">
        <v>9</v>
      </c>
      <c r="I3556" s="20" t="s">
        <v>259</v>
      </c>
      <c r="J3556" s="11" t="s">
        <v>261</v>
      </c>
      <c r="K3556" s="11" t="s">
        <v>8769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44958</v>
      </c>
      <c r="H3557" s="11">
        <v>9</v>
      </c>
      <c r="I3557" s="20" t="s">
        <v>259</v>
      </c>
      <c r="J3557" s="11" t="s">
        <v>261</v>
      </c>
      <c r="K3557" s="11" t="s">
        <v>8769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44958</v>
      </c>
      <c r="H3558" s="11">
        <v>9</v>
      </c>
      <c r="I3558" s="20" t="s">
        <v>259</v>
      </c>
      <c r="J3558" s="11" t="s">
        <v>261</v>
      </c>
      <c r="K3558" s="11" t="s">
        <v>8769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44958</v>
      </c>
      <c r="H3559" s="11">
        <v>9</v>
      </c>
      <c r="I3559" s="20" t="s">
        <v>259</v>
      </c>
      <c r="J3559" s="11" t="s">
        <v>261</v>
      </c>
      <c r="K3559" s="11" t="s">
        <v>8769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44958</v>
      </c>
      <c r="H3560" s="11">
        <v>9</v>
      </c>
      <c r="I3560" s="20" t="s">
        <v>259</v>
      </c>
      <c r="J3560" s="11" t="s">
        <v>261</v>
      </c>
      <c r="K3560" s="11" t="s">
        <v>8769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44958</v>
      </c>
      <c r="H3561" s="11">
        <v>9</v>
      </c>
      <c r="I3561" s="20" t="s">
        <v>259</v>
      </c>
      <c r="J3561" s="11" t="s">
        <v>261</v>
      </c>
      <c r="K3561" s="11" t="s">
        <v>8769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44958</v>
      </c>
      <c r="H3562" s="11">
        <v>9</v>
      </c>
      <c r="I3562" s="20" t="s">
        <v>259</v>
      </c>
      <c r="J3562" s="11" t="s">
        <v>261</v>
      </c>
      <c r="K3562" s="11" t="s">
        <v>8769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44958</v>
      </c>
      <c r="H3563" s="11">
        <v>9</v>
      </c>
      <c r="I3563" s="20" t="s">
        <v>259</v>
      </c>
      <c r="J3563" s="11" t="s">
        <v>261</v>
      </c>
      <c r="K3563" s="11" t="s">
        <v>8769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44958</v>
      </c>
      <c r="H3564" s="11">
        <v>9</v>
      </c>
      <c r="I3564" s="20" t="s">
        <v>259</v>
      </c>
      <c r="J3564" s="11" t="s">
        <v>261</v>
      </c>
      <c r="K3564" s="11" t="s">
        <v>8769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44958</v>
      </c>
      <c r="H3565" s="11">
        <v>9</v>
      </c>
      <c r="I3565" s="20" t="s">
        <v>259</v>
      </c>
      <c r="J3565" s="11" t="s">
        <v>261</v>
      </c>
      <c r="K3565" s="11" t="s">
        <v>8769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44958</v>
      </c>
      <c r="H3566" s="11">
        <v>9</v>
      </c>
      <c r="I3566" s="20" t="s">
        <v>259</v>
      </c>
      <c r="J3566" s="11" t="s">
        <v>261</v>
      </c>
      <c r="K3566" s="11" t="s">
        <v>8769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44958</v>
      </c>
      <c r="H3567" s="11">
        <v>9</v>
      </c>
      <c r="I3567" s="20" t="s">
        <v>259</v>
      </c>
      <c r="J3567" s="11" t="s">
        <v>261</v>
      </c>
      <c r="K3567" s="11" t="s">
        <v>8769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44958</v>
      </c>
      <c r="H3568" s="11">
        <v>9</v>
      </c>
      <c r="I3568" s="20" t="s">
        <v>259</v>
      </c>
      <c r="J3568" s="11" t="s">
        <v>261</v>
      </c>
      <c r="K3568" s="11" t="s">
        <v>8769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44958</v>
      </c>
      <c r="H3569" s="11">
        <v>9</v>
      </c>
      <c r="I3569" s="20" t="s">
        <v>259</v>
      </c>
      <c r="J3569" s="11" t="s">
        <v>261</v>
      </c>
      <c r="K3569" s="11" t="s">
        <v>8769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44958</v>
      </c>
      <c r="H3570" s="11">
        <v>9</v>
      </c>
      <c r="I3570" s="20" t="s">
        <v>259</v>
      </c>
      <c r="J3570" s="11" t="s">
        <v>261</v>
      </c>
      <c r="K3570" s="11" t="s">
        <v>8769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44958</v>
      </c>
      <c r="H3571" s="11">
        <v>9</v>
      </c>
      <c r="I3571" s="20" t="s">
        <v>259</v>
      </c>
      <c r="J3571" s="11" t="s">
        <v>261</v>
      </c>
      <c r="K3571" s="11" t="s">
        <v>8769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44958</v>
      </c>
      <c r="H3572" s="11">
        <v>9</v>
      </c>
      <c r="I3572" s="20" t="s">
        <v>259</v>
      </c>
      <c r="J3572" s="11" t="s">
        <v>261</v>
      </c>
      <c r="K3572" s="11" t="s">
        <v>8769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44958</v>
      </c>
      <c r="H3573" s="11">
        <v>9</v>
      </c>
      <c r="I3573" s="20" t="s">
        <v>259</v>
      </c>
      <c r="J3573" s="11" t="s">
        <v>261</v>
      </c>
      <c r="K3573" s="11" t="s">
        <v>8769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44958</v>
      </c>
      <c r="H3574" s="11">
        <v>9</v>
      </c>
      <c r="I3574" s="20" t="s">
        <v>259</v>
      </c>
      <c r="J3574" s="11" t="s">
        <v>261</v>
      </c>
      <c r="K3574" s="11" t="s">
        <v>8769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44958</v>
      </c>
      <c r="H3575" s="11">
        <v>9</v>
      </c>
      <c r="I3575" s="20" t="s">
        <v>259</v>
      </c>
      <c r="J3575" s="11" t="s">
        <v>261</v>
      </c>
      <c r="K3575" s="11" t="s">
        <v>8769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44958</v>
      </c>
      <c r="H3576" s="11">
        <v>9</v>
      </c>
      <c r="I3576" s="20" t="s">
        <v>259</v>
      </c>
      <c r="J3576" s="11" t="s">
        <v>261</v>
      </c>
      <c r="K3576" s="11" t="s">
        <v>8769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44958</v>
      </c>
      <c r="H3577" s="11">
        <v>9</v>
      </c>
      <c r="I3577" s="20" t="s">
        <v>259</v>
      </c>
      <c r="J3577" s="11" t="s">
        <v>261</v>
      </c>
      <c r="K3577" s="11" t="s">
        <v>8769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44958</v>
      </c>
      <c r="H3578" s="11">
        <v>9</v>
      </c>
      <c r="I3578" s="20" t="s">
        <v>259</v>
      </c>
      <c r="J3578" s="11" t="s">
        <v>261</v>
      </c>
      <c r="K3578" s="11" t="s">
        <v>8769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44958</v>
      </c>
      <c r="H3579" s="11">
        <v>9</v>
      </c>
      <c r="I3579" s="20" t="s">
        <v>259</v>
      </c>
      <c r="J3579" s="11" t="s">
        <v>261</v>
      </c>
      <c r="K3579" s="11" t="s">
        <v>8769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44958</v>
      </c>
      <c r="H3580" s="11">
        <v>9</v>
      </c>
      <c r="I3580" s="20" t="s">
        <v>259</v>
      </c>
      <c r="J3580" s="11" t="s">
        <v>261</v>
      </c>
      <c r="K3580" s="11" t="s">
        <v>8769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44958</v>
      </c>
      <c r="H3581" s="11">
        <v>9</v>
      </c>
      <c r="I3581" s="20" t="s">
        <v>259</v>
      </c>
      <c r="J3581" s="11" t="s">
        <v>261</v>
      </c>
      <c r="K3581" s="11" t="s">
        <v>8769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44958</v>
      </c>
      <c r="H3582" s="11">
        <v>9</v>
      </c>
      <c r="I3582" s="20" t="s">
        <v>259</v>
      </c>
      <c r="J3582" s="11" t="s">
        <v>261</v>
      </c>
      <c r="K3582" s="11" t="s">
        <v>8769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44958</v>
      </c>
      <c r="H3583" s="11">
        <v>9</v>
      </c>
      <c r="I3583" s="20" t="s">
        <v>259</v>
      </c>
      <c r="J3583" s="11" t="s">
        <v>261</v>
      </c>
      <c r="K3583" s="11" t="s">
        <v>8769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44958</v>
      </c>
      <c r="H3584" s="11">
        <v>9</v>
      </c>
      <c r="I3584" s="20" t="s">
        <v>259</v>
      </c>
      <c r="J3584" s="11" t="s">
        <v>261</v>
      </c>
      <c r="K3584" s="11" t="s">
        <v>8769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44958</v>
      </c>
      <c r="H3585" s="11">
        <v>9</v>
      </c>
      <c r="I3585" s="20" t="s">
        <v>259</v>
      </c>
      <c r="J3585" s="11" t="s">
        <v>261</v>
      </c>
      <c r="K3585" s="11" t="s">
        <v>8769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44958</v>
      </c>
      <c r="H3586" s="11">
        <v>9</v>
      </c>
      <c r="I3586" s="20" t="s">
        <v>259</v>
      </c>
      <c r="J3586" s="11" t="s">
        <v>261</v>
      </c>
      <c r="K3586" s="11" t="s">
        <v>8769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44958</v>
      </c>
      <c r="H3587" s="11">
        <v>9</v>
      </c>
      <c r="I3587" s="20" t="s">
        <v>259</v>
      </c>
      <c r="J3587" s="11" t="s">
        <v>261</v>
      </c>
      <c r="K3587" s="11" t="s">
        <v>8769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44958</v>
      </c>
      <c r="H3588" s="11">
        <v>9</v>
      </c>
      <c r="I3588" s="20" t="s">
        <v>259</v>
      </c>
      <c r="J3588" s="11" t="s">
        <v>261</v>
      </c>
      <c r="K3588" s="11" t="s">
        <v>8769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44958</v>
      </c>
      <c r="H3589" s="11">
        <v>9</v>
      </c>
      <c r="I3589" s="20" t="s">
        <v>259</v>
      </c>
      <c r="J3589" s="11" t="s">
        <v>261</v>
      </c>
      <c r="K3589" s="11" t="s">
        <v>8769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44958</v>
      </c>
      <c r="H3590" s="11">
        <v>9</v>
      </c>
      <c r="I3590" s="20" t="s">
        <v>259</v>
      </c>
      <c r="J3590" s="11" t="s">
        <v>261</v>
      </c>
      <c r="K3590" s="11" t="s">
        <v>8769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44958</v>
      </c>
      <c r="H3591" s="11">
        <v>9</v>
      </c>
      <c r="I3591" s="20" t="s">
        <v>259</v>
      </c>
      <c r="J3591" s="11" t="s">
        <v>261</v>
      </c>
      <c r="K3591" s="11" t="s">
        <v>8769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44958</v>
      </c>
      <c r="H3592" s="11">
        <v>9</v>
      </c>
      <c r="I3592" s="20" t="s">
        <v>259</v>
      </c>
      <c r="J3592" s="11" t="s">
        <v>261</v>
      </c>
      <c r="K3592" s="11" t="s">
        <v>8769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44958</v>
      </c>
      <c r="H3593" s="11">
        <v>9</v>
      </c>
      <c r="I3593" s="20" t="s">
        <v>259</v>
      </c>
      <c r="J3593" s="11" t="s">
        <v>261</v>
      </c>
      <c r="K3593" s="11" t="s">
        <v>8769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44958</v>
      </c>
      <c r="H3594" s="11">
        <v>9</v>
      </c>
      <c r="I3594" s="20" t="s">
        <v>259</v>
      </c>
      <c r="J3594" s="11" t="s">
        <v>261</v>
      </c>
      <c r="K3594" s="11" t="s">
        <v>8769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44958</v>
      </c>
      <c r="H3595" s="11">
        <v>9</v>
      </c>
      <c r="I3595" s="20" t="s">
        <v>259</v>
      </c>
      <c r="J3595" s="11" t="s">
        <v>261</v>
      </c>
      <c r="K3595" s="11" t="s">
        <v>8769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44958</v>
      </c>
      <c r="H3596" s="11">
        <v>9</v>
      </c>
      <c r="I3596" s="20" t="s">
        <v>259</v>
      </c>
      <c r="J3596" s="11" t="s">
        <v>261</v>
      </c>
      <c r="K3596" s="11" t="s">
        <v>8769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44958</v>
      </c>
      <c r="H3597" s="11">
        <v>9</v>
      </c>
      <c r="I3597" s="20" t="s">
        <v>259</v>
      </c>
      <c r="J3597" s="11" t="s">
        <v>261</v>
      </c>
      <c r="K3597" s="11" t="s">
        <v>8769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44958</v>
      </c>
      <c r="H3598" s="11">
        <v>9</v>
      </c>
      <c r="I3598" s="20" t="s">
        <v>259</v>
      </c>
      <c r="J3598" s="11" t="s">
        <v>261</v>
      </c>
      <c r="K3598" s="11" t="s">
        <v>8769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44958</v>
      </c>
      <c r="H3599" s="11">
        <v>9</v>
      </c>
      <c r="I3599" s="20" t="s">
        <v>259</v>
      </c>
      <c r="J3599" s="11" t="s">
        <v>261</v>
      </c>
      <c r="K3599" s="11" t="s">
        <v>8769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44958</v>
      </c>
      <c r="H3600" s="11">
        <v>9</v>
      </c>
      <c r="I3600" s="20" t="s">
        <v>259</v>
      </c>
      <c r="J3600" s="11" t="s">
        <v>261</v>
      </c>
      <c r="K3600" s="11" t="s">
        <v>8769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44958</v>
      </c>
      <c r="H3601" s="11">
        <v>9</v>
      </c>
      <c r="I3601" s="20" t="s">
        <v>259</v>
      </c>
      <c r="J3601" s="11" t="s">
        <v>261</v>
      </c>
      <c r="K3601" s="11" t="s">
        <v>8769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44958</v>
      </c>
      <c r="H3602" s="11">
        <v>9</v>
      </c>
      <c r="I3602" s="20" t="s">
        <v>259</v>
      </c>
      <c r="J3602" s="11" t="s">
        <v>261</v>
      </c>
      <c r="K3602" s="11" t="s">
        <v>8769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44958</v>
      </c>
      <c r="H3603" s="11">
        <v>9</v>
      </c>
      <c r="I3603" s="20" t="s">
        <v>259</v>
      </c>
      <c r="J3603" s="11" t="s">
        <v>261</v>
      </c>
      <c r="K3603" s="11" t="s">
        <v>8769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44958</v>
      </c>
      <c r="H3604" s="11">
        <v>9</v>
      </c>
      <c r="I3604" s="20" t="s">
        <v>259</v>
      </c>
      <c r="J3604" s="11" t="s">
        <v>261</v>
      </c>
      <c r="K3604" s="11" t="s">
        <v>8769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44958</v>
      </c>
      <c r="H3605" s="11">
        <v>9</v>
      </c>
      <c r="I3605" s="20" t="s">
        <v>259</v>
      </c>
      <c r="J3605" s="11" t="s">
        <v>261</v>
      </c>
      <c r="K3605" s="11" t="s">
        <v>8769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44958</v>
      </c>
      <c r="H3606" s="11">
        <v>9</v>
      </c>
      <c r="I3606" s="20" t="s">
        <v>259</v>
      </c>
      <c r="J3606" s="11" t="s">
        <v>261</v>
      </c>
      <c r="K3606" s="11" t="s">
        <v>8769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44958</v>
      </c>
      <c r="H3607" s="11">
        <v>9</v>
      </c>
      <c r="I3607" s="20" t="s">
        <v>259</v>
      </c>
      <c r="J3607" s="11" t="s">
        <v>261</v>
      </c>
      <c r="K3607" s="11" t="s">
        <v>8769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44958</v>
      </c>
      <c r="H3608" s="11">
        <v>9</v>
      </c>
      <c r="I3608" s="20" t="s">
        <v>259</v>
      </c>
      <c r="J3608" s="11" t="s">
        <v>261</v>
      </c>
      <c r="K3608" s="11" t="s">
        <v>8769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44958</v>
      </c>
      <c r="H3609" s="11">
        <v>9</v>
      </c>
      <c r="I3609" s="20" t="s">
        <v>259</v>
      </c>
      <c r="J3609" s="11" t="s">
        <v>261</v>
      </c>
      <c r="K3609" s="11" t="s">
        <v>8769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44958</v>
      </c>
      <c r="H3610" s="11">
        <v>9</v>
      </c>
      <c r="I3610" s="20" t="s">
        <v>259</v>
      </c>
      <c r="J3610" s="11" t="s">
        <v>261</v>
      </c>
      <c r="K3610" s="11" t="s">
        <v>8769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44958</v>
      </c>
      <c r="H3611" s="11">
        <v>9</v>
      </c>
      <c r="I3611" s="20" t="s">
        <v>259</v>
      </c>
      <c r="J3611" s="11" t="s">
        <v>261</v>
      </c>
      <c r="K3611" s="11" t="s">
        <v>8769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44958</v>
      </c>
      <c r="H3612" s="11">
        <v>9</v>
      </c>
      <c r="I3612" s="20" t="s">
        <v>259</v>
      </c>
      <c r="J3612" s="11" t="s">
        <v>261</v>
      </c>
      <c r="K3612" s="11" t="s">
        <v>8769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44958</v>
      </c>
      <c r="H3613" s="11">
        <v>9</v>
      </c>
      <c r="I3613" s="20" t="s">
        <v>259</v>
      </c>
      <c r="J3613" s="11" t="s">
        <v>261</v>
      </c>
      <c r="K3613" s="11" t="s">
        <v>8769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44958</v>
      </c>
      <c r="H3614" s="11">
        <v>9</v>
      </c>
      <c r="I3614" s="20" t="s">
        <v>259</v>
      </c>
      <c r="J3614" s="11" t="s">
        <v>261</v>
      </c>
      <c r="K3614" s="11" t="s">
        <v>8769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44958</v>
      </c>
      <c r="H3615" s="11">
        <v>9</v>
      </c>
      <c r="I3615" s="20" t="s">
        <v>259</v>
      </c>
      <c r="J3615" s="11" t="s">
        <v>261</v>
      </c>
      <c r="K3615" s="11" t="s">
        <v>8769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44958</v>
      </c>
      <c r="H3616" s="11">
        <v>9</v>
      </c>
      <c r="I3616" s="20" t="s">
        <v>259</v>
      </c>
      <c r="J3616" s="11" t="s">
        <v>261</v>
      </c>
      <c r="K3616" s="11" t="s">
        <v>8769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44958</v>
      </c>
      <c r="H3617" s="11">
        <v>9</v>
      </c>
      <c r="I3617" s="20" t="s">
        <v>259</v>
      </c>
      <c r="J3617" s="11" t="s">
        <v>261</v>
      </c>
      <c r="K3617" s="11" t="s">
        <v>8769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44958</v>
      </c>
      <c r="H3618" s="11">
        <v>9</v>
      </c>
      <c r="I3618" s="20" t="s">
        <v>259</v>
      </c>
      <c r="J3618" s="11" t="s">
        <v>261</v>
      </c>
      <c r="K3618" s="11" t="s">
        <v>8769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44958</v>
      </c>
      <c r="H3619" s="11">
        <v>9</v>
      </c>
      <c r="I3619" s="20" t="s">
        <v>259</v>
      </c>
      <c r="J3619" s="11" t="s">
        <v>261</v>
      </c>
      <c r="K3619" s="11" t="s">
        <v>8769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44958</v>
      </c>
      <c r="H3620" s="11">
        <v>9</v>
      </c>
      <c r="I3620" s="20" t="s">
        <v>259</v>
      </c>
      <c r="J3620" s="11" t="s">
        <v>261</v>
      </c>
      <c r="K3620" s="11" t="s">
        <v>8769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44958</v>
      </c>
      <c r="H3621" s="11">
        <v>9</v>
      </c>
      <c r="I3621" s="20" t="s">
        <v>259</v>
      </c>
      <c r="J3621" s="11" t="s">
        <v>261</v>
      </c>
      <c r="K3621" s="11" t="s">
        <v>8769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44958</v>
      </c>
      <c r="H3622" s="11">
        <v>9</v>
      </c>
      <c r="I3622" s="20" t="s">
        <v>259</v>
      </c>
      <c r="J3622" s="11" t="s">
        <v>261</v>
      </c>
      <c r="K3622" s="11" t="s">
        <v>8769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44958</v>
      </c>
      <c r="H3623" s="11">
        <v>9</v>
      </c>
      <c r="I3623" s="20" t="s">
        <v>259</v>
      </c>
      <c r="J3623" s="11" t="s">
        <v>261</v>
      </c>
      <c r="K3623" s="11" t="s">
        <v>8769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44958</v>
      </c>
      <c r="H3624" s="11">
        <v>9</v>
      </c>
      <c r="I3624" s="20" t="s">
        <v>259</v>
      </c>
      <c r="J3624" s="11" t="s">
        <v>261</v>
      </c>
      <c r="K3624" s="11" t="s">
        <v>8769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44958</v>
      </c>
      <c r="H3625" s="11">
        <v>9</v>
      </c>
      <c r="I3625" s="20" t="s">
        <v>259</v>
      </c>
      <c r="J3625" s="11" t="s">
        <v>261</v>
      </c>
      <c r="K3625" s="11" t="s">
        <v>8769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44958</v>
      </c>
      <c r="H3626" s="11">
        <v>9</v>
      </c>
      <c r="I3626" s="20" t="s">
        <v>259</v>
      </c>
      <c r="J3626" s="11" t="s">
        <v>261</v>
      </c>
      <c r="K3626" s="11" t="s">
        <v>8769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44958</v>
      </c>
      <c r="H3627" s="11">
        <v>9</v>
      </c>
      <c r="I3627" s="20" t="s">
        <v>259</v>
      </c>
      <c r="J3627" s="11" t="s">
        <v>261</v>
      </c>
      <c r="K3627" s="11" t="s">
        <v>8769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44958</v>
      </c>
      <c r="H3628" s="11">
        <v>9</v>
      </c>
      <c r="I3628" s="20" t="s">
        <v>259</v>
      </c>
      <c r="J3628" s="11" t="s">
        <v>261</v>
      </c>
      <c r="K3628" s="11" t="s">
        <v>8769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44958</v>
      </c>
      <c r="H3629" s="11">
        <v>9</v>
      </c>
      <c r="I3629" s="20" t="s">
        <v>259</v>
      </c>
      <c r="J3629" s="11" t="s">
        <v>261</v>
      </c>
      <c r="K3629" s="11" t="s">
        <v>8769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44958</v>
      </c>
      <c r="H3630" s="11">
        <v>9</v>
      </c>
      <c r="I3630" s="20" t="s">
        <v>259</v>
      </c>
      <c r="J3630" s="11" t="s">
        <v>261</v>
      </c>
      <c r="K3630" s="11" t="s">
        <v>8769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44958</v>
      </c>
      <c r="H3631" s="11">
        <v>9</v>
      </c>
      <c r="I3631" s="20" t="s">
        <v>259</v>
      </c>
      <c r="J3631" s="11" t="s">
        <v>261</v>
      </c>
      <c r="K3631" s="11" t="s">
        <v>8769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44958</v>
      </c>
      <c r="H3632" s="11">
        <v>9</v>
      </c>
      <c r="I3632" s="20" t="s">
        <v>259</v>
      </c>
      <c r="J3632" s="11" t="s">
        <v>261</v>
      </c>
      <c r="K3632" s="11" t="s">
        <v>8769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44958</v>
      </c>
      <c r="H3633" s="11">
        <v>9</v>
      </c>
      <c r="I3633" s="20" t="s">
        <v>259</v>
      </c>
      <c r="J3633" s="11" t="s">
        <v>261</v>
      </c>
      <c r="K3633" s="11" t="s">
        <v>8769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44958</v>
      </c>
      <c r="H3634" s="11">
        <v>9</v>
      </c>
      <c r="I3634" s="20" t="s">
        <v>259</v>
      </c>
      <c r="J3634" s="11" t="s">
        <v>261</v>
      </c>
      <c r="K3634" s="11" t="s">
        <v>8769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44958</v>
      </c>
      <c r="H3635" s="11">
        <v>9</v>
      </c>
      <c r="I3635" s="20" t="s">
        <v>259</v>
      </c>
      <c r="J3635" s="11" t="s">
        <v>261</v>
      </c>
      <c r="K3635" s="11" t="s">
        <v>8769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44958</v>
      </c>
      <c r="H3636" s="11">
        <v>9</v>
      </c>
      <c r="I3636" s="20" t="s">
        <v>259</v>
      </c>
      <c r="J3636" s="11" t="s">
        <v>261</v>
      </c>
      <c r="K3636" s="11" t="s">
        <v>8769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44958</v>
      </c>
      <c r="H3637" s="11">
        <v>9</v>
      </c>
      <c r="I3637" s="20" t="s">
        <v>259</v>
      </c>
      <c r="J3637" s="11" t="s">
        <v>261</v>
      </c>
      <c r="K3637" s="11" t="s">
        <v>8769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44958</v>
      </c>
      <c r="H3638" s="11">
        <v>9</v>
      </c>
      <c r="I3638" s="20" t="s">
        <v>259</v>
      </c>
      <c r="J3638" s="11" t="s">
        <v>261</v>
      </c>
      <c r="K3638" s="11" t="s">
        <v>8769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44958</v>
      </c>
      <c r="H3639" s="11">
        <v>9</v>
      </c>
      <c r="I3639" s="20" t="s">
        <v>259</v>
      </c>
      <c r="J3639" s="11" t="s">
        <v>261</v>
      </c>
      <c r="K3639" s="11" t="s">
        <v>8769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44958</v>
      </c>
      <c r="H3640" s="11">
        <v>9</v>
      </c>
      <c r="I3640" s="20" t="s">
        <v>259</v>
      </c>
      <c r="J3640" s="11" t="s">
        <v>261</v>
      </c>
      <c r="K3640" s="11" t="s">
        <v>8769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44958</v>
      </c>
      <c r="H3641" s="11">
        <v>9</v>
      </c>
      <c r="I3641" s="20" t="s">
        <v>259</v>
      </c>
      <c r="J3641" s="11" t="s">
        <v>261</v>
      </c>
      <c r="K3641" s="11" t="s">
        <v>8769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44958</v>
      </c>
      <c r="H3642" s="11">
        <v>9</v>
      </c>
      <c r="I3642" s="20" t="s">
        <v>259</v>
      </c>
      <c r="J3642" s="11" t="s">
        <v>261</v>
      </c>
      <c r="K3642" s="11" t="s">
        <v>8769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44958</v>
      </c>
      <c r="H3643" s="11">
        <v>9</v>
      </c>
      <c r="I3643" s="20" t="s">
        <v>259</v>
      </c>
      <c r="J3643" s="11" t="s">
        <v>261</v>
      </c>
      <c r="K3643" s="11" t="s">
        <v>8769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44958</v>
      </c>
      <c r="H3644" s="11">
        <v>9</v>
      </c>
      <c r="I3644" s="20" t="s">
        <v>259</v>
      </c>
      <c r="J3644" s="11" t="s">
        <v>261</v>
      </c>
      <c r="K3644" s="11" t="s">
        <v>8769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44958</v>
      </c>
      <c r="H3645" s="11">
        <v>9</v>
      </c>
      <c r="I3645" s="20" t="s">
        <v>259</v>
      </c>
      <c r="J3645" s="11" t="s">
        <v>261</v>
      </c>
      <c r="K3645" s="11" t="s">
        <v>8769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44958</v>
      </c>
      <c r="H3646" s="11">
        <v>9</v>
      </c>
      <c r="I3646" s="20" t="s">
        <v>259</v>
      </c>
      <c r="J3646" s="11" t="s">
        <v>261</v>
      </c>
      <c r="K3646" s="11" t="s">
        <v>8769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44958</v>
      </c>
      <c r="H3647" s="11">
        <v>9</v>
      </c>
      <c r="I3647" s="20" t="s">
        <v>259</v>
      </c>
      <c r="J3647" s="11" t="s">
        <v>261</v>
      </c>
      <c r="K3647" s="11" t="s">
        <v>8769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44958</v>
      </c>
      <c r="H3648" s="11">
        <v>9</v>
      </c>
      <c r="I3648" s="20" t="s">
        <v>259</v>
      </c>
      <c r="J3648" s="11" t="s">
        <v>261</v>
      </c>
      <c r="K3648" s="11" t="s">
        <v>8769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44958</v>
      </c>
      <c r="H3649" s="11">
        <v>9</v>
      </c>
      <c r="I3649" s="20" t="s">
        <v>259</v>
      </c>
      <c r="J3649" s="11" t="s">
        <v>261</v>
      </c>
      <c r="K3649" s="11" t="s">
        <v>8769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44958</v>
      </c>
      <c r="H3650" s="11">
        <v>9</v>
      </c>
      <c r="I3650" s="20" t="s">
        <v>259</v>
      </c>
      <c r="J3650" s="11" t="s">
        <v>261</v>
      </c>
      <c r="K3650" s="11" t="s">
        <v>8769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44958</v>
      </c>
      <c r="H3651" s="11">
        <v>9</v>
      </c>
      <c r="I3651" s="20" t="s">
        <v>259</v>
      </c>
      <c r="J3651" s="11" t="s">
        <v>261</v>
      </c>
      <c r="K3651" s="11" t="s">
        <v>8769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44958</v>
      </c>
      <c r="H3652" s="11">
        <v>9</v>
      </c>
      <c r="I3652" s="20" t="s">
        <v>259</v>
      </c>
      <c r="J3652" s="11" t="s">
        <v>261</v>
      </c>
      <c r="K3652" s="11" t="s">
        <v>8769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44958</v>
      </c>
      <c r="H3653" s="11">
        <v>9</v>
      </c>
      <c r="I3653" s="20" t="s">
        <v>259</v>
      </c>
      <c r="J3653" s="11" t="s">
        <v>261</v>
      </c>
      <c r="K3653" s="11" t="s">
        <v>8769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44958</v>
      </c>
      <c r="H3654" s="11">
        <v>9</v>
      </c>
      <c r="I3654" s="20" t="s">
        <v>259</v>
      </c>
      <c r="J3654" s="11" t="s">
        <v>261</v>
      </c>
      <c r="K3654" s="11" t="s">
        <v>8769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44958</v>
      </c>
      <c r="H3655" s="11">
        <v>9</v>
      </c>
      <c r="I3655" s="20" t="s">
        <v>259</v>
      </c>
      <c r="J3655" s="11" t="s">
        <v>261</v>
      </c>
      <c r="K3655" s="11" t="s">
        <v>8769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44958</v>
      </c>
      <c r="H3656" s="11">
        <v>9</v>
      </c>
      <c r="I3656" s="20" t="s">
        <v>259</v>
      </c>
      <c r="J3656" s="11" t="s">
        <v>261</v>
      </c>
      <c r="K3656" s="11" t="s">
        <v>8769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44958</v>
      </c>
      <c r="H3657" s="11">
        <v>9</v>
      </c>
      <c r="I3657" s="20" t="s">
        <v>259</v>
      </c>
      <c r="J3657" s="11" t="s">
        <v>261</v>
      </c>
      <c r="K3657" s="11" t="s">
        <v>8769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44958</v>
      </c>
      <c r="H3658" s="11">
        <v>9</v>
      </c>
      <c r="I3658" s="20" t="s">
        <v>259</v>
      </c>
      <c r="J3658" s="11" t="s">
        <v>261</v>
      </c>
      <c r="K3658" s="11" t="s">
        <v>8769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44958</v>
      </c>
      <c r="H3659" s="11">
        <v>9</v>
      </c>
      <c r="I3659" s="20" t="s">
        <v>259</v>
      </c>
      <c r="J3659" s="11" t="s">
        <v>261</v>
      </c>
      <c r="K3659" s="11" t="s">
        <v>8769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44958</v>
      </c>
      <c r="H3660" s="11">
        <v>9</v>
      </c>
      <c r="I3660" s="20" t="s">
        <v>259</v>
      </c>
      <c r="J3660" s="11" t="s">
        <v>261</v>
      </c>
      <c r="K3660" s="11" t="s">
        <v>8769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44958</v>
      </c>
      <c r="H3661" s="11">
        <v>9</v>
      </c>
      <c r="I3661" s="20" t="s">
        <v>259</v>
      </c>
      <c r="J3661" s="11" t="s">
        <v>261</v>
      </c>
      <c r="K3661" s="11" t="s">
        <v>8769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44958</v>
      </c>
      <c r="H3662" s="11">
        <v>9</v>
      </c>
      <c r="I3662" s="20" t="s">
        <v>259</v>
      </c>
      <c r="J3662" s="11" t="s">
        <v>261</v>
      </c>
      <c r="K3662" s="11" t="s">
        <v>8769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44958</v>
      </c>
      <c r="H3663" s="11">
        <v>9</v>
      </c>
      <c r="I3663" s="20" t="s">
        <v>259</v>
      </c>
      <c r="J3663" s="11" t="s">
        <v>261</v>
      </c>
      <c r="K3663" s="11" t="s">
        <v>8769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44958</v>
      </c>
      <c r="H3664" s="11">
        <v>9</v>
      </c>
      <c r="I3664" s="20" t="s">
        <v>259</v>
      </c>
      <c r="J3664" s="11" t="s">
        <v>261</v>
      </c>
      <c r="K3664" s="11" t="s">
        <v>8769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44958</v>
      </c>
      <c r="H3665" s="11">
        <v>9</v>
      </c>
      <c r="I3665" s="20" t="s">
        <v>259</v>
      </c>
      <c r="J3665" s="11" t="s">
        <v>261</v>
      </c>
      <c r="K3665" s="11" t="s">
        <v>8769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44958</v>
      </c>
      <c r="H3666" s="11">
        <v>9</v>
      </c>
      <c r="I3666" s="20" t="s">
        <v>259</v>
      </c>
      <c r="J3666" s="11" t="s">
        <v>261</v>
      </c>
      <c r="K3666" s="11" t="s">
        <v>8769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44958</v>
      </c>
      <c r="H3667" s="11">
        <v>9</v>
      </c>
      <c r="I3667" s="20" t="s">
        <v>259</v>
      </c>
      <c r="J3667" s="11" t="s">
        <v>261</v>
      </c>
      <c r="K3667" s="11" t="s">
        <v>8769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44958</v>
      </c>
      <c r="H3668" s="11">
        <v>9</v>
      </c>
      <c r="I3668" s="20" t="s">
        <v>259</v>
      </c>
      <c r="J3668" s="11" t="s">
        <v>261</v>
      </c>
      <c r="K3668" s="11" t="s">
        <v>8769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44958</v>
      </c>
      <c r="H3669" s="11">
        <v>9</v>
      </c>
      <c r="I3669" s="20" t="s">
        <v>259</v>
      </c>
      <c r="J3669" s="11" t="s">
        <v>261</v>
      </c>
      <c r="K3669" s="11" t="s">
        <v>8769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44958</v>
      </c>
      <c r="H3670" s="11">
        <v>9</v>
      </c>
      <c r="I3670" s="20" t="s">
        <v>259</v>
      </c>
      <c r="J3670" s="11" t="s">
        <v>261</v>
      </c>
      <c r="K3670" s="11" t="s">
        <v>8769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44958</v>
      </c>
      <c r="H3671" s="11">
        <v>9</v>
      </c>
      <c r="I3671" s="20" t="s">
        <v>259</v>
      </c>
      <c r="J3671" s="11" t="s">
        <v>261</v>
      </c>
      <c r="K3671" s="11" t="s">
        <v>8769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44958</v>
      </c>
      <c r="H3672" s="11">
        <v>9</v>
      </c>
      <c r="I3672" s="20" t="s">
        <v>259</v>
      </c>
      <c r="J3672" s="11" t="s">
        <v>261</v>
      </c>
      <c r="K3672" s="11" t="s">
        <v>8769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44958</v>
      </c>
      <c r="H3673" s="11">
        <v>9</v>
      </c>
      <c r="I3673" s="20" t="s">
        <v>259</v>
      </c>
      <c r="J3673" s="11" t="s">
        <v>261</v>
      </c>
      <c r="K3673" s="11" t="s">
        <v>8769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44958</v>
      </c>
      <c r="H3674" s="11">
        <v>9</v>
      </c>
      <c r="I3674" s="20" t="s">
        <v>259</v>
      </c>
      <c r="J3674" s="11" t="s">
        <v>261</v>
      </c>
      <c r="K3674" s="11" t="s">
        <v>8769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44958</v>
      </c>
      <c r="H3675" s="11">
        <v>9</v>
      </c>
      <c r="I3675" s="20" t="s">
        <v>259</v>
      </c>
      <c r="J3675" s="11" t="s">
        <v>261</v>
      </c>
      <c r="K3675" s="11" t="s">
        <v>8769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44958</v>
      </c>
      <c r="H3676" s="11">
        <v>9</v>
      </c>
      <c r="I3676" s="20" t="s">
        <v>259</v>
      </c>
      <c r="J3676" s="11" t="s">
        <v>261</v>
      </c>
      <c r="K3676" s="11" t="s">
        <v>8769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44958</v>
      </c>
      <c r="H3677" s="11">
        <v>9</v>
      </c>
      <c r="I3677" s="20" t="s">
        <v>259</v>
      </c>
      <c r="J3677" s="11" t="s">
        <v>261</v>
      </c>
      <c r="K3677" s="11" t="s">
        <v>8769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44958</v>
      </c>
      <c r="H3678" s="11">
        <v>9</v>
      </c>
      <c r="I3678" s="20" t="s">
        <v>259</v>
      </c>
      <c r="J3678" s="11" t="s">
        <v>261</v>
      </c>
      <c r="K3678" s="11" t="s">
        <v>8769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44958</v>
      </c>
      <c r="H3679" s="11">
        <v>9</v>
      </c>
      <c r="I3679" s="20" t="s">
        <v>259</v>
      </c>
      <c r="J3679" s="11" t="s">
        <v>261</v>
      </c>
      <c r="K3679" s="11" t="s">
        <v>8769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44958</v>
      </c>
      <c r="H3680" s="11">
        <v>9</v>
      </c>
      <c r="I3680" s="20" t="s">
        <v>259</v>
      </c>
      <c r="J3680" s="11" t="s">
        <v>261</v>
      </c>
      <c r="K3680" s="11" t="s">
        <v>8769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44958</v>
      </c>
      <c r="H3681" s="11">
        <v>9</v>
      </c>
      <c r="I3681" s="20" t="s">
        <v>259</v>
      </c>
      <c r="J3681" s="11" t="s">
        <v>261</v>
      </c>
      <c r="K3681" s="11" t="s">
        <v>8769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44958</v>
      </c>
      <c r="H3682" s="11">
        <v>9</v>
      </c>
      <c r="I3682" s="20" t="s">
        <v>259</v>
      </c>
      <c r="J3682" s="11" t="s">
        <v>261</v>
      </c>
      <c r="K3682" s="11" t="s">
        <v>8769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44958</v>
      </c>
      <c r="H3683" s="11">
        <v>9</v>
      </c>
      <c r="I3683" s="20" t="s">
        <v>259</v>
      </c>
      <c r="J3683" s="11" t="s">
        <v>261</v>
      </c>
      <c r="K3683" s="11" t="s">
        <v>8769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44958</v>
      </c>
      <c r="H3684" s="11">
        <v>9</v>
      </c>
      <c r="I3684" s="20" t="s">
        <v>259</v>
      </c>
      <c r="J3684" s="11" t="s">
        <v>261</v>
      </c>
      <c r="K3684" s="11" t="s">
        <v>8769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44958</v>
      </c>
      <c r="H3685" s="11">
        <v>9</v>
      </c>
      <c r="I3685" s="20" t="s">
        <v>259</v>
      </c>
      <c r="J3685" s="11" t="s">
        <v>261</v>
      </c>
      <c r="K3685" s="11" t="s">
        <v>8769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44958</v>
      </c>
      <c r="H3686" s="11">
        <v>9</v>
      </c>
      <c r="I3686" s="20" t="s">
        <v>259</v>
      </c>
      <c r="J3686" s="11" t="s">
        <v>261</v>
      </c>
      <c r="K3686" s="11" t="s">
        <v>8769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44958</v>
      </c>
      <c r="H3687" s="11">
        <v>9</v>
      </c>
      <c r="I3687" s="20" t="s">
        <v>259</v>
      </c>
      <c r="J3687" s="11" t="s">
        <v>261</v>
      </c>
      <c r="K3687" s="11" t="s">
        <v>8769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44958</v>
      </c>
      <c r="H3688" s="11">
        <v>9</v>
      </c>
      <c r="I3688" s="20" t="s">
        <v>259</v>
      </c>
      <c r="J3688" s="11" t="s">
        <v>261</v>
      </c>
      <c r="K3688" s="11" t="s">
        <v>8769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44958</v>
      </c>
      <c r="H3689" s="11">
        <v>9</v>
      </c>
      <c r="I3689" s="20" t="s">
        <v>259</v>
      </c>
      <c r="J3689" s="11" t="s">
        <v>261</v>
      </c>
      <c r="K3689" s="11" t="s">
        <v>8769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44958</v>
      </c>
      <c r="H3690" s="11">
        <v>9</v>
      </c>
      <c r="I3690" s="20" t="s">
        <v>259</v>
      </c>
      <c r="J3690" s="11" t="s">
        <v>261</v>
      </c>
      <c r="K3690" s="11" t="s">
        <v>8769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44958</v>
      </c>
      <c r="H3691" s="11">
        <v>9</v>
      </c>
      <c r="I3691" s="20" t="s">
        <v>259</v>
      </c>
      <c r="J3691" s="11" t="s">
        <v>261</v>
      </c>
      <c r="K3691" s="11" t="s">
        <v>8769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44958</v>
      </c>
      <c r="H3692" s="11">
        <v>9</v>
      </c>
      <c r="I3692" s="20" t="s">
        <v>259</v>
      </c>
      <c r="J3692" s="11" t="s">
        <v>261</v>
      </c>
      <c r="K3692" s="11" t="s">
        <v>8769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44958</v>
      </c>
      <c r="H3693" s="11">
        <v>9</v>
      </c>
      <c r="I3693" s="20" t="s">
        <v>259</v>
      </c>
      <c r="J3693" s="11" t="s">
        <v>261</v>
      </c>
      <c r="K3693" s="11" t="s">
        <v>8769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44958</v>
      </c>
      <c r="H3694" s="11">
        <v>9</v>
      </c>
      <c r="I3694" s="20" t="s">
        <v>259</v>
      </c>
      <c r="J3694" s="11" t="s">
        <v>261</v>
      </c>
      <c r="K3694" s="11" t="s">
        <v>8769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44958</v>
      </c>
      <c r="H3695" s="11">
        <v>9</v>
      </c>
      <c r="I3695" s="20" t="s">
        <v>259</v>
      </c>
      <c r="J3695" s="11" t="s">
        <v>261</v>
      </c>
      <c r="K3695" s="11" t="s">
        <v>8769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44958</v>
      </c>
      <c r="H3696" s="11">
        <v>9</v>
      </c>
      <c r="I3696" s="20" t="s">
        <v>259</v>
      </c>
      <c r="J3696" s="11" t="s">
        <v>261</v>
      </c>
      <c r="K3696" s="11" t="s">
        <v>8769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44958</v>
      </c>
      <c r="H3697" s="11">
        <v>9</v>
      </c>
      <c r="I3697" s="20" t="s">
        <v>259</v>
      </c>
      <c r="J3697" s="11" t="s">
        <v>261</v>
      </c>
      <c r="K3697" s="11" t="s">
        <v>8769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44958</v>
      </c>
      <c r="H3698" s="11">
        <v>9</v>
      </c>
      <c r="I3698" s="20" t="s">
        <v>259</v>
      </c>
      <c r="J3698" s="11" t="s">
        <v>261</v>
      </c>
      <c r="K3698" s="11" t="s">
        <v>8769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44958</v>
      </c>
      <c r="H3699" s="11">
        <v>9</v>
      </c>
      <c r="I3699" s="20" t="s">
        <v>259</v>
      </c>
      <c r="J3699" s="11" t="s">
        <v>261</v>
      </c>
      <c r="K3699" s="11" t="s">
        <v>8769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44958</v>
      </c>
      <c r="H3700" s="11">
        <v>9</v>
      </c>
      <c r="I3700" s="20" t="s">
        <v>259</v>
      </c>
      <c r="J3700" s="11" t="s">
        <v>261</v>
      </c>
      <c r="K3700" s="11" t="s">
        <v>8769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44958</v>
      </c>
      <c r="H3701" s="11">
        <v>9</v>
      </c>
      <c r="I3701" s="20" t="s">
        <v>259</v>
      </c>
      <c r="J3701" s="11" t="s">
        <v>261</v>
      </c>
      <c r="K3701" s="11" t="s">
        <v>8769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44958</v>
      </c>
      <c r="H3702" s="11">
        <v>9</v>
      </c>
      <c r="I3702" s="20" t="s">
        <v>259</v>
      </c>
      <c r="J3702" s="11" t="s">
        <v>261</v>
      </c>
      <c r="K3702" s="11" t="s">
        <v>8769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44958</v>
      </c>
      <c r="H3703" s="11">
        <v>9</v>
      </c>
      <c r="I3703" s="20" t="s">
        <v>259</v>
      </c>
      <c r="J3703" s="11" t="s">
        <v>261</v>
      </c>
      <c r="K3703" s="11" t="s">
        <v>8769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44958</v>
      </c>
      <c r="H3704" s="11">
        <v>9</v>
      </c>
      <c r="I3704" s="20" t="s">
        <v>259</v>
      </c>
      <c r="J3704" s="11" t="s">
        <v>261</v>
      </c>
      <c r="K3704" s="11" t="s">
        <v>8769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44958</v>
      </c>
      <c r="H3705" s="11">
        <v>9</v>
      </c>
      <c r="I3705" s="20" t="s">
        <v>259</v>
      </c>
      <c r="J3705" s="11" t="s">
        <v>261</v>
      </c>
      <c r="K3705" s="11" t="s">
        <v>8769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44958</v>
      </c>
      <c r="H3706" s="11">
        <v>9</v>
      </c>
      <c r="I3706" s="20" t="s">
        <v>259</v>
      </c>
      <c r="J3706" s="11" t="s">
        <v>261</v>
      </c>
      <c r="K3706" s="11" t="s">
        <v>8769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44958</v>
      </c>
      <c r="H3707" s="11">
        <v>9</v>
      </c>
      <c r="I3707" s="20" t="s">
        <v>259</v>
      </c>
      <c r="J3707" s="11" t="s">
        <v>261</v>
      </c>
      <c r="K3707" s="11" t="s">
        <v>8769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44958</v>
      </c>
      <c r="H3708" s="11">
        <v>9</v>
      </c>
      <c r="I3708" s="20" t="s">
        <v>259</v>
      </c>
      <c r="J3708" s="11" t="s">
        <v>261</v>
      </c>
      <c r="K3708" s="11" t="s">
        <v>8769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44958</v>
      </c>
      <c r="H3709" s="11">
        <v>9</v>
      </c>
      <c r="I3709" s="20" t="s">
        <v>259</v>
      </c>
      <c r="J3709" s="11" t="s">
        <v>261</v>
      </c>
      <c r="K3709" s="11" t="s">
        <v>8769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44958</v>
      </c>
      <c r="H3710" s="11">
        <v>9</v>
      </c>
      <c r="I3710" s="20" t="s">
        <v>259</v>
      </c>
      <c r="J3710" s="11" t="s">
        <v>261</v>
      </c>
      <c r="K3710" s="11" t="s">
        <v>8769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44958</v>
      </c>
      <c r="H3711" s="11">
        <v>9</v>
      </c>
      <c r="I3711" s="20" t="s">
        <v>259</v>
      </c>
      <c r="J3711" s="11" t="s">
        <v>261</v>
      </c>
      <c r="K3711" s="11" t="s">
        <v>8769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44958</v>
      </c>
      <c r="H3712" s="11">
        <v>9</v>
      </c>
      <c r="I3712" s="20" t="s">
        <v>259</v>
      </c>
      <c r="J3712" s="11" t="s">
        <v>261</v>
      </c>
      <c r="K3712" s="11" t="s">
        <v>8769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44958</v>
      </c>
      <c r="H3713" s="11">
        <v>9</v>
      </c>
      <c r="I3713" s="20" t="s">
        <v>259</v>
      </c>
      <c r="J3713" s="11" t="s">
        <v>261</v>
      </c>
      <c r="K3713" s="11" t="s">
        <v>8769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44958</v>
      </c>
      <c r="H3714" s="11">
        <v>9</v>
      </c>
      <c r="I3714" s="20" t="s">
        <v>259</v>
      </c>
      <c r="J3714" s="11" t="s">
        <v>261</v>
      </c>
      <c r="K3714" s="11" t="s">
        <v>8769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44958</v>
      </c>
      <c r="H3715" s="11">
        <v>9</v>
      </c>
      <c r="I3715" s="20" t="s">
        <v>259</v>
      </c>
      <c r="J3715" s="11" t="s">
        <v>261</v>
      </c>
      <c r="K3715" s="11" t="s">
        <v>8769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44958</v>
      </c>
      <c r="H3716" s="11">
        <v>9</v>
      </c>
      <c r="I3716" s="20" t="s">
        <v>259</v>
      </c>
      <c r="J3716" s="11" t="s">
        <v>261</v>
      </c>
      <c r="K3716" s="11" t="s">
        <v>8769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44958</v>
      </c>
      <c r="H3717" s="11">
        <v>9</v>
      </c>
      <c r="I3717" s="20" t="s">
        <v>259</v>
      </c>
      <c r="J3717" s="11" t="s">
        <v>261</v>
      </c>
      <c r="K3717" s="11" t="s">
        <v>8769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44958</v>
      </c>
      <c r="H3718" s="11">
        <v>9</v>
      </c>
      <c r="I3718" s="20" t="s">
        <v>259</v>
      </c>
      <c r="J3718" s="11" t="s">
        <v>261</v>
      </c>
      <c r="K3718" s="11" t="s">
        <v>8769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44958</v>
      </c>
      <c r="H3719" s="11">
        <v>9</v>
      </c>
      <c r="I3719" s="20" t="s">
        <v>259</v>
      </c>
      <c r="J3719" s="11" t="s">
        <v>261</v>
      </c>
      <c r="K3719" s="11" t="s">
        <v>8769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44958</v>
      </c>
      <c r="H3720" s="11">
        <v>9</v>
      </c>
      <c r="I3720" s="20" t="s">
        <v>259</v>
      </c>
      <c r="J3720" s="11" t="s">
        <v>261</v>
      </c>
      <c r="K3720" s="11" t="s">
        <v>8769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44958</v>
      </c>
      <c r="H3721" s="11">
        <v>9</v>
      </c>
      <c r="I3721" s="20" t="s">
        <v>259</v>
      </c>
      <c r="J3721" s="11" t="s">
        <v>261</v>
      </c>
      <c r="K3721" s="11" t="s">
        <v>8769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44958</v>
      </c>
      <c r="H3722" s="11">
        <v>9</v>
      </c>
      <c r="I3722" s="20" t="s">
        <v>259</v>
      </c>
      <c r="J3722" s="11" t="s">
        <v>261</v>
      </c>
      <c r="K3722" s="11" t="s">
        <v>8769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44958</v>
      </c>
      <c r="H3723" s="11">
        <v>9</v>
      </c>
      <c r="I3723" s="20" t="s">
        <v>259</v>
      </c>
      <c r="J3723" s="11" t="s">
        <v>261</v>
      </c>
      <c r="K3723" s="11" t="s">
        <v>8769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44958</v>
      </c>
      <c r="H3724" s="11">
        <v>9</v>
      </c>
      <c r="I3724" s="20" t="s">
        <v>259</v>
      </c>
      <c r="J3724" s="11" t="s">
        <v>261</v>
      </c>
      <c r="K3724" s="11" t="s">
        <v>8769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44958</v>
      </c>
      <c r="H3725" s="11">
        <v>9</v>
      </c>
      <c r="I3725" s="20" t="s">
        <v>259</v>
      </c>
      <c r="J3725" s="11" t="s">
        <v>261</v>
      </c>
      <c r="K3725" s="11" t="s">
        <v>8769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44958</v>
      </c>
      <c r="H3726" s="11">
        <v>9</v>
      </c>
      <c r="I3726" s="20" t="s">
        <v>259</v>
      </c>
      <c r="J3726" s="11" t="s">
        <v>261</v>
      </c>
      <c r="K3726" s="11" t="s">
        <v>8769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44958</v>
      </c>
      <c r="H3727" s="11">
        <v>9</v>
      </c>
      <c r="I3727" s="20" t="s">
        <v>259</v>
      </c>
      <c r="J3727" s="11" t="s">
        <v>261</v>
      </c>
      <c r="K3727" s="11" t="s">
        <v>8769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44958</v>
      </c>
      <c r="H3728" s="11">
        <v>9</v>
      </c>
      <c r="I3728" s="20" t="s">
        <v>259</v>
      </c>
      <c r="J3728" s="11" t="s">
        <v>261</v>
      </c>
      <c r="K3728" s="11" t="s">
        <v>8769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44958</v>
      </c>
      <c r="H3729" s="11">
        <v>9</v>
      </c>
      <c r="I3729" s="20" t="s">
        <v>259</v>
      </c>
      <c r="J3729" s="11" t="s">
        <v>261</v>
      </c>
      <c r="K3729" s="11" t="s">
        <v>8769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44958</v>
      </c>
      <c r="H3730" s="11">
        <v>9</v>
      </c>
      <c r="I3730" s="20" t="s">
        <v>259</v>
      </c>
      <c r="J3730" s="11" t="s">
        <v>261</v>
      </c>
      <c r="K3730" s="11" t="s">
        <v>8769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44958</v>
      </c>
      <c r="H3731" s="11">
        <v>9</v>
      </c>
      <c r="I3731" s="20" t="s">
        <v>259</v>
      </c>
      <c r="J3731" s="11" t="s">
        <v>261</v>
      </c>
      <c r="K3731" s="11" t="s">
        <v>8769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44958</v>
      </c>
      <c r="H3732" s="11">
        <v>9</v>
      </c>
      <c r="I3732" s="20" t="s">
        <v>259</v>
      </c>
      <c r="J3732" s="11" t="s">
        <v>261</v>
      </c>
      <c r="K3732" s="11" t="s">
        <v>8769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44958</v>
      </c>
      <c r="H3733" s="11">
        <v>9</v>
      </c>
      <c r="I3733" s="20" t="s">
        <v>259</v>
      </c>
      <c r="J3733" s="11" t="s">
        <v>261</v>
      </c>
      <c r="K3733" s="11" t="s">
        <v>8769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44958</v>
      </c>
      <c r="H3734" s="11">
        <v>9</v>
      </c>
      <c r="I3734" s="20" t="s">
        <v>259</v>
      </c>
      <c r="J3734" s="11" t="s">
        <v>261</v>
      </c>
      <c r="K3734" s="11" t="s">
        <v>8769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44958</v>
      </c>
      <c r="H3735" s="11">
        <v>9</v>
      </c>
      <c r="I3735" s="20" t="s">
        <v>259</v>
      </c>
      <c r="J3735" s="11" t="s">
        <v>261</v>
      </c>
      <c r="K3735" s="11" t="s">
        <v>8769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44958</v>
      </c>
      <c r="H3736" s="11">
        <v>9</v>
      </c>
      <c r="I3736" s="20" t="s">
        <v>259</v>
      </c>
      <c r="J3736" s="11" t="s">
        <v>261</v>
      </c>
      <c r="K3736" s="11" t="s">
        <v>8769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44958</v>
      </c>
      <c r="H3737" s="11">
        <v>9</v>
      </c>
      <c r="I3737" s="20" t="s">
        <v>259</v>
      </c>
      <c r="J3737" s="11" t="s">
        <v>261</v>
      </c>
      <c r="K3737" s="11" t="s">
        <v>8769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44958</v>
      </c>
      <c r="H3738" s="11">
        <v>9</v>
      </c>
      <c r="I3738" s="20" t="s">
        <v>259</v>
      </c>
      <c r="J3738" s="11" t="s">
        <v>261</v>
      </c>
      <c r="K3738" s="11" t="s">
        <v>8769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44958</v>
      </c>
      <c r="H3739" s="11">
        <v>9</v>
      </c>
      <c r="I3739" s="20" t="s">
        <v>259</v>
      </c>
      <c r="J3739" s="11" t="s">
        <v>261</v>
      </c>
      <c r="K3739" s="11" t="s">
        <v>8769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44958</v>
      </c>
      <c r="H3740" s="11">
        <v>9</v>
      </c>
      <c r="I3740" s="20" t="s">
        <v>259</v>
      </c>
      <c r="J3740" s="11" t="s">
        <v>261</v>
      </c>
      <c r="K3740" s="11" t="s">
        <v>8769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44958</v>
      </c>
      <c r="H3741" s="11">
        <v>9</v>
      </c>
      <c r="I3741" s="20" t="s">
        <v>259</v>
      </c>
      <c r="J3741" s="11" t="s">
        <v>261</v>
      </c>
      <c r="K3741" s="11" t="s">
        <v>8769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44958</v>
      </c>
      <c r="H3742" s="11">
        <v>9</v>
      </c>
      <c r="I3742" s="20" t="s">
        <v>259</v>
      </c>
      <c r="J3742" s="11" t="s">
        <v>261</v>
      </c>
      <c r="K3742" s="11" t="s">
        <v>8769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44958</v>
      </c>
      <c r="H3743" s="11">
        <v>9</v>
      </c>
      <c r="I3743" s="20" t="s">
        <v>259</v>
      </c>
      <c r="J3743" s="11" t="s">
        <v>261</v>
      </c>
      <c r="K3743" s="11" t="s">
        <v>8769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44958</v>
      </c>
      <c r="H3744" s="11">
        <v>9</v>
      </c>
      <c r="I3744" s="20" t="s">
        <v>259</v>
      </c>
      <c r="J3744" s="11" t="s">
        <v>261</v>
      </c>
      <c r="K3744" s="11" t="s">
        <v>8769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44958</v>
      </c>
      <c r="H3745" s="11">
        <v>9</v>
      </c>
      <c r="I3745" s="20" t="s">
        <v>259</v>
      </c>
      <c r="J3745" s="11" t="s">
        <v>261</v>
      </c>
      <c r="K3745" s="11" t="s">
        <v>8769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44958</v>
      </c>
      <c r="H3746" s="11">
        <v>9</v>
      </c>
      <c r="I3746" s="20" t="s">
        <v>259</v>
      </c>
      <c r="J3746" s="11" t="s">
        <v>261</v>
      </c>
      <c r="K3746" s="11" t="s">
        <v>8769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44958</v>
      </c>
      <c r="H3747" s="11">
        <v>9</v>
      </c>
      <c r="I3747" s="20" t="s">
        <v>259</v>
      </c>
      <c r="J3747" s="11" t="s">
        <v>261</v>
      </c>
      <c r="K3747" s="11" t="s">
        <v>8769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44958</v>
      </c>
      <c r="H3748" s="11">
        <v>9</v>
      </c>
      <c r="I3748" s="20" t="s">
        <v>259</v>
      </c>
      <c r="J3748" s="11" t="s">
        <v>261</v>
      </c>
      <c r="K3748" s="11" t="s">
        <v>8769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44958</v>
      </c>
      <c r="H3749" s="11">
        <v>9</v>
      </c>
      <c r="I3749" s="20" t="s">
        <v>259</v>
      </c>
      <c r="J3749" s="11" t="s">
        <v>261</v>
      </c>
      <c r="K3749" s="11" t="s">
        <v>8769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44958</v>
      </c>
      <c r="H3750" s="11">
        <v>9</v>
      </c>
      <c r="I3750" s="20" t="s">
        <v>259</v>
      </c>
      <c r="J3750" s="11" t="s">
        <v>261</v>
      </c>
      <c r="K3750" s="11" t="s">
        <v>8769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44958</v>
      </c>
      <c r="H3751" s="11">
        <v>9</v>
      </c>
      <c r="I3751" s="20" t="s">
        <v>259</v>
      </c>
      <c r="J3751" s="11" t="s">
        <v>261</v>
      </c>
      <c r="K3751" s="11" t="s">
        <v>8769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44958</v>
      </c>
      <c r="H3752" s="11">
        <v>9</v>
      </c>
      <c r="I3752" s="20" t="s">
        <v>259</v>
      </c>
      <c r="J3752" s="11" t="s">
        <v>261</v>
      </c>
      <c r="K3752" s="11" t="s">
        <v>8769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44958</v>
      </c>
      <c r="H3753" s="11">
        <v>9</v>
      </c>
      <c r="I3753" s="20" t="s">
        <v>259</v>
      </c>
      <c r="J3753" s="11" t="s">
        <v>261</v>
      </c>
      <c r="K3753" s="11" t="s">
        <v>8769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44958</v>
      </c>
      <c r="H3754" s="11">
        <v>9</v>
      </c>
      <c r="I3754" s="20" t="s">
        <v>259</v>
      </c>
      <c r="J3754" s="11" t="s">
        <v>261</v>
      </c>
      <c r="K3754" s="11" t="s">
        <v>8769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44958</v>
      </c>
      <c r="H3755" s="11">
        <v>9</v>
      </c>
      <c r="I3755" s="20" t="s">
        <v>259</v>
      </c>
      <c r="J3755" s="11" t="s">
        <v>261</v>
      </c>
      <c r="K3755" s="11" t="s">
        <v>8769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44958</v>
      </c>
      <c r="H3756" s="11">
        <v>9</v>
      </c>
      <c r="I3756" s="20" t="s">
        <v>259</v>
      </c>
      <c r="J3756" s="11" t="s">
        <v>261</v>
      </c>
      <c r="K3756" s="11" t="s">
        <v>8769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44958</v>
      </c>
      <c r="H3757" s="11">
        <v>9</v>
      </c>
      <c r="I3757" s="20" t="s">
        <v>259</v>
      </c>
      <c r="J3757" s="11" t="s">
        <v>261</v>
      </c>
      <c r="K3757" s="11" t="s">
        <v>8769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44958</v>
      </c>
      <c r="H3758" s="11">
        <v>9</v>
      </c>
      <c r="I3758" s="20" t="s">
        <v>259</v>
      </c>
      <c r="J3758" s="11" t="s">
        <v>261</v>
      </c>
      <c r="K3758" s="11" t="s">
        <v>8769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44958</v>
      </c>
      <c r="H3759" s="11">
        <v>9</v>
      </c>
      <c r="I3759" s="20" t="s">
        <v>259</v>
      </c>
      <c r="J3759" s="11" t="s">
        <v>261</v>
      </c>
      <c r="K3759" s="11" t="s">
        <v>8769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44958</v>
      </c>
      <c r="H3760" s="11">
        <v>9</v>
      </c>
      <c r="I3760" s="20" t="s">
        <v>259</v>
      </c>
      <c r="J3760" s="11" t="s">
        <v>261</v>
      </c>
      <c r="K3760" s="11" t="s">
        <v>8769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44958</v>
      </c>
      <c r="H3761" s="11">
        <v>9</v>
      </c>
      <c r="I3761" s="20" t="s">
        <v>259</v>
      </c>
      <c r="J3761" s="11" t="s">
        <v>261</v>
      </c>
      <c r="K3761" s="11" t="s">
        <v>8769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44958</v>
      </c>
      <c r="H3762" s="11">
        <v>9</v>
      </c>
      <c r="I3762" s="20" t="s">
        <v>259</v>
      </c>
      <c r="J3762" s="11" t="s">
        <v>261</v>
      </c>
      <c r="K3762" s="11" t="s">
        <v>8769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44958</v>
      </c>
      <c r="H3763" s="11">
        <v>9</v>
      </c>
      <c r="I3763" s="20" t="s">
        <v>259</v>
      </c>
      <c r="J3763" s="11" t="s">
        <v>261</v>
      </c>
      <c r="K3763" s="11" t="s">
        <v>8769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44958</v>
      </c>
      <c r="H3764" s="11">
        <v>9</v>
      </c>
      <c r="I3764" s="20" t="s">
        <v>259</v>
      </c>
      <c r="J3764" s="11" t="s">
        <v>261</v>
      </c>
      <c r="K3764" s="11" t="s">
        <v>8769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44958</v>
      </c>
      <c r="H3765" s="11">
        <v>9</v>
      </c>
      <c r="I3765" s="20" t="s">
        <v>259</v>
      </c>
      <c r="J3765" s="11" t="s">
        <v>261</v>
      </c>
      <c r="K3765" s="11" t="s">
        <v>8769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44958</v>
      </c>
      <c r="H3766" s="11">
        <v>9</v>
      </c>
      <c r="I3766" s="20" t="s">
        <v>259</v>
      </c>
      <c r="J3766" s="11" t="s">
        <v>261</v>
      </c>
      <c r="K3766" s="11" t="s">
        <v>8769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44958</v>
      </c>
      <c r="H3767" s="11">
        <v>9</v>
      </c>
      <c r="I3767" s="20" t="s">
        <v>259</v>
      </c>
      <c r="J3767" s="11" t="s">
        <v>261</v>
      </c>
      <c r="K3767" s="11" t="s">
        <v>8769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44958</v>
      </c>
      <c r="H3768" s="11">
        <v>9</v>
      </c>
      <c r="I3768" s="20" t="s">
        <v>259</v>
      </c>
      <c r="J3768" s="11" t="s">
        <v>261</v>
      </c>
      <c r="K3768" s="11" t="s">
        <v>8769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44958</v>
      </c>
      <c r="H3769" s="11">
        <v>9</v>
      </c>
      <c r="I3769" s="20" t="s">
        <v>259</v>
      </c>
      <c r="J3769" s="11" t="s">
        <v>261</v>
      </c>
      <c r="K3769" s="11" t="s">
        <v>8769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44958</v>
      </c>
      <c r="H3770" s="11">
        <v>9</v>
      </c>
      <c r="I3770" s="20" t="s">
        <v>259</v>
      </c>
      <c r="J3770" s="11" t="s">
        <v>261</v>
      </c>
      <c r="K3770" s="11" t="s">
        <v>8769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44958</v>
      </c>
      <c r="H3771" s="11">
        <v>9</v>
      </c>
      <c r="I3771" s="20" t="s">
        <v>259</v>
      </c>
      <c r="J3771" s="11" t="s">
        <v>261</v>
      </c>
      <c r="K3771" s="11" t="s">
        <v>8769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44958</v>
      </c>
      <c r="H3772" s="11">
        <v>9</v>
      </c>
      <c r="I3772" s="20" t="s">
        <v>259</v>
      </c>
      <c r="J3772" s="11" t="s">
        <v>261</v>
      </c>
      <c r="K3772" s="11" t="s">
        <v>8769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44958</v>
      </c>
      <c r="H3773" s="11">
        <v>9</v>
      </c>
      <c r="I3773" s="20" t="s">
        <v>259</v>
      </c>
      <c r="J3773" s="11" t="s">
        <v>261</v>
      </c>
      <c r="K3773" s="11" t="s">
        <v>8769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44958</v>
      </c>
      <c r="H3774" s="11">
        <v>9</v>
      </c>
      <c r="I3774" s="20" t="s">
        <v>259</v>
      </c>
      <c r="J3774" s="11" t="s">
        <v>261</v>
      </c>
      <c r="K3774" s="11" t="s">
        <v>8769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44958</v>
      </c>
      <c r="H3775" s="11">
        <v>9</v>
      </c>
      <c r="I3775" s="20" t="s">
        <v>259</v>
      </c>
      <c r="J3775" s="11" t="s">
        <v>261</v>
      </c>
      <c r="K3775" s="11" t="s">
        <v>8769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44958</v>
      </c>
      <c r="H3776" s="11">
        <v>9</v>
      </c>
      <c r="I3776" s="20" t="s">
        <v>259</v>
      </c>
      <c r="J3776" s="11" t="s">
        <v>261</v>
      </c>
      <c r="K3776" s="11" t="s">
        <v>8769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44958</v>
      </c>
      <c r="H3777" s="11">
        <v>9</v>
      </c>
      <c r="I3777" s="20" t="s">
        <v>259</v>
      </c>
      <c r="J3777" s="11" t="s">
        <v>261</v>
      </c>
      <c r="K3777" s="11" t="s">
        <v>8769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44958</v>
      </c>
      <c r="H3778" s="11">
        <v>9</v>
      </c>
      <c r="I3778" s="20" t="s">
        <v>259</v>
      </c>
      <c r="J3778" s="11" t="s">
        <v>261</v>
      </c>
      <c r="K3778" s="11" t="s">
        <v>8769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44958</v>
      </c>
      <c r="H3779" s="11">
        <v>9</v>
      </c>
      <c r="I3779" s="20" t="s">
        <v>259</v>
      </c>
      <c r="J3779" s="11" t="s">
        <v>261</v>
      </c>
      <c r="K3779" s="11" t="s">
        <v>8769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44958</v>
      </c>
      <c r="H3780" s="11">
        <v>9</v>
      </c>
      <c r="I3780" s="20" t="s">
        <v>259</v>
      </c>
      <c r="J3780" s="11" t="s">
        <v>261</v>
      </c>
      <c r="K3780" s="11" t="s">
        <v>8769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44958</v>
      </c>
      <c r="H3781" s="11">
        <v>9</v>
      </c>
      <c r="I3781" s="20" t="s">
        <v>259</v>
      </c>
      <c r="J3781" s="11" t="s">
        <v>261</v>
      </c>
      <c r="K3781" s="11" t="s">
        <v>8769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44958</v>
      </c>
      <c r="H3782" s="11">
        <v>9</v>
      </c>
      <c r="I3782" s="20" t="s">
        <v>259</v>
      </c>
      <c r="J3782" s="11" t="s">
        <v>261</v>
      </c>
      <c r="K3782" s="11" t="s">
        <v>8769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44958</v>
      </c>
      <c r="H3783" s="11">
        <v>9</v>
      </c>
      <c r="I3783" s="20" t="s">
        <v>259</v>
      </c>
      <c r="J3783" s="11" t="s">
        <v>261</v>
      </c>
      <c r="K3783" s="11" t="s">
        <v>8769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44958</v>
      </c>
      <c r="H3784" s="11">
        <v>9</v>
      </c>
      <c r="I3784" s="20" t="s">
        <v>259</v>
      </c>
      <c r="J3784" s="11" t="s">
        <v>261</v>
      </c>
      <c r="K3784" s="11" t="s">
        <v>8769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44958</v>
      </c>
      <c r="H3785" s="11">
        <v>9</v>
      </c>
      <c r="I3785" s="20" t="s">
        <v>259</v>
      </c>
      <c r="J3785" s="11" t="s">
        <v>261</v>
      </c>
      <c r="K3785" s="11" t="s">
        <v>8769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44958</v>
      </c>
      <c r="H3786" s="11">
        <v>9</v>
      </c>
      <c r="I3786" s="20" t="s">
        <v>259</v>
      </c>
      <c r="J3786" s="11" t="s">
        <v>261</v>
      </c>
      <c r="K3786" s="11" t="s">
        <v>8769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44958</v>
      </c>
      <c r="H3787" s="11">
        <v>9</v>
      </c>
      <c r="I3787" s="20" t="s">
        <v>259</v>
      </c>
      <c r="J3787" s="11" t="s">
        <v>261</v>
      </c>
      <c r="K3787" s="11" t="s">
        <v>8769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44958</v>
      </c>
      <c r="H3788" s="11">
        <v>9</v>
      </c>
      <c r="I3788" s="20" t="s">
        <v>259</v>
      </c>
      <c r="J3788" s="11" t="s">
        <v>261</v>
      </c>
      <c r="K3788" s="11" t="s">
        <v>8769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44958</v>
      </c>
      <c r="H3789" s="11">
        <v>9</v>
      </c>
      <c r="I3789" s="20" t="s">
        <v>259</v>
      </c>
      <c r="J3789" s="11" t="s">
        <v>261</v>
      </c>
      <c r="K3789" s="11" t="s">
        <v>8769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44958</v>
      </c>
      <c r="H3790" s="11">
        <v>9</v>
      </c>
      <c r="I3790" s="20" t="s">
        <v>259</v>
      </c>
      <c r="J3790" s="11" t="s">
        <v>261</v>
      </c>
      <c r="K3790" s="11" t="s">
        <v>8769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44958</v>
      </c>
      <c r="H3791" s="11">
        <v>9</v>
      </c>
      <c r="I3791" s="20" t="s">
        <v>259</v>
      </c>
      <c r="J3791" s="11" t="s">
        <v>261</v>
      </c>
      <c r="K3791" s="11" t="s">
        <v>8769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44958</v>
      </c>
      <c r="H3792" s="11">
        <v>9</v>
      </c>
      <c r="I3792" s="20" t="s">
        <v>259</v>
      </c>
      <c r="J3792" s="11" t="s">
        <v>261</v>
      </c>
      <c r="K3792" s="11" t="s">
        <v>8769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44958</v>
      </c>
      <c r="H3793" s="11">
        <v>9</v>
      </c>
      <c r="I3793" s="20" t="s">
        <v>259</v>
      </c>
      <c r="J3793" s="11" t="s">
        <v>261</v>
      </c>
      <c r="K3793" s="11" t="s">
        <v>8769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44958</v>
      </c>
      <c r="H3794" s="11">
        <v>9</v>
      </c>
      <c r="I3794" s="20" t="s">
        <v>259</v>
      </c>
      <c r="J3794" s="11" t="s">
        <v>261</v>
      </c>
      <c r="K3794" s="11" t="s">
        <v>8769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44958</v>
      </c>
      <c r="H3795" s="11">
        <v>9</v>
      </c>
      <c r="I3795" s="20" t="s">
        <v>259</v>
      </c>
      <c r="J3795" s="11" t="s">
        <v>261</v>
      </c>
      <c r="K3795" s="11" t="s">
        <v>8769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44958</v>
      </c>
      <c r="H3796" s="11">
        <v>9</v>
      </c>
      <c r="I3796" s="20" t="s">
        <v>259</v>
      </c>
      <c r="J3796" s="11" t="s">
        <v>261</v>
      </c>
      <c r="K3796" s="11" t="s">
        <v>8769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44958</v>
      </c>
      <c r="H3797" s="11">
        <v>9</v>
      </c>
      <c r="I3797" s="20" t="s">
        <v>259</v>
      </c>
      <c r="J3797" s="11" t="s">
        <v>261</v>
      </c>
      <c r="K3797" s="11" t="s">
        <v>8769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44958</v>
      </c>
      <c r="H3798" s="11">
        <v>9</v>
      </c>
      <c r="I3798" s="20" t="s">
        <v>259</v>
      </c>
      <c r="J3798" s="11" t="s">
        <v>261</v>
      </c>
      <c r="K3798" s="11" t="s">
        <v>8769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44958</v>
      </c>
      <c r="H3799" s="11">
        <v>9</v>
      </c>
      <c r="I3799" s="20" t="s">
        <v>259</v>
      </c>
      <c r="J3799" s="11" t="s">
        <v>261</v>
      </c>
      <c r="K3799" s="11" t="s">
        <v>8769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44958</v>
      </c>
      <c r="H3800" s="11">
        <v>9</v>
      </c>
      <c r="I3800" s="20" t="s">
        <v>259</v>
      </c>
      <c r="J3800" s="11" t="s">
        <v>261</v>
      </c>
      <c r="K3800" s="11" t="s">
        <v>8769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44958</v>
      </c>
      <c r="H3801" s="11">
        <v>9</v>
      </c>
      <c r="I3801" s="20" t="s">
        <v>259</v>
      </c>
      <c r="J3801" s="11" t="s">
        <v>261</v>
      </c>
      <c r="K3801" s="11" t="s">
        <v>8769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44958</v>
      </c>
      <c r="H3802" s="11">
        <v>9</v>
      </c>
      <c r="I3802" s="20" t="s">
        <v>259</v>
      </c>
      <c r="J3802" s="11" t="s">
        <v>261</v>
      </c>
      <c r="K3802" s="11" t="s">
        <v>8769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44958</v>
      </c>
      <c r="H3803" s="11">
        <v>9</v>
      </c>
      <c r="I3803" s="20" t="s">
        <v>259</v>
      </c>
      <c r="J3803" s="11" t="s">
        <v>261</v>
      </c>
      <c r="K3803" s="11" t="s">
        <v>8769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44958</v>
      </c>
      <c r="H3804" s="11">
        <v>9</v>
      </c>
      <c r="I3804" s="20" t="s">
        <v>259</v>
      </c>
      <c r="J3804" s="11" t="s">
        <v>261</v>
      </c>
      <c r="K3804" s="11" t="s">
        <v>8769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44958</v>
      </c>
      <c r="H3805" s="11">
        <v>9</v>
      </c>
      <c r="I3805" s="20" t="s">
        <v>259</v>
      </c>
      <c r="J3805" s="11" t="s">
        <v>261</v>
      </c>
      <c r="K3805" s="11" t="s">
        <v>8769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44958</v>
      </c>
      <c r="H3806" s="11">
        <v>9</v>
      </c>
      <c r="I3806" s="20" t="s">
        <v>259</v>
      </c>
      <c r="J3806" s="11" t="s">
        <v>261</v>
      </c>
      <c r="K3806" s="11" t="s">
        <v>8769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44958</v>
      </c>
      <c r="H3807" s="11">
        <v>9</v>
      </c>
      <c r="I3807" s="20" t="s">
        <v>259</v>
      </c>
      <c r="J3807" s="11" t="s">
        <v>261</v>
      </c>
      <c r="K3807" s="11" t="s">
        <v>8769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44958</v>
      </c>
      <c r="H3808" s="11">
        <v>9</v>
      </c>
      <c r="I3808" s="20" t="s">
        <v>259</v>
      </c>
      <c r="J3808" s="11" t="s">
        <v>261</v>
      </c>
      <c r="K3808" s="11" t="s">
        <v>8769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44958</v>
      </c>
      <c r="H3809" s="11">
        <v>9</v>
      </c>
      <c r="I3809" s="20" t="s">
        <v>259</v>
      </c>
      <c r="J3809" s="11" t="s">
        <v>261</v>
      </c>
      <c r="K3809" s="11" t="s">
        <v>8769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44958</v>
      </c>
      <c r="H3810" s="11">
        <v>9</v>
      </c>
      <c r="I3810" s="20" t="s">
        <v>259</v>
      </c>
      <c r="J3810" s="11" t="s">
        <v>261</v>
      </c>
      <c r="K3810" s="11" t="s">
        <v>8769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44958</v>
      </c>
      <c r="H3811" s="11">
        <v>9</v>
      </c>
      <c r="I3811" s="20" t="s">
        <v>259</v>
      </c>
      <c r="J3811" s="11" t="s">
        <v>261</v>
      </c>
      <c r="K3811" s="11" t="s">
        <v>8769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44958</v>
      </c>
      <c r="H3812" s="11">
        <v>9</v>
      </c>
      <c r="I3812" s="20" t="s">
        <v>259</v>
      </c>
      <c r="J3812" s="11" t="s">
        <v>261</v>
      </c>
      <c r="K3812" s="11" t="s">
        <v>8769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44958</v>
      </c>
      <c r="H3813" s="11">
        <v>9</v>
      </c>
      <c r="I3813" s="20" t="s">
        <v>259</v>
      </c>
      <c r="J3813" s="11" t="s">
        <v>261</v>
      </c>
      <c r="K3813" s="11" t="s">
        <v>8769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44958</v>
      </c>
      <c r="H3814" s="11">
        <v>9</v>
      </c>
      <c r="I3814" s="20" t="s">
        <v>259</v>
      </c>
      <c r="J3814" s="11" t="s">
        <v>261</v>
      </c>
      <c r="K3814" s="11" t="s">
        <v>8769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44958</v>
      </c>
      <c r="H3815" s="11">
        <v>9</v>
      </c>
      <c r="I3815" s="20" t="s">
        <v>259</v>
      </c>
      <c r="J3815" s="11" t="s">
        <v>261</v>
      </c>
      <c r="K3815" s="11" t="s">
        <v>8769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44958</v>
      </c>
      <c r="H3816" s="11">
        <v>9</v>
      </c>
      <c r="I3816" s="20" t="s">
        <v>259</v>
      </c>
      <c r="J3816" s="11" t="s">
        <v>261</v>
      </c>
      <c r="K3816" s="11" t="s">
        <v>8769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44958</v>
      </c>
      <c r="H3817" s="11">
        <v>9</v>
      </c>
      <c r="I3817" s="20" t="s">
        <v>259</v>
      </c>
      <c r="J3817" s="11" t="s">
        <v>261</v>
      </c>
      <c r="K3817" s="11" t="s">
        <v>8769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44958</v>
      </c>
      <c r="H3818" s="11">
        <v>9</v>
      </c>
      <c r="I3818" s="20" t="s">
        <v>259</v>
      </c>
      <c r="J3818" s="11" t="s">
        <v>261</v>
      </c>
      <c r="K3818" s="11" t="s">
        <v>8769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44958</v>
      </c>
      <c r="H3819" s="11">
        <v>9</v>
      </c>
      <c r="I3819" s="20" t="s">
        <v>259</v>
      </c>
      <c r="J3819" s="11" t="s">
        <v>261</v>
      </c>
      <c r="K3819" s="11" t="s">
        <v>8769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44958</v>
      </c>
      <c r="H3820" s="11">
        <v>9</v>
      </c>
      <c r="I3820" s="20" t="s">
        <v>259</v>
      </c>
      <c r="J3820" s="11" t="s">
        <v>261</v>
      </c>
      <c r="K3820" s="11" t="s">
        <v>8769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44958</v>
      </c>
      <c r="H3821" s="11">
        <v>9</v>
      </c>
      <c r="I3821" s="20" t="s">
        <v>259</v>
      </c>
      <c r="J3821" s="11" t="s">
        <v>261</v>
      </c>
      <c r="K3821" s="11" t="s">
        <v>8769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44958</v>
      </c>
      <c r="H3822" s="11">
        <v>9</v>
      </c>
      <c r="I3822" s="20" t="s">
        <v>259</v>
      </c>
      <c r="J3822" s="11" t="s">
        <v>261</v>
      </c>
      <c r="K3822" s="11" t="s">
        <v>8769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44958</v>
      </c>
      <c r="H3823" s="11">
        <v>9</v>
      </c>
      <c r="I3823" s="20" t="s">
        <v>259</v>
      </c>
      <c r="J3823" s="11" t="s">
        <v>261</v>
      </c>
      <c r="K3823" s="11" t="s">
        <v>8769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44958</v>
      </c>
      <c r="H3824" s="11">
        <v>9</v>
      </c>
      <c r="I3824" s="20" t="s">
        <v>259</v>
      </c>
      <c r="J3824" s="11" t="s">
        <v>261</v>
      </c>
      <c r="K3824" s="11" t="s">
        <v>8769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44958</v>
      </c>
      <c r="H3825" s="11">
        <v>9</v>
      </c>
      <c r="I3825" s="20" t="s">
        <v>259</v>
      </c>
      <c r="J3825" s="11" t="s">
        <v>261</v>
      </c>
      <c r="K3825" s="11" t="s">
        <v>8769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44958</v>
      </c>
      <c r="H3826" s="11">
        <v>9</v>
      </c>
      <c r="I3826" s="20" t="s">
        <v>259</v>
      </c>
      <c r="J3826" s="11" t="s">
        <v>261</v>
      </c>
      <c r="K3826" s="11" t="s">
        <v>8769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44958</v>
      </c>
      <c r="H3827" s="11">
        <v>9</v>
      </c>
      <c r="I3827" s="20" t="s">
        <v>259</v>
      </c>
      <c r="J3827" s="11" t="s">
        <v>261</v>
      </c>
      <c r="K3827" s="11" t="s">
        <v>8769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44958</v>
      </c>
      <c r="H3828" s="11">
        <v>9</v>
      </c>
      <c r="I3828" s="20" t="s">
        <v>259</v>
      </c>
      <c r="J3828" s="11" t="s">
        <v>261</v>
      </c>
      <c r="K3828" s="11" t="s">
        <v>8769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44958</v>
      </c>
      <c r="H3829" s="11">
        <v>9</v>
      </c>
      <c r="I3829" s="20" t="s">
        <v>259</v>
      </c>
      <c r="J3829" s="11" t="s">
        <v>261</v>
      </c>
      <c r="K3829" s="11" t="s">
        <v>8769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44958</v>
      </c>
      <c r="H3830" s="11">
        <v>9</v>
      </c>
      <c r="I3830" s="20" t="s">
        <v>259</v>
      </c>
      <c r="J3830" s="11" t="s">
        <v>261</v>
      </c>
      <c r="K3830" s="11" t="s">
        <v>8769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44958</v>
      </c>
      <c r="H3831" s="11">
        <v>9</v>
      </c>
      <c r="I3831" s="20" t="s">
        <v>259</v>
      </c>
      <c r="J3831" s="11" t="s">
        <v>261</v>
      </c>
      <c r="K3831" s="11" t="s">
        <v>8769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44958</v>
      </c>
      <c r="H3832" s="11">
        <v>9</v>
      </c>
      <c r="I3832" s="20" t="s">
        <v>259</v>
      </c>
      <c r="J3832" s="11" t="s">
        <v>261</v>
      </c>
      <c r="K3832" s="11" t="s">
        <v>8769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44958</v>
      </c>
      <c r="H3833" s="11">
        <v>9</v>
      </c>
      <c r="I3833" s="20" t="s">
        <v>259</v>
      </c>
      <c r="J3833" s="11" t="s">
        <v>261</v>
      </c>
      <c r="K3833" s="11" t="s">
        <v>8769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44958</v>
      </c>
      <c r="H3834" s="11">
        <v>9</v>
      </c>
      <c r="I3834" s="20" t="s">
        <v>259</v>
      </c>
      <c r="J3834" s="11" t="s">
        <v>261</v>
      </c>
      <c r="K3834" s="11" t="s">
        <v>8769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44958</v>
      </c>
      <c r="H3835" s="11">
        <v>9</v>
      </c>
      <c r="I3835" s="20" t="s">
        <v>259</v>
      </c>
      <c r="J3835" s="11" t="s">
        <v>261</v>
      </c>
      <c r="K3835" s="11" t="s">
        <v>8769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44958</v>
      </c>
      <c r="H3836" s="11">
        <v>9</v>
      </c>
      <c r="I3836" s="20" t="s">
        <v>259</v>
      </c>
      <c r="J3836" s="11" t="s">
        <v>261</v>
      </c>
      <c r="K3836" s="11" t="s">
        <v>8769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44958</v>
      </c>
      <c r="H3837" s="11">
        <v>9</v>
      </c>
      <c r="I3837" s="20" t="s">
        <v>259</v>
      </c>
      <c r="J3837" s="11" t="s">
        <v>261</v>
      </c>
      <c r="K3837" s="11" t="s">
        <v>8769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44958</v>
      </c>
      <c r="H3838" s="11">
        <v>9</v>
      </c>
      <c r="I3838" s="20" t="s">
        <v>259</v>
      </c>
      <c r="J3838" s="11" t="s">
        <v>261</v>
      </c>
      <c r="K3838" s="11" t="s">
        <v>8769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44958</v>
      </c>
      <c r="H3839" s="11">
        <v>9</v>
      </c>
      <c r="I3839" s="20" t="s">
        <v>259</v>
      </c>
      <c r="J3839" s="11" t="s">
        <v>261</v>
      </c>
      <c r="K3839" s="11" t="s">
        <v>8769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44958</v>
      </c>
      <c r="H3840" s="11">
        <v>9</v>
      </c>
      <c r="I3840" s="20" t="s">
        <v>259</v>
      </c>
      <c r="J3840" s="11" t="s">
        <v>261</v>
      </c>
      <c r="K3840" s="11" t="s">
        <v>8769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44958</v>
      </c>
      <c r="H3841" s="11">
        <v>9</v>
      </c>
      <c r="I3841" s="20" t="s">
        <v>259</v>
      </c>
      <c r="J3841" s="11" t="s">
        <v>261</v>
      </c>
      <c r="K3841" s="11" t="s">
        <v>8769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44958</v>
      </c>
      <c r="H3842" s="11">
        <v>9</v>
      </c>
      <c r="I3842" s="20" t="s">
        <v>259</v>
      </c>
      <c r="J3842" s="11" t="s">
        <v>261</v>
      </c>
      <c r="K3842" s="11" t="s">
        <v>8769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44958</v>
      </c>
      <c r="H3843" s="11">
        <v>9</v>
      </c>
      <c r="I3843" s="20" t="s">
        <v>259</v>
      </c>
      <c r="J3843" s="11" t="s">
        <v>261</v>
      </c>
      <c r="K3843" s="11" t="s">
        <v>8769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44958</v>
      </c>
      <c r="H3844" s="11">
        <v>9</v>
      </c>
      <c r="I3844" s="20" t="s">
        <v>259</v>
      </c>
      <c r="J3844" s="11" t="s">
        <v>261</v>
      </c>
      <c r="K3844" s="11" t="s">
        <v>8769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44958</v>
      </c>
      <c r="H3845" s="11">
        <v>9</v>
      </c>
      <c r="I3845" s="20" t="s">
        <v>259</v>
      </c>
      <c r="J3845" s="11" t="s">
        <v>261</v>
      </c>
      <c r="K3845" s="11" t="s">
        <v>8769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44958</v>
      </c>
      <c r="H3846" s="11">
        <v>9</v>
      </c>
      <c r="I3846" s="20" t="s">
        <v>259</v>
      </c>
      <c r="J3846" s="11" t="s">
        <v>261</v>
      </c>
      <c r="K3846" s="11" t="s">
        <v>8769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44958</v>
      </c>
      <c r="H3847" s="11">
        <v>9</v>
      </c>
      <c r="I3847" s="20" t="s">
        <v>259</v>
      </c>
      <c r="J3847" s="11" t="s">
        <v>261</v>
      </c>
      <c r="K3847" s="11" t="s">
        <v>8769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44958</v>
      </c>
      <c r="H3848" s="11">
        <v>9</v>
      </c>
      <c r="I3848" s="20" t="s">
        <v>259</v>
      </c>
      <c r="J3848" s="11" t="s">
        <v>261</v>
      </c>
      <c r="K3848" s="11" t="s">
        <v>8769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44958</v>
      </c>
      <c r="H3849" s="11">
        <v>9</v>
      </c>
      <c r="I3849" s="20" t="s">
        <v>259</v>
      </c>
      <c r="J3849" s="11" t="s">
        <v>261</v>
      </c>
      <c r="K3849" s="11" t="s">
        <v>8769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44958</v>
      </c>
      <c r="H3850" s="11">
        <v>9</v>
      </c>
      <c r="I3850" s="20" t="s">
        <v>259</v>
      </c>
      <c r="J3850" s="11" t="s">
        <v>261</v>
      </c>
      <c r="K3850" s="11" t="s">
        <v>8769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44958</v>
      </c>
      <c r="H3851" s="11">
        <v>9</v>
      </c>
      <c r="I3851" s="20" t="s">
        <v>259</v>
      </c>
      <c r="J3851" s="11" t="s">
        <v>261</v>
      </c>
      <c r="K3851" s="11" t="s">
        <v>8769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44958</v>
      </c>
      <c r="H3852" s="11">
        <v>9</v>
      </c>
      <c r="I3852" s="20" t="s">
        <v>259</v>
      </c>
      <c r="J3852" s="11" t="s">
        <v>261</v>
      </c>
      <c r="K3852" s="11" t="s">
        <v>8769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44958</v>
      </c>
      <c r="H3853" s="11">
        <v>9</v>
      </c>
      <c r="I3853" s="20" t="s">
        <v>259</v>
      </c>
      <c r="J3853" s="11" t="s">
        <v>261</v>
      </c>
      <c r="K3853" s="11" t="s">
        <v>8769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44958</v>
      </c>
      <c r="H3854" s="11">
        <v>9</v>
      </c>
      <c r="I3854" s="20" t="s">
        <v>259</v>
      </c>
      <c r="J3854" s="11" t="s">
        <v>261</v>
      </c>
      <c r="K3854" s="11" t="s">
        <v>8769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44958</v>
      </c>
      <c r="H3855" s="11">
        <v>9</v>
      </c>
      <c r="I3855" s="20" t="s">
        <v>259</v>
      </c>
      <c r="J3855" s="11" t="s">
        <v>261</v>
      </c>
      <c r="K3855" s="11" t="s">
        <v>8769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44958</v>
      </c>
      <c r="H3856" s="11">
        <v>9</v>
      </c>
      <c r="I3856" s="20" t="s">
        <v>259</v>
      </c>
      <c r="J3856" s="11" t="s">
        <v>261</v>
      </c>
      <c r="K3856" s="11" t="s">
        <v>8769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44958</v>
      </c>
      <c r="H3857" s="11">
        <v>9</v>
      </c>
      <c r="I3857" s="20" t="s">
        <v>259</v>
      </c>
      <c r="J3857" s="11" t="s">
        <v>261</v>
      </c>
      <c r="K3857" s="11" t="s">
        <v>8769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44958</v>
      </c>
      <c r="H3858" s="11">
        <v>9</v>
      </c>
      <c r="I3858" s="20" t="s">
        <v>259</v>
      </c>
      <c r="J3858" s="11" t="s">
        <v>261</v>
      </c>
      <c r="K3858" s="11" t="s">
        <v>8769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44958</v>
      </c>
      <c r="H3859" s="11">
        <v>9</v>
      </c>
      <c r="I3859" s="20" t="s">
        <v>259</v>
      </c>
      <c r="J3859" s="11" t="s">
        <v>261</v>
      </c>
      <c r="K3859" s="11" t="s">
        <v>8769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44958</v>
      </c>
      <c r="H3860" s="11">
        <v>9</v>
      </c>
      <c r="I3860" s="20" t="s">
        <v>259</v>
      </c>
      <c r="J3860" s="11" t="s">
        <v>261</v>
      </c>
      <c r="K3860" s="11" t="s">
        <v>8769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44958</v>
      </c>
      <c r="H3861" s="11">
        <v>9</v>
      </c>
      <c r="I3861" s="20" t="s">
        <v>259</v>
      </c>
      <c r="J3861" s="11" t="s">
        <v>261</v>
      </c>
      <c r="K3861" s="11" t="s">
        <v>8769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44958</v>
      </c>
      <c r="H3862" s="11">
        <v>9</v>
      </c>
      <c r="I3862" s="20" t="s">
        <v>259</v>
      </c>
      <c r="J3862" s="11" t="s">
        <v>261</v>
      </c>
      <c r="K3862" s="11" t="s">
        <v>8769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44958</v>
      </c>
      <c r="H3863" s="11">
        <v>9</v>
      </c>
      <c r="I3863" s="20" t="s">
        <v>259</v>
      </c>
      <c r="J3863" s="11" t="s">
        <v>261</v>
      </c>
      <c r="K3863" s="11" t="s">
        <v>8769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44958</v>
      </c>
      <c r="H3864" s="11">
        <v>9</v>
      </c>
      <c r="I3864" s="20" t="s">
        <v>259</v>
      </c>
      <c r="J3864" s="11" t="s">
        <v>261</v>
      </c>
      <c r="K3864" s="11" t="s">
        <v>8769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44958</v>
      </c>
      <c r="H3865" s="11">
        <v>9</v>
      </c>
      <c r="I3865" s="20" t="s">
        <v>259</v>
      </c>
      <c r="J3865" s="11" t="s">
        <v>261</v>
      </c>
      <c r="K3865" s="11" t="s">
        <v>8769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44958</v>
      </c>
      <c r="H3866" s="11">
        <v>9</v>
      </c>
      <c r="I3866" s="20" t="s">
        <v>259</v>
      </c>
      <c r="J3866" s="11" t="s">
        <v>261</v>
      </c>
      <c r="K3866" s="11" t="s">
        <v>8769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44958</v>
      </c>
      <c r="H3867" s="11">
        <v>9</v>
      </c>
      <c r="I3867" s="20" t="s">
        <v>259</v>
      </c>
      <c r="J3867" s="11" t="s">
        <v>261</v>
      </c>
      <c r="K3867" s="11" t="s">
        <v>8769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44958</v>
      </c>
      <c r="H3868" s="11">
        <v>9</v>
      </c>
      <c r="I3868" s="20" t="s">
        <v>259</v>
      </c>
      <c r="J3868" s="11" t="s">
        <v>261</v>
      </c>
      <c r="K3868" s="11" t="s">
        <v>8769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44958</v>
      </c>
      <c r="H3869" s="11">
        <v>9</v>
      </c>
      <c r="I3869" s="20" t="s">
        <v>259</v>
      </c>
      <c r="J3869" s="11" t="s">
        <v>261</v>
      </c>
      <c r="K3869" s="11" t="s">
        <v>8769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44958</v>
      </c>
      <c r="H3870" s="11">
        <v>9</v>
      </c>
      <c r="I3870" s="20" t="s">
        <v>259</v>
      </c>
      <c r="J3870" s="11" t="s">
        <v>261</v>
      </c>
      <c r="K3870" s="11" t="s">
        <v>8769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44958</v>
      </c>
      <c r="H3871" s="11">
        <v>9</v>
      </c>
      <c r="I3871" s="20" t="s">
        <v>259</v>
      </c>
      <c r="J3871" s="11" t="s">
        <v>261</v>
      </c>
      <c r="K3871" s="11" t="s">
        <v>8769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44958</v>
      </c>
      <c r="H3872" s="11">
        <v>9</v>
      </c>
      <c r="I3872" s="20" t="s">
        <v>259</v>
      </c>
      <c r="J3872" s="11" t="s">
        <v>261</v>
      </c>
      <c r="K3872" s="11" t="s">
        <v>8769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44958</v>
      </c>
      <c r="H3873" s="11">
        <v>9</v>
      </c>
      <c r="I3873" s="20" t="s">
        <v>259</v>
      </c>
      <c r="J3873" s="11" t="s">
        <v>261</v>
      </c>
      <c r="K3873" s="11" t="s">
        <v>8769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44958</v>
      </c>
      <c r="H3874" s="11">
        <v>9</v>
      </c>
      <c r="I3874" s="20" t="s">
        <v>259</v>
      </c>
      <c r="J3874" s="11" t="s">
        <v>261</v>
      </c>
      <c r="K3874" s="11" t="s">
        <v>8769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44958</v>
      </c>
      <c r="H3875" s="11">
        <v>9</v>
      </c>
      <c r="I3875" s="20" t="s">
        <v>259</v>
      </c>
      <c r="J3875" s="11" t="s">
        <v>261</v>
      </c>
      <c r="K3875" s="11" t="s">
        <v>8769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44958</v>
      </c>
      <c r="H3876" s="11">
        <v>9</v>
      </c>
      <c r="I3876" s="20" t="s">
        <v>259</v>
      </c>
      <c r="J3876" s="11" t="s">
        <v>261</v>
      </c>
      <c r="K3876" s="11" t="s">
        <v>8769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44958</v>
      </c>
      <c r="H3877" s="11">
        <v>9</v>
      </c>
      <c r="I3877" s="20" t="s">
        <v>259</v>
      </c>
      <c r="J3877" s="11" t="s">
        <v>261</v>
      </c>
      <c r="K3877" s="11" t="s">
        <v>8769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44958</v>
      </c>
      <c r="H3878" s="11">
        <v>9</v>
      </c>
      <c r="I3878" s="20" t="s">
        <v>259</v>
      </c>
      <c r="J3878" s="11" t="s">
        <v>261</v>
      </c>
      <c r="K3878" s="11" t="s">
        <v>8769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44958</v>
      </c>
      <c r="H3879" s="11">
        <v>9</v>
      </c>
      <c r="I3879" s="20" t="s">
        <v>259</v>
      </c>
      <c r="J3879" s="11" t="s">
        <v>261</v>
      </c>
      <c r="K3879" s="11" t="s">
        <v>8769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44958</v>
      </c>
      <c r="H3880" s="11">
        <v>9</v>
      </c>
      <c r="I3880" s="20" t="s">
        <v>259</v>
      </c>
      <c r="J3880" s="11" t="s">
        <v>261</v>
      </c>
      <c r="K3880" s="11" t="s">
        <v>8769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44958</v>
      </c>
      <c r="H3881" s="11">
        <v>9</v>
      </c>
      <c r="I3881" s="20" t="s">
        <v>259</v>
      </c>
      <c r="J3881" s="11" t="s">
        <v>261</v>
      </c>
      <c r="K3881" s="11" t="s">
        <v>8769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44958</v>
      </c>
      <c r="H3882" s="11">
        <v>9</v>
      </c>
      <c r="I3882" s="20" t="s">
        <v>259</v>
      </c>
      <c r="J3882" s="11" t="s">
        <v>261</v>
      </c>
      <c r="K3882" s="11" t="s">
        <v>8769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44958</v>
      </c>
      <c r="H3883" s="11">
        <v>9</v>
      </c>
      <c r="I3883" s="20" t="s">
        <v>259</v>
      </c>
      <c r="J3883" s="11" t="s">
        <v>261</v>
      </c>
      <c r="K3883" s="11" t="s">
        <v>8769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44958</v>
      </c>
      <c r="H3884" s="11">
        <v>9</v>
      </c>
      <c r="I3884" s="20" t="s">
        <v>259</v>
      </c>
      <c r="J3884" s="11" t="s">
        <v>261</v>
      </c>
      <c r="K3884" s="11" t="s">
        <v>8769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44958</v>
      </c>
      <c r="H3885" s="11">
        <v>9</v>
      </c>
      <c r="I3885" s="20" t="s">
        <v>259</v>
      </c>
      <c r="J3885" s="11" t="s">
        <v>261</v>
      </c>
      <c r="K3885" s="11" t="s">
        <v>8769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44958</v>
      </c>
      <c r="H3886" s="11">
        <v>9</v>
      </c>
      <c r="I3886" s="20" t="s">
        <v>259</v>
      </c>
      <c r="J3886" s="11" t="s">
        <v>261</v>
      </c>
      <c r="K3886" s="11" t="s">
        <v>8769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44958</v>
      </c>
      <c r="H3887" s="11">
        <v>9</v>
      </c>
      <c r="I3887" s="20" t="s">
        <v>259</v>
      </c>
      <c r="J3887" s="11" t="s">
        <v>261</v>
      </c>
      <c r="K3887" s="11" t="s">
        <v>8769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44958</v>
      </c>
      <c r="H3888" s="11">
        <v>9</v>
      </c>
      <c r="I3888" s="20" t="s">
        <v>259</v>
      </c>
      <c r="J3888" s="11" t="s">
        <v>261</v>
      </c>
      <c r="K3888" s="11" t="s">
        <v>8769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44958</v>
      </c>
      <c r="H3889" s="11">
        <v>9</v>
      </c>
      <c r="I3889" s="20" t="s">
        <v>259</v>
      </c>
      <c r="J3889" s="11" t="s">
        <v>261</v>
      </c>
      <c r="K3889" s="11" t="s">
        <v>8769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44958</v>
      </c>
      <c r="H3890" s="11">
        <v>9</v>
      </c>
      <c r="I3890" s="20" t="s">
        <v>259</v>
      </c>
      <c r="J3890" s="11" t="s">
        <v>261</v>
      </c>
      <c r="K3890" s="11" t="s">
        <v>8769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44958</v>
      </c>
      <c r="H3891" s="11">
        <v>9</v>
      </c>
      <c r="I3891" s="20" t="s">
        <v>259</v>
      </c>
      <c r="J3891" s="11" t="s">
        <v>261</v>
      </c>
      <c r="K3891" s="11" t="s">
        <v>8769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44958</v>
      </c>
      <c r="H3892" s="11">
        <v>9</v>
      </c>
      <c r="I3892" s="20" t="s">
        <v>259</v>
      </c>
      <c r="J3892" s="11" t="s">
        <v>261</v>
      </c>
      <c r="K3892" s="11" t="s">
        <v>8769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44958</v>
      </c>
      <c r="H3893" s="11">
        <v>9</v>
      </c>
      <c r="I3893" s="20" t="s">
        <v>259</v>
      </c>
      <c r="J3893" s="11" t="s">
        <v>261</v>
      </c>
      <c r="K3893" s="11" t="s">
        <v>8769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44958</v>
      </c>
      <c r="H3894" s="11">
        <v>9</v>
      </c>
      <c r="I3894" s="20" t="s">
        <v>259</v>
      </c>
      <c r="J3894" s="11" t="s">
        <v>261</v>
      </c>
      <c r="K3894" s="11" t="s">
        <v>8769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44958</v>
      </c>
      <c r="H3895" s="11">
        <v>9</v>
      </c>
      <c r="I3895" s="20" t="s">
        <v>259</v>
      </c>
      <c r="J3895" s="11" t="s">
        <v>261</v>
      </c>
      <c r="K3895" s="11" t="s">
        <v>8769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44958</v>
      </c>
      <c r="H3896" s="11">
        <v>9</v>
      </c>
      <c r="I3896" s="20" t="s">
        <v>259</v>
      </c>
      <c r="J3896" s="11" t="s">
        <v>261</v>
      </c>
      <c r="K3896" s="11" t="s">
        <v>8769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44958</v>
      </c>
      <c r="H3897" s="11">
        <v>9</v>
      </c>
      <c r="I3897" s="20" t="s">
        <v>259</v>
      </c>
      <c r="J3897" s="11" t="s">
        <v>261</v>
      </c>
      <c r="K3897" s="11" t="s">
        <v>8769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44958</v>
      </c>
      <c r="H3898" s="11">
        <v>9</v>
      </c>
      <c r="I3898" s="20" t="s">
        <v>259</v>
      </c>
      <c r="J3898" s="11" t="s">
        <v>261</v>
      </c>
      <c r="K3898" s="11" t="s">
        <v>8769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44958</v>
      </c>
      <c r="H3899" s="11">
        <v>9</v>
      </c>
      <c r="I3899" s="20" t="s">
        <v>259</v>
      </c>
      <c r="J3899" s="11" t="s">
        <v>261</v>
      </c>
      <c r="K3899" s="11" t="s">
        <v>8769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44958</v>
      </c>
      <c r="H3900" s="11">
        <v>9</v>
      </c>
      <c r="I3900" s="20" t="s">
        <v>259</v>
      </c>
      <c r="J3900" s="11" t="s">
        <v>261</v>
      </c>
      <c r="K3900" s="11" t="s">
        <v>8769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44958</v>
      </c>
      <c r="H3901" s="11">
        <v>9</v>
      </c>
      <c r="I3901" s="20" t="s">
        <v>259</v>
      </c>
      <c r="J3901" s="11" t="s">
        <v>261</v>
      </c>
      <c r="K3901" s="11" t="s">
        <v>8769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44958</v>
      </c>
      <c r="H3902" s="11">
        <v>9</v>
      </c>
      <c r="I3902" s="20" t="s">
        <v>259</v>
      </c>
      <c r="J3902" s="11" t="s">
        <v>261</v>
      </c>
      <c r="K3902" s="11" t="s">
        <v>8769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44958</v>
      </c>
      <c r="H3903" s="11">
        <v>9</v>
      </c>
      <c r="I3903" s="20" t="s">
        <v>259</v>
      </c>
      <c r="J3903" s="11" t="s">
        <v>261</v>
      </c>
      <c r="K3903" s="11" t="s">
        <v>8769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44958</v>
      </c>
      <c r="H3904" s="11">
        <v>9</v>
      </c>
      <c r="I3904" s="20" t="s">
        <v>259</v>
      </c>
      <c r="J3904" s="11" t="s">
        <v>261</v>
      </c>
      <c r="K3904" s="11" t="s">
        <v>8769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44958</v>
      </c>
      <c r="H3905" s="11">
        <v>9</v>
      </c>
      <c r="I3905" s="20" t="s">
        <v>259</v>
      </c>
      <c r="J3905" s="11" t="s">
        <v>261</v>
      </c>
      <c r="K3905" s="11" t="s">
        <v>8769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44958</v>
      </c>
      <c r="H3906" s="11">
        <v>9</v>
      </c>
      <c r="I3906" s="20" t="s">
        <v>259</v>
      </c>
      <c r="J3906" s="11" t="s">
        <v>261</v>
      </c>
      <c r="K3906" s="11" t="s">
        <v>8769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44958</v>
      </c>
      <c r="H3907" s="11">
        <v>9</v>
      </c>
      <c r="I3907" s="20" t="s">
        <v>259</v>
      </c>
      <c r="J3907" s="11" t="s">
        <v>261</v>
      </c>
      <c r="K3907" s="11" t="s">
        <v>8769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44958</v>
      </c>
      <c r="H3908" s="11">
        <v>9</v>
      </c>
      <c r="I3908" s="20" t="s">
        <v>259</v>
      </c>
      <c r="J3908" s="11" t="s">
        <v>261</v>
      </c>
      <c r="K3908" s="11" t="s">
        <v>8769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44958</v>
      </c>
      <c r="H3909" s="11">
        <v>9</v>
      </c>
      <c r="I3909" s="20" t="s">
        <v>259</v>
      </c>
      <c r="J3909" s="11" t="s">
        <v>261</v>
      </c>
      <c r="K3909" s="11" t="s">
        <v>8769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44958</v>
      </c>
      <c r="H3910" s="11">
        <v>9</v>
      </c>
      <c r="I3910" s="20" t="s">
        <v>259</v>
      </c>
      <c r="J3910" s="11" t="s">
        <v>261</v>
      </c>
      <c r="K3910" s="11" t="s">
        <v>8769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44958</v>
      </c>
      <c r="H3911" s="11">
        <v>9</v>
      </c>
      <c r="I3911" s="20" t="s">
        <v>259</v>
      </c>
      <c r="J3911" s="11" t="s">
        <v>261</v>
      </c>
      <c r="K3911" s="11" t="s">
        <v>8769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44958</v>
      </c>
      <c r="H3912" s="11">
        <v>9</v>
      </c>
      <c r="I3912" s="20" t="s">
        <v>259</v>
      </c>
      <c r="J3912" s="11" t="s">
        <v>261</v>
      </c>
      <c r="K3912" s="11" t="s">
        <v>8769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44958</v>
      </c>
      <c r="H3913" s="11">
        <v>9</v>
      </c>
      <c r="I3913" s="20" t="s">
        <v>259</v>
      </c>
      <c r="J3913" s="11" t="s">
        <v>261</v>
      </c>
      <c r="K3913" s="11" t="s">
        <v>8769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44958</v>
      </c>
      <c r="H3914" s="11">
        <v>9</v>
      </c>
      <c r="I3914" s="20" t="s">
        <v>259</v>
      </c>
      <c r="J3914" s="11" t="s">
        <v>261</v>
      </c>
      <c r="K3914" s="11" t="s">
        <v>8769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44958</v>
      </c>
      <c r="H3915" s="11">
        <v>9</v>
      </c>
      <c r="I3915" s="20" t="s">
        <v>259</v>
      </c>
      <c r="J3915" s="11" t="s">
        <v>261</v>
      </c>
      <c r="K3915" s="11" t="s">
        <v>8769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44958</v>
      </c>
      <c r="H3916" s="11">
        <v>9</v>
      </c>
      <c r="I3916" s="20" t="s">
        <v>259</v>
      </c>
      <c r="J3916" s="11" t="s">
        <v>261</v>
      </c>
      <c r="K3916" s="11" t="s">
        <v>8769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44958</v>
      </c>
      <c r="H3917" s="11">
        <v>9</v>
      </c>
      <c r="I3917" s="20" t="s">
        <v>259</v>
      </c>
      <c r="J3917" s="11" t="s">
        <v>261</v>
      </c>
      <c r="K3917" s="11" t="s">
        <v>8769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44958</v>
      </c>
      <c r="H3918" s="11">
        <v>9</v>
      </c>
      <c r="I3918" s="20" t="s">
        <v>259</v>
      </c>
      <c r="J3918" s="11" t="s">
        <v>261</v>
      </c>
      <c r="K3918" s="11" t="s">
        <v>8769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44958</v>
      </c>
      <c r="H3919" s="11">
        <v>9</v>
      </c>
      <c r="I3919" s="20" t="s">
        <v>259</v>
      </c>
      <c r="J3919" s="11" t="s">
        <v>261</v>
      </c>
      <c r="K3919" s="11" t="s">
        <v>8769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44958</v>
      </c>
      <c r="H3920" s="11">
        <v>9</v>
      </c>
      <c r="I3920" s="20" t="s">
        <v>259</v>
      </c>
      <c r="J3920" s="11" t="s">
        <v>261</v>
      </c>
      <c r="K3920" s="11" t="s">
        <v>8769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44958</v>
      </c>
      <c r="H3921" s="11">
        <v>9</v>
      </c>
      <c r="I3921" s="20" t="s">
        <v>259</v>
      </c>
      <c r="J3921" s="11" t="s">
        <v>261</v>
      </c>
      <c r="K3921" s="11" t="s">
        <v>8769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44958</v>
      </c>
      <c r="H3922" s="11">
        <v>9</v>
      </c>
      <c r="I3922" s="20" t="s">
        <v>259</v>
      </c>
      <c r="J3922" s="11" t="s">
        <v>261</v>
      </c>
      <c r="K3922" s="11" t="s">
        <v>8769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44958</v>
      </c>
      <c r="H3923" s="11">
        <v>9</v>
      </c>
      <c r="I3923" s="20" t="s">
        <v>259</v>
      </c>
      <c r="J3923" s="11" t="s">
        <v>261</v>
      </c>
      <c r="K3923" s="11" t="s">
        <v>8769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44958</v>
      </c>
      <c r="H3924" s="11">
        <v>9</v>
      </c>
      <c r="I3924" s="20" t="s">
        <v>259</v>
      </c>
      <c r="J3924" s="11" t="s">
        <v>261</v>
      </c>
      <c r="K3924" s="11" t="s">
        <v>8769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44958</v>
      </c>
      <c r="H3925" s="11">
        <v>9</v>
      </c>
      <c r="I3925" s="20" t="s">
        <v>259</v>
      </c>
      <c r="J3925" s="11" t="s">
        <v>261</v>
      </c>
      <c r="K3925" s="11" t="s">
        <v>8769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44958</v>
      </c>
      <c r="H3926" s="11">
        <v>9</v>
      </c>
      <c r="I3926" s="20" t="s">
        <v>259</v>
      </c>
      <c r="J3926" s="11" t="s">
        <v>261</v>
      </c>
      <c r="K3926" s="11" t="s">
        <v>8769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44958</v>
      </c>
      <c r="H3927" s="11">
        <v>9</v>
      </c>
      <c r="I3927" s="20" t="s">
        <v>259</v>
      </c>
      <c r="J3927" s="11" t="s">
        <v>261</v>
      </c>
      <c r="K3927" s="11" t="s">
        <v>8769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44958</v>
      </c>
      <c r="H3928" s="11">
        <v>9</v>
      </c>
      <c r="I3928" s="20" t="s">
        <v>259</v>
      </c>
      <c r="J3928" s="11" t="s">
        <v>261</v>
      </c>
      <c r="K3928" s="11" t="s">
        <v>8769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44958</v>
      </c>
      <c r="H3929" s="11">
        <v>9</v>
      </c>
      <c r="I3929" s="20" t="s">
        <v>259</v>
      </c>
      <c r="J3929" s="11" t="s">
        <v>261</v>
      </c>
      <c r="K3929" s="11" t="s">
        <v>8769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44958</v>
      </c>
      <c r="H3930" s="11">
        <v>9</v>
      </c>
      <c r="I3930" s="20" t="s">
        <v>259</v>
      </c>
      <c r="J3930" s="11" t="s">
        <v>261</v>
      </c>
      <c r="K3930" s="11" t="s">
        <v>8769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44958</v>
      </c>
      <c r="H3931" s="11">
        <v>9</v>
      </c>
      <c r="I3931" s="20" t="s">
        <v>259</v>
      </c>
      <c r="J3931" s="11" t="s">
        <v>261</v>
      </c>
      <c r="K3931" s="11" t="s">
        <v>8769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44958</v>
      </c>
      <c r="H3932" s="11">
        <v>9</v>
      </c>
      <c r="I3932" s="20" t="s">
        <v>259</v>
      </c>
      <c r="J3932" s="11" t="s">
        <v>261</v>
      </c>
      <c r="K3932" s="11" t="s">
        <v>8769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44958</v>
      </c>
      <c r="H3933" s="11">
        <v>9</v>
      </c>
      <c r="I3933" s="20" t="s">
        <v>259</v>
      </c>
      <c r="J3933" s="11" t="s">
        <v>261</v>
      </c>
      <c r="K3933" s="11" t="s">
        <v>8769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44958</v>
      </c>
      <c r="H3934" s="11">
        <v>9</v>
      </c>
      <c r="I3934" s="20" t="s">
        <v>259</v>
      </c>
      <c r="J3934" s="11" t="s">
        <v>261</v>
      </c>
      <c r="K3934" s="11" t="s">
        <v>8769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44958</v>
      </c>
      <c r="H3935" s="11">
        <v>9</v>
      </c>
      <c r="I3935" s="20" t="s">
        <v>259</v>
      </c>
      <c r="J3935" s="11" t="s">
        <v>261</v>
      </c>
      <c r="K3935" s="11" t="s">
        <v>8769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44958</v>
      </c>
      <c r="H3936" s="11">
        <v>9</v>
      </c>
      <c r="I3936" s="20" t="s">
        <v>259</v>
      </c>
      <c r="J3936" s="11" t="s">
        <v>261</v>
      </c>
      <c r="K3936" s="11" t="s">
        <v>8769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44958</v>
      </c>
      <c r="H3937" s="11">
        <v>9</v>
      </c>
      <c r="I3937" s="20" t="s">
        <v>259</v>
      </c>
      <c r="J3937" s="11" t="s">
        <v>261</v>
      </c>
      <c r="K3937" s="11" t="s">
        <v>8769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44958</v>
      </c>
      <c r="H3938" s="11">
        <v>9</v>
      </c>
      <c r="I3938" s="20" t="s">
        <v>259</v>
      </c>
      <c r="J3938" s="11" t="s">
        <v>261</v>
      </c>
      <c r="K3938" s="11" t="s">
        <v>8769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44958</v>
      </c>
      <c r="H3939" s="11">
        <v>9</v>
      </c>
      <c r="I3939" s="20" t="s">
        <v>259</v>
      </c>
      <c r="J3939" s="11" t="s">
        <v>261</v>
      </c>
      <c r="K3939" s="11" t="s">
        <v>8769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44958</v>
      </c>
      <c r="H3940" s="11">
        <v>9</v>
      </c>
      <c r="I3940" s="20" t="s">
        <v>259</v>
      </c>
      <c r="J3940" s="11" t="s">
        <v>261</v>
      </c>
      <c r="K3940" s="11" t="s">
        <v>8769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44958</v>
      </c>
      <c r="H3941" s="11">
        <v>9</v>
      </c>
      <c r="I3941" s="20" t="s">
        <v>259</v>
      </c>
      <c r="J3941" s="11" t="s">
        <v>261</v>
      </c>
      <c r="K3941" s="11" t="s">
        <v>8769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44958</v>
      </c>
      <c r="H3942" s="11">
        <v>9</v>
      </c>
      <c r="I3942" s="20" t="s">
        <v>259</v>
      </c>
      <c r="J3942" s="11" t="s">
        <v>261</v>
      </c>
      <c r="K3942" s="11" t="s">
        <v>8769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44958</v>
      </c>
      <c r="H3943" s="11">
        <v>9</v>
      </c>
      <c r="I3943" s="20" t="s">
        <v>259</v>
      </c>
      <c r="J3943" s="11" t="s">
        <v>261</v>
      </c>
      <c r="K3943" s="11" t="s">
        <v>8769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44958</v>
      </c>
      <c r="H3944" s="11">
        <v>9</v>
      </c>
      <c r="I3944" s="20" t="s">
        <v>259</v>
      </c>
      <c r="J3944" s="11" t="s">
        <v>261</v>
      </c>
      <c r="K3944" s="11" t="s">
        <v>8769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44958</v>
      </c>
      <c r="H3945" s="11">
        <v>9</v>
      </c>
      <c r="I3945" s="20" t="s">
        <v>259</v>
      </c>
      <c r="J3945" s="11" t="s">
        <v>261</v>
      </c>
      <c r="K3945" s="11" t="s">
        <v>8769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44958</v>
      </c>
      <c r="H3946" s="11">
        <v>9</v>
      </c>
      <c r="I3946" s="20" t="s">
        <v>259</v>
      </c>
      <c r="J3946" s="11" t="s">
        <v>261</v>
      </c>
      <c r="K3946" s="11" t="s">
        <v>8769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44958</v>
      </c>
      <c r="H3947" s="11">
        <v>9</v>
      </c>
      <c r="I3947" s="20" t="s">
        <v>259</v>
      </c>
      <c r="J3947" s="11" t="s">
        <v>261</v>
      </c>
      <c r="K3947" s="11" t="s">
        <v>8769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44958</v>
      </c>
      <c r="H3948" s="11">
        <v>9</v>
      </c>
      <c r="I3948" s="20" t="s">
        <v>259</v>
      </c>
      <c r="J3948" s="11" t="s">
        <v>261</v>
      </c>
      <c r="K3948" s="11" t="s">
        <v>8769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44958</v>
      </c>
      <c r="H3949" s="11">
        <v>9</v>
      </c>
      <c r="I3949" s="20" t="s">
        <v>259</v>
      </c>
      <c r="J3949" s="11" t="s">
        <v>261</v>
      </c>
      <c r="K3949" s="11" t="s">
        <v>8769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44958</v>
      </c>
      <c r="H3950" s="11">
        <v>9</v>
      </c>
      <c r="I3950" s="20" t="s">
        <v>259</v>
      </c>
      <c r="J3950" s="11" t="s">
        <v>261</v>
      </c>
      <c r="K3950" s="11" t="s">
        <v>8769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44958</v>
      </c>
      <c r="H3951" s="11">
        <v>9</v>
      </c>
      <c r="I3951" s="20" t="s">
        <v>259</v>
      </c>
      <c r="J3951" s="11" t="s">
        <v>261</v>
      </c>
      <c r="K3951" s="11" t="s">
        <v>8769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44958</v>
      </c>
      <c r="H3952" s="11">
        <v>9</v>
      </c>
      <c r="I3952" s="20" t="s">
        <v>259</v>
      </c>
      <c r="J3952" s="11" t="s">
        <v>261</v>
      </c>
      <c r="K3952" s="11" t="s">
        <v>8769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44958</v>
      </c>
      <c r="H3953" s="11">
        <v>9</v>
      </c>
      <c r="I3953" s="20" t="s">
        <v>259</v>
      </c>
      <c r="J3953" s="11" t="s">
        <v>261</v>
      </c>
      <c r="K3953" s="11" t="s">
        <v>8769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44958</v>
      </c>
      <c r="H3954" s="11">
        <v>9</v>
      </c>
      <c r="I3954" s="20" t="s">
        <v>259</v>
      </c>
      <c r="J3954" s="11" t="s">
        <v>261</v>
      </c>
      <c r="K3954" s="11" t="s">
        <v>8769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44958</v>
      </c>
      <c r="H3955" s="11">
        <v>9</v>
      </c>
      <c r="I3955" s="20" t="s">
        <v>259</v>
      </c>
      <c r="J3955" s="11" t="s">
        <v>261</v>
      </c>
      <c r="K3955" s="11" t="s">
        <v>8769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44958</v>
      </c>
      <c r="H3956" s="11">
        <v>9</v>
      </c>
      <c r="I3956" s="20" t="s">
        <v>259</v>
      </c>
      <c r="J3956" s="11" t="s">
        <v>261</v>
      </c>
      <c r="K3956" s="11" t="s">
        <v>8769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44958</v>
      </c>
      <c r="H3957" s="11">
        <v>9</v>
      </c>
      <c r="I3957" s="20" t="s">
        <v>259</v>
      </c>
      <c r="J3957" s="11" t="s">
        <v>261</v>
      </c>
      <c r="K3957" s="11" t="s">
        <v>8769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44958</v>
      </c>
      <c r="H3958" s="11">
        <v>9</v>
      </c>
      <c r="I3958" s="20" t="s">
        <v>259</v>
      </c>
      <c r="J3958" s="11" t="s">
        <v>261</v>
      </c>
      <c r="K3958" s="11" t="s">
        <v>8769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44958</v>
      </c>
      <c r="H3959" s="11">
        <v>9</v>
      </c>
      <c r="I3959" s="20" t="s">
        <v>259</v>
      </c>
      <c r="J3959" s="11" t="s">
        <v>261</v>
      </c>
      <c r="K3959" s="11" t="s">
        <v>8769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44958</v>
      </c>
      <c r="H3960" s="11">
        <v>9</v>
      </c>
      <c r="I3960" s="20" t="s">
        <v>259</v>
      </c>
      <c r="J3960" s="11" t="s">
        <v>261</v>
      </c>
      <c r="K3960" s="11" t="s">
        <v>8769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44958</v>
      </c>
      <c r="H3961" s="11">
        <v>9</v>
      </c>
      <c r="I3961" s="20" t="s">
        <v>259</v>
      </c>
      <c r="J3961" s="11" t="s">
        <v>261</v>
      </c>
      <c r="K3961" s="11" t="s">
        <v>8769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44958</v>
      </c>
      <c r="H3962" s="11">
        <v>9</v>
      </c>
      <c r="I3962" s="20" t="s">
        <v>259</v>
      </c>
      <c r="J3962" s="11" t="s">
        <v>261</v>
      </c>
      <c r="K3962" s="11" t="s">
        <v>8769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44958</v>
      </c>
      <c r="H3963" s="11">
        <v>9</v>
      </c>
      <c r="I3963" s="20" t="s">
        <v>259</v>
      </c>
      <c r="J3963" s="11" t="s">
        <v>261</v>
      </c>
      <c r="K3963" s="11" t="s">
        <v>8769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44958</v>
      </c>
      <c r="H3964" s="11">
        <v>9</v>
      </c>
      <c r="I3964" s="20" t="s">
        <v>259</v>
      </c>
      <c r="J3964" s="11" t="s">
        <v>261</v>
      </c>
      <c r="K3964" s="11" t="s">
        <v>8769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44958</v>
      </c>
      <c r="H3965" s="11">
        <v>9</v>
      </c>
      <c r="I3965" s="20" t="s">
        <v>259</v>
      </c>
      <c r="J3965" s="11" t="s">
        <v>261</v>
      </c>
      <c r="K3965" s="11" t="s">
        <v>8769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44958</v>
      </c>
      <c r="H3966" s="11">
        <v>9</v>
      </c>
      <c r="I3966" s="20" t="s">
        <v>259</v>
      </c>
      <c r="J3966" s="11" t="s">
        <v>261</v>
      </c>
      <c r="K3966" s="11" t="s">
        <v>8769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44958</v>
      </c>
      <c r="H3967" s="11">
        <v>9</v>
      </c>
      <c r="I3967" s="20" t="s">
        <v>259</v>
      </c>
      <c r="J3967" s="11" t="s">
        <v>261</v>
      </c>
      <c r="K3967" s="11" t="s">
        <v>8769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44958</v>
      </c>
      <c r="H3968" s="11">
        <v>9</v>
      </c>
      <c r="I3968" s="20" t="s">
        <v>259</v>
      </c>
      <c r="J3968" s="11" t="s">
        <v>261</v>
      </c>
      <c r="K3968" s="11" t="s">
        <v>8769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44958</v>
      </c>
      <c r="H3969" s="11">
        <v>9</v>
      </c>
      <c r="I3969" s="20" t="s">
        <v>259</v>
      </c>
      <c r="J3969" s="11" t="s">
        <v>261</v>
      </c>
      <c r="K3969" s="11" t="s">
        <v>8769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44958</v>
      </c>
      <c r="H3970" s="11">
        <v>9</v>
      </c>
      <c r="I3970" s="20" t="s">
        <v>259</v>
      </c>
      <c r="J3970" s="11" t="s">
        <v>261</v>
      </c>
      <c r="K3970" s="11" t="s">
        <v>8769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44958</v>
      </c>
      <c r="H3971" s="11">
        <v>9</v>
      </c>
      <c r="I3971" s="20" t="s">
        <v>259</v>
      </c>
      <c r="J3971" s="11" t="s">
        <v>261</v>
      </c>
      <c r="K3971" s="11" t="s">
        <v>8769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44958</v>
      </c>
      <c r="H3972" s="11">
        <v>9</v>
      </c>
      <c r="I3972" s="20" t="s">
        <v>259</v>
      </c>
      <c r="J3972" s="11" t="s">
        <v>261</v>
      </c>
      <c r="K3972" s="11" t="s">
        <v>8769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44958</v>
      </c>
      <c r="H3973" s="11">
        <v>9</v>
      </c>
      <c r="I3973" s="20" t="s">
        <v>259</v>
      </c>
      <c r="J3973" s="11" t="s">
        <v>261</v>
      </c>
      <c r="K3973" s="11" t="s">
        <v>8769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44958</v>
      </c>
      <c r="H3974" s="11">
        <v>9</v>
      </c>
      <c r="I3974" s="20" t="s">
        <v>259</v>
      </c>
      <c r="J3974" s="11" t="s">
        <v>261</v>
      </c>
      <c r="K3974" s="11" t="s">
        <v>8769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44958</v>
      </c>
      <c r="H3975" s="11">
        <v>9</v>
      </c>
      <c r="I3975" s="20" t="s">
        <v>259</v>
      </c>
      <c r="J3975" s="11" t="s">
        <v>261</v>
      </c>
      <c r="K3975" s="11" t="s">
        <v>8769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44958</v>
      </c>
      <c r="H3976" s="11">
        <v>9</v>
      </c>
      <c r="I3976" s="20" t="s">
        <v>259</v>
      </c>
      <c r="J3976" s="11" t="s">
        <v>261</v>
      </c>
      <c r="K3976" s="11" t="s">
        <v>8769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44958</v>
      </c>
      <c r="H3977" s="11">
        <v>9</v>
      </c>
      <c r="I3977" s="20" t="s">
        <v>259</v>
      </c>
      <c r="J3977" s="11" t="s">
        <v>261</v>
      </c>
      <c r="K3977" s="11" t="s">
        <v>8769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44958</v>
      </c>
      <c r="H3978" s="11">
        <v>9</v>
      </c>
      <c r="I3978" s="20" t="s">
        <v>259</v>
      </c>
      <c r="J3978" s="11" t="s">
        <v>261</v>
      </c>
      <c r="K3978" s="11" t="s">
        <v>8769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44958</v>
      </c>
      <c r="H3979" s="11">
        <v>9</v>
      </c>
      <c r="I3979" s="20" t="s">
        <v>259</v>
      </c>
      <c r="J3979" s="11" t="s">
        <v>261</v>
      </c>
      <c r="K3979" s="11" t="s">
        <v>8769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44958</v>
      </c>
      <c r="H3980" s="11">
        <v>9</v>
      </c>
      <c r="I3980" s="20" t="s">
        <v>259</v>
      </c>
      <c r="J3980" s="11" t="s">
        <v>261</v>
      </c>
      <c r="K3980" s="11" t="s">
        <v>8769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44958</v>
      </c>
      <c r="H3981" s="11">
        <v>9</v>
      </c>
      <c r="I3981" s="20" t="s">
        <v>259</v>
      </c>
      <c r="J3981" s="11" t="s">
        <v>261</v>
      </c>
      <c r="K3981" s="11" t="s">
        <v>8769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44958</v>
      </c>
      <c r="H3982" s="11">
        <v>9</v>
      </c>
      <c r="I3982" s="20" t="s">
        <v>259</v>
      </c>
      <c r="J3982" s="11" t="s">
        <v>261</v>
      </c>
      <c r="K3982" s="11" t="s">
        <v>8769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44958</v>
      </c>
      <c r="H3983" s="11">
        <v>9</v>
      </c>
      <c r="I3983" s="20" t="s">
        <v>259</v>
      </c>
      <c r="J3983" s="11" t="s">
        <v>261</v>
      </c>
      <c r="K3983" s="11" t="s">
        <v>8769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44958</v>
      </c>
      <c r="H3984" s="11">
        <v>9</v>
      </c>
      <c r="I3984" s="20" t="s">
        <v>259</v>
      </c>
      <c r="J3984" s="11" t="s">
        <v>261</v>
      </c>
      <c r="K3984" s="11" t="s">
        <v>8769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44958</v>
      </c>
      <c r="H3985" s="11">
        <v>9</v>
      </c>
      <c r="I3985" s="20" t="s">
        <v>259</v>
      </c>
      <c r="J3985" s="11" t="s">
        <v>261</v>
      </c>
      <c r="K3985" s="11" t="s">
        <v>8769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44958</v>
      </c>
      <c r="H3986" s="11">
        <v>9</v>
      </c>
      <c r="I3986" s="20" t="s">
        <v>259</v>
      </c>
      <c r="J3986" s="11" t="s">
        <v>261</v>
      </c>
      <c r="K3986" s="11" t="s">
        <v>8769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44958</v>
      </c>
      <c r="H3987" s="11">
        <v>9</v>
      </c>
      <c r="I3987" s="20" t="s">
        <v>259</v>
      </c>
      <c r="J3987" s="11" t="s">
        <v>261</v>
      </c>
      <c r="K3987" s="11" t="s">
        <v>8769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44958</v>
      </c>
      <c r="H3988" s="11">
        <v>9</v>
      </c>
      <c r="I3988" s="20" t="s">
        <v>259</v>
      </c>
      <c r="J3988" s="11" t="s">
        <v>261</v>
      </c>
      <c r="K3988" s="11" t="s">
        <v>8769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44958</v>
      </c>
      <c r="H3989" s="11">
        <v>9</v>
      </c>
      <c r="I3989" s="20" t="s">
        <v>259</v>
      </c>
      <c r="J3989" s="11" t="s">
        <v>261</v>
      </c>
      <c r="K3989" s="11" t="s">
        <v>8769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44958</v>
      </c>
      <c r="H3990" s="11">
        <v>9</v>
      </c>
      <c r="I3990" s="20" t="s">
        <v>259</v>
      </c>
      <c r="J3990" s="11" t="s">
        <v>261</v>
      </c>
      <c r="K3990" s="11" t="s">
        <v>8769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44958</v>
      </c>
      <c r="H3991" s="11">
        <v>9</v>
      </c>
      <c r="I3991" s="20" t="s">
        <v>259</v>
      </c>
      <c r="J3991" s="11" t="s">
        <v>261</v>
      </c>
      <c r="K3991" s="11" t="s">
        <v>8769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44958</v>
      </c>
      <c r="H3992" s="11">
        <v>9</v>
      </c>
      <c r="I3992" s="20" t="s">
        <v>259</v>
      </c>
      <c r="J3992" s="11" t="s">
        <v>261</v>
      </c>
      <c r="K3992" s="11" t="s">
        <v>8769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44958</v>
      </c>
      <c r="H3993" s="11">
        <v>9</v>
      </c>
      <c r="I3993" s="20" t="s">
        <v>259</v>
      </c>
      <c r="J3993" s="11" t="s">
        <v>261</v>
      </c>
      <c r="K3993" s="11" t="s">
        <v>8769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44958</v>
      </c>
      <c r="H3994" s="11">
        <v>9</v>
      </c>
      <c r="I3994" s="20" t="s">
        <v>259</v>
      </c>
      <c r="J3994" s="11" t="s">
        <v>261</v>
      </c>
      <c r="K3994" s="11" t="s">
        <v>8769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44958</v>
      </c>
      <c r="H3995" s="11">
        <v>9</v>
      </c>
      <c r="I3995" s="20" t="s">
        <v>259</v>
      </c>
      <c r="J3995" s="11" t="s">
        <v>261</v>
      </c>
      <c r="K3995" s="11" t="s">
        <v>8769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44958</v>
      </c>
      <c r="H3996" s="11">
        <v>9</v>
      </c>
      <c r="I3996" s="20" t="s">
        <v>259</v>
      </c>
      <c r="J3996" s="11" t="s">
        <v>261</v>
      </c>
      <c r="K3996" s="11" t="s">
        <v>8769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44958</v>
      </c>
      <c r="H3997" s="11">
        <v>9</v>
      </c>
      <c r="I3997" s="20" t="s">
        <v>259</v>
      </c>
      <c r="J3997" s="11" t="s">
        <v>261</v>
      </c>
      <c r="K3997" s="11" t="s">
        <v>8769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44958</v>
      </c>
      <c r="H3998" s="11">
        <v>9</v>
      </c>
      <c r="I3998" s="20" t="s">
        <v>259</v>
      </c>
      <c r="J3998" s="11" t="s">
        <v>261</v>
      </c>
      <c r="K3998" s="11" t="s">
        <v>8769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44958</v>
      </c>
      <c r="H3999" s="11">
        <v>9</v>
      </c>
      <c r="I3999" s="20" t="s">
        <v>259</v>
      </c>
      <c r="J3999" s="11" t="s">
        <v>261</v>
      </c>
      <c r="K3999" s="11" t="s">
        <v>8769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44958</v>
      </c>
      <c r="H4000" s="11">
        <v>9</v>
      </c>
      <c r="I4000" s="20" t="s">
        <v>259</v>
      </c>
      <c r="J4000" s="11" t="s">
        <v>261</v>
      </c>
      <c r="K4000" s="11" t="s">
        <v>8769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44958</v>
      </c>
      <c r="H4001" s="11">
        <v>9</v>
      </c>
      <c r="I4001" s="20" t="s">
        <v>259</v>
      </c>
      <c r="J4001" s="11" t="s">
        <v>261</v>
      </c>
      <c r="K4001" s="11" t="s">
        <v>8769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44958</v>
      </c>
      <c r="H4002" s="11">
        <v>9</v>
      </c>
      <c r="I4002" s="20" t="s">
        <v>259</v>
      </c>
      <c r="J4002" s="11" t="s">
        <v>261</v>
      </c>
      <c r="K4002" s="11" t="s">
        <v>8769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44958</v>
      </c>
      <c r="H4003" s="11">
        <v>9</v>
      </c>
      <c r="I4003" s="20" t="s">
        <v>259</v>
      </c>
      <c r="J4003" s="11" t="s">
        <v>261</v>
      </c>
      <c r="K4003" s="11" t="s">
        <v>8769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44958</v>
      </c>
      <c r="H4004" s="11">
        <v>9</v>
      </c>
      <c r="I4004" s="20" t="s">
        <v>259</v>
      </c>
      <c r="J4004" s="11" t="s">
        <v>261</v>
      </c>
      <c r="K4004" s="11" t="s">
        <v>8769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44958</v>
      </c>
      <c r="H4005" s="11">
        <v>9</v>
      </c>
      <c r="I4005" s="20" t="s">
        <v>259</v>
      </c>
      <c r="J4005" s="11" t="s">
        <v>261</v>
      </c>
      <c r="K4005" s="11" t="s">
        <v>8769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44958</v>
      </c>
      <c r="H4006" s="11">
        <v>9</v>
      </c>
      <c r="I4006" s="20" t="s">
        <v>259</v>
      </c>
      <c r="J4006" s="11" t="s">
        <v>261</v>
      </c>
      <c r="K4006" s="11" t="s">
        <v>8769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44958</v>
      </c>
      <c r="H4007" s="11">
        <v>9</v>
      </c>
      <c r="I4007" s="20" t="s">
        <v>259</v>
      </c>
      <c r="J4007" s="11" t="s">
        <v>261</v>
      </c>
      <c r="K4007" s="11" t="s">
        <v>8769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44958</v>
      </c>
      <c r="H4008" s="11">
        <v>9</v>
      </c>
      <c r="I4008" s="20" t="s">
        <v>259</v>
      </c>
      <c r="J4008" s="11" t="s">
        <v>261</v>
      </c>
      <c r="K4008" s="11" t="s">
        <v>8769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44958</v>
      </c>
      <c r="H4009" s="11">
        <v>9</v>
      </c>
      <c r="I4009" s="20" t="s">
        <v>259</v>
      </c>
      <c r="J4009" s="11" t="s">
        <v>261</v>
      </c>
      <c r="K4009" s="11" t="s">
        <v>8769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44958</v>
      </c>
      <c r="H4010" s="11">
        <v>9</v>
      </c>
      <c r="I4010" s="20" t="s">
        <v>259</v>
      </c>
      <c r="J4010" s="11" t="s">
        <v>261</v>
      </c>
      <c r="K4010" s="11" t="s">
        <v>8769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44958</v>
      </c>
      <c r="H4011" s="11">
        <v>9</v>
      </c>
      <c r="I4011" s="20" t="s">
        <v>259</v>
      </c>
      <c r="J4011" s="11" t="s">
        <v>261</v>
      </c>
      <c r="K4011" s="11" t="s">
        <v>8769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44958</v>
      </c>
      <c r="H4012" s="11">
        <v>9</v>
      </c>
      <c r="I4012" s="20" t="s">
        <v>259</v>
      </c>
      <c r="J4012" s="11" t="s">
        <v>261</v>
      </c>
      <c r="K4012" s="11" t="s">
        <v>8769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44958</v>
      </c>
      <c r="H4013" s="11">
        <v>9</v>
      </c>
      <c r="I4013" s="20" t="s">
        <v>259</v>
      </c>
      <c r="J4013" s="11" t="s">
        <v>261</v>
      </c>
      <c r="K4013" s="11" t="s">
        <v>8769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44958</v>
      </c>
      <c r="H4014" s="11">
        <v>9</v>
      </c>
      <c r="I4014" s="20" t="s">
        <v>259</v>
      </c>
      <c r="J4014" s="11" t="s">
        <v>261</v>
      </c>
      <c r="K4014" s="11" t="s">
        <v>8769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44958</v>
      </c>
      <c r="H4015" s="11">
        <v>9</v>
      </c>
      <c r="I4015" s="20" t="s">
        <v>259</v>
      </c>
      <c r="J4015" s="11" t="s">
        <v>261</v>
      </c>
      <c r="K4015" s="11" t="s">
        <v>8769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44958</v>
      </c>
      <c r="H4016" s="11">
        <v>9</v>
      </c>
      <c r="I4016" s="20" t="s">
        <v>259</v>
      </c>
      <c r="J4016" s="11" t="s">
        <v>261</v>
      </c>
      <c r="K4016" s="11" t="s">
        <v>8769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44958</v>
      </c>
      <c r="H4017" s="11">
        <v>9</v>
      </c>
      <c r="I4017" s="20" t="s">
        <v>259</v>
      </c>
      <c r="J4017" s="11" t="s">
        <v>261</v>
      </c>
      <c r="K4017" s="11" t="s">
        <v>8769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44958</v>
      </c>
      <c r="H4018" s="11">
        <v>9</v>
      </c>
      <c r="I4018" s="20" t="s">
        <v>259</v>
      </c>
      <c r="J4018" s="11" t="s">
        <v>261</v>
      </c>
      <c r="K4018" s="11" t="s">
        <v>8769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44958</v>
      </c>
      <c r="H4019" s="11">
        <v>9</v>
      </c>
      <c r="I4019" s="20" t="s">
        <v>259</v>
      </c>
      <c r="J4019" s="11" t="s">
        <v>261</v>
      </c>
      <c r="K4019" s="11" t="s">
        <v>8769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44958</v>
      </c>
      <c r="H4020" s="11">
        <v>9</v>
      </c>
      <c r="I4020" s="20" t="s">
        <v>259</v>
      </c>
      <c r="J4020" s="11" t="s">
        <v>261</v>
      </c>
      <c r="K4020" s="11" t="s">
        <v>8769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44958</v>
      </c>
      <c r="H4021" s="11">
        <v>9</v>
      </c>
      <c r="I4021" s="20" t="s">
        <v>259</v>
      </c>
      <c r="J4021" s="11" t="s">
        <v>261</v>
      </c>
      <c r="K4021" s="11" t="s">
        <v>8769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44958</v>
      </c>
      <c r="H4022" s="11">
        <v>9</v>
      </c>
      <c r="I4022" s="20" t="s">
        <v>259</v>
      </c>
      <c r="J4022" s="11" t="s">
        <v>261</v>
      </c>
      <c r="K4022" s="11" t="s">
        <v>8769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44958</v>
      </c>
      <c r="H4023" s="11">
        <v>9</v>
      </c>
      <c r="I4023" s="20" t="s">
        <v>259</v>
      </c>
      <c r="J4023" s="11" t="s">
        <v>261</v>
      </c>
      <c r="K4023" s="11" t="s">
        <v>8769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44958</v>
      </c>
      <c r="H4024" s="11">
        <v>9</v>
      </c>
      <c r="I4024" s="20" t="s">
        <v>259</v>
      </c>
      <c r="J4024" s="11" t="s">
        <v>261</v>
      </c>
      <c r="K4024" s="11" t="s">
        <v>8769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44958</v>
      </c>
      <c r="H4025" s="11">
        <v>9</v>
      </c>
      <c r="I4025" s="20" t="s">
        <v>259</v>
      </c>
      <c r="J4025" s="11" t="s">
        <v>261</v>
      </c>
      <c r="K4025" s="11" t="s">
        <v>8769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44958</v>
      </c>
      <c r="H4026" s="11">
        <v>9</v>
      </c>
      <c r="I4026" s="20" t="s">
        <v>259</v>
      </c>
      <c r="J4026" s="11" t="s">
        <v>261</v>
      </c>
      <c r="K4026" s="11" t="s">
        <v>8769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44958</v>
      </c>
      <c r="H4027" s="11">
        <v>9</v>
      </c>
      <c r="I4027" s="20" t="s">
        <v>259</v>
      </c>
      <c r="J4027" s="11" t="s">
        <v>261</v>
      </c>
      <c r="K4027" s="11" t="s">
        <v>8769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44958</v>
      </c>
      <c r="H4028" s="11">
        <v>9</v>
      </c>
      <c r="I4028" s="20" t="s">
        <v>259</v>
      </c>
      <c r="J4028" s="11" t="s">
        <v>261</v>
      </c>
      <c r="K4028" s="11" t="s">
        <v>8769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44958</v>
      </c>
      <c r="H4029" s="11">
        <v>9</v>
      </c>
      <c r="I4029" s="20" t="s">
        <v>259</v>
      </c>
      <c r="J4029" s="11" t="s">
        <v>261</v>
      </c>
      <c r="K4029" s="11" t="s">
        <v>8769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44958</v>
      </c>
      <c r="H4030" s="11">
        <v>9</v>
      </c>
      <c r="I4030" s="20" t="s">
        <v>259</v>
      </c>
      <c r="J4030" s="11" t="s">
        <v>261</v>
      </c>
      <c r="K4030" s="11" t="s">
        <v>8769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44958</v>
      </c>
      <c r="H4031" s="11">
        <v>9</v>
      </c>
      <c r="I4031" s="20" t="s">
        <v>259</v>
      </c>
      <c r="J4031" s="11" t="s">
        <v>261</v>
      </c>
      <c r="K4031" s="11" t="s">
        <v>8769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44958</v>
      </c>
      <c r="H4032" s="11">
        <v>9</v>
      </c>
      <c r="I4032" s="20" t="s">
        <v>259</v>
      </c>
      <c r="J4032" s="11" t="s">
        <v>261</v>
      </c>
      <c r="K4032" s="11" t="s">
        <v>8769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44958</v>
      </c>
      <c r="H4033" s="11">
        <v>9</v>
      </c>
      <c r="I4033" s="20" t="s">
        <v>259</v>
      </c>
      <c r="J4033" s="11" t="s">
        <v>261</v>
      </c>
      <c r="K4033" s="11" t="s">
        <v>8769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44958</v>
      </c>
      <c r="H4034" s="11">
        <v>9</v>
      </c>
      <c r="I4034" s="20" t="s">
        <v>259</v>
      </c>
      <c r="J4034" s="11" t="s">
        <v>261</v>
      </c>
      <c r="K4034" s="11" t="s">
        <v>8769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44958</v>
      </c>
      <c r="H4035" s="11">
        <v>9</v>
      </c>
      <c r="I4035" s="20" t="s">
        <v>259</v>
      </c>
      <c r="J4035" s="11" t="s">
        <v>261</v>
      </c>
      <c r="K4035" s="11" t="s">
        <v>8769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44958</v>
      </c>
      <c r="H4036" s="11">
        <v>9</v>
      </c>
      <c r="I4036" s="20" t="s">
        <v>259</v>
      </c>
      <c r="J4036" s="11" t="s">
        <v>261</v>
      </c>
      <c r="K4036" s="11" t="s">
        <v>8769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44958</v>
      </c>
      <c r="H4037" s="11">
        <v>9</v>
      </c>
      <c r="I4037" s="20" t="s">
        <v>259</v>
      </c>
      <c r="J4037" s="11" t="s">
        <v>261</v>
      </c>
      <c r="K4037" s="11" t="s">
        <v>8769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44958</v>
      </c>
      <c r="H4038" s="11">
        <v>9</v>
      </c>
      <c r="I4038" s="20" t="s">
        <v>259</v>
      </c>
      <c r="J4038" s="11" t="s">
        <v>261</v>
      </c>
      <c r="K4038" s="11" t="s">
        <v>8769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44958</v>
      </c>
      <c r="H4039" s="11">
        <v>9</v>
      </c>
      <c r="I4039" s="20" t="s">
        <v>259</v>
      </c>
      <c r="J4039" s="11" t="s">
        <v>261</v>
      </c>
      <c r="K4039" s="11" t="s">
        <v>8769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44958</v>
      </c>
      <c r="H4040" s="11">
        <v>9</v>
      </c>
      <c r="I4040" s="20" t="s">
        <v>259</v>
      </c>
      <c r="J4040" s="11" t="s">
        <v>261</v>
      </c>
      <c r="K4040" s="11" t="s">
        <v>8769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44958</v>
      </c>
      <c r="H4041" s="11">
        <v>9</v>
      </c>
      <c r="I4041" s="20" t="s">
        <v>259</v>
      </c>
      <c r="J4041" s="11" t="s">
        <v>261</v>
      </c>
      <c r="K4041" s="11" t="s">
        <v>8769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44958</v>
      </c>
      <c r="H4042" s="11">
        <v>9</v>
      </c>
      <c r="I4042" s="20" t="s">
        <v>259</v>
      </c>
      <c r="J4042" s="11" t="s">
        <v>261</v>
      </c>
      <c r="K4042" s="11" t="s">
        <v>8769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44958</v>
      </c>
      <c r="H4043" s="11">
        <v>9</v>
      </c>
      <c r="I4043" s="20" t="s">
        <v>259</v>
      </c>
      <c r="J4043" s="11" t="s">
        <v>261</v>
      </c>
      <c r="K4043" s="11" t="s">
        <v>8769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44958</v>
      </c>
      <c r="H4044" s="11">
        <v>9</v>
      </c>
      <c r="I4044" s="20" t="s">
        <v>259</v>
      </c>
      <c r="J4044" s="11" t="s">
        <v>261</v>
      </c>
      <c r="K4044" s="11" t="s">
        <v>8769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44958</v>
      </c>
      <c r="H4045" s="11">
        <v>9</v>
      </c>
      <c r="I4045" s="20" t="s">
        <v>259</v>
      </c>
      <c r="J4045" s="11" t="s">
        <v>261</v>
      </c>
      <c r="K4045" s="11" t="s">
        <v>8769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44958</v>
      </c>
      <c r="H4046" s="11">
        <v>9</v>
      </c>
      <c r="I4046" s="20" t="s">
        <v>259</v>
      </c>
      <c r="J4046" s="11" t="s">
        <v>261</v>
      </c>
      <c r="K4046" s="11" t="s">
        <v>8769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44958</v>
      </c>
      <c r="H4047" s="11">
        <v>9</v>
      </c>
      <c r="I4047" s="20" t="s">
        <v>259</v>
      </c>
      <c r="J4047" s="11" t="s">
        <v>261</v>
      </c>
      <c r="K4047" s="11" t="s">
        <v>8769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44958</v>
      </c>
      <c r="H4048" s="11">
        <v>9</v>
      </c>
      <c r="I4048" s="20" t="s">
        <v>259</v>
      </c>
      <c r="J4048" s="11" t="s">
        <v>261</v>
      </c>
      <c r="K4048" s="11" t="s">
        <v>8769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44958</v>
      </c>
      <c r="H4049" s="11">
        <v>9</v>
      </c>
      <c r="I4049" s="20" t="s">
        <v>259</v>
      </c>
      <c r="J4049" s="11" t="s">
        <v>261</v>
      </c>
      <c r="K4049" s="11" t="s">
        <v>8769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44958</v>
      </c>
      <c r="H4050" s="11">
        <v>9</v>
      </c>
      <c r="I4050" s="20" t="s">
        <v>259</v>
      </c>
      <c r="J4050" s="11" t="s">
        <v>261</v>
      </c>
      <c r="K4050" s="11" t="s">
        <v>8769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44958</v>
      </c>
      <c r="H4051" s="11">
        <v>9</v>
      </c>
      <c r="I4051" s="20" t="s">
        <v>259</v>
      </c>
      <c r="J4051" s="11" t="s">
        <v>261</v>
      </c>
      <c r="K4051" s="11" t="s">
        <v>8769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44958</v>
      </c>
      <c r="H4052" s="11">
        <v>9</v>
      </c>
      <c r="I4052" s="20" t="s">
        <v>259</v>
      </c>
      <c r="J4052" s="11" t="s">
        <v>261</v>
      </c>
      <c r="K4052" s="11" t="s">
        <v>8769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44958</v>
      </c>
      <c r="H4053" s="11">
        <v>9</v>
      </c>
      <c r="I4053" s="20" t="s">
        <v>259</v>
      </c>
      <c r="J4053" s="11" t="s">
        <v>261</v>
      </c>
      <c r="K4053" s="11" t="s">
        <v>8769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44958</v>
      </c>
      <c r="H4054" s="11">
        <v>9</v>
      </c>
      <c r="I4054" s="20" t="s">
        <v>259</v>
      </c>
      <c r="J4054" s="11" t="s">
        <v>261</v>
      </c>
      <c r="K4054" s="11" t="s">
        <v>8769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44958</v>
      </c>
      <c r="H4055" s="11">
        <v>9</v>
      </c>
      <c r="I4055" s="20" t="s">
        <v>259</v>
      </c>
      <c r="J4055" s="11" t="s">
        <v>261</v>
      </c>
      <c r="K4055" s="11" t="s">
        <v>8769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44958</v>
      </c>
      <c r="H4056" s="11">
        <v>9</v>
      </c>
      <c r="I4056" s="20" t="s">
        <v>259</v>
      </c>
      <c r="J4056" s="11" t="s">
        <v>261</v>
      </c>
      <c r="K4056" s="11" t="s">
        <v>8769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44958</v>
      </c>
      <c r="H4057" s="11">
        <v>9</v>
      </c>
      <c r="I4057" s="20" t="s">
        <v>259</v>
      </c>
      <c r="J4057" s="11" t="s">
        <v>261</v>
      </c>
      <c r="K4057" s="11" t="s">
        <v>8769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44958</v>
      </c>
      <c r="H4058" s="11">
        <v>9</v>
      </c>
      <c r="I4058" s="20" t="s">
        <v>259</v>
      </c>
      <c r="J4058" s="11" t="s">
        <v>261</v>
      </c>
      <c r="K4058" s="11" t="s">
        <v>8769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44958</v>
      </c>
      <c r="H4059" s="11">
        <v>9</v>
      </c>
      <c r="I4059" s="20" t="s">
        <v>259</v>
      </c>
      <c r="J4059" s="11" t="s">
        <v>261</v>
      </c>
      <c r="K4059" s="11" t="s">
        <v>8769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44958</v>
      </c>
      <c r="H4060" s="11">
        <v>9</v>
      </c>
      <c r="I4060" s="20" t="s">
        <v>259</v>
      </c>
      <c r="J4060" s="11" t="s">
        <v>261</v>
      </c>
      <c r="K4060" s="11" t="s">
        <v>8769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44958</v>
      </c>
      <c r="H4061" s="11">
        <v>9</v>
      </c>
      <c r="I4061" s="20" t="s">
        <v>259</v>
      </c>
      <c r="J4061" s="11" t="s">
        <v>261</v>
      </c>
      <c r="K4061" s="11" t="s">
        <v>8769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44958</v>
      </c>
      <c r="H4062" s="11">
        <v>9</v>
      </c>
      <c r="I4062" s="20" t="s">
        <v>259</v>
      </c>
      <c r="J4062" s="11" t="s">
        <v>261</v>
      </c>
      <c r="K4062" s="11" t="s">
        <v>8769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44958</v>
      </c>
      <c r="H4063" s="11">
        <v>9</v>
      </c>
      <c r="I4063" s="20" t="s">
        <v>259</v>
      </c>
      <c r="J4063" s="11" t="s">
        <v>261</v>
      </c>
      <c r="K4063" s="11" t="s">
        <v>8769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44958</v>
      </c>
      <c r="H4064" s="11">
        <v>9</v>
      </c>
      <c r="I4064" s="20" t="s">
        <v>259</v>
      </c>
      <c r="J4064" s="11" t="s">
        <v>261</v>
      </c>
      <c r="K4064" s="11" t="s">
        <v>8769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44958</v>
      </c>
      <c r="H4065" s="11">
        <v>9</v>
      </c>
      <c r="I4065" s="20" t="s">
        <v>259</v>
      </c>
      <c r="J4065" s="11" t="s">
        <v>261</v>
      </c>
      <c r="K4065" s="11" t="s">
        <v>8769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44958</v>
      </c>
      <c r="H4066" s="11">
        <v>9</v>
      </c>
      <c r="I4066" s="20" t="s">
        <v>259</v>
      </c>
      <c r="J4066" s="11" t="s">
        <v>261</v>
      </c>
      <c r="K4066" s="11" t="s">
        <v>8769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44958</v>
      </c>
      <c r="H4067" s="11">
        <v>9</v>
      </c>
      <c r="I4067" s="20" t="s">
        <v>259</v>
      </c>
      <c r="J4067" s="11" t="s">
        <v>261</v>
      </c>
      <c r="K4067" s="11" t="s">
        <v>8769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44958</v>
      </c>
      <c r="H4068" s="11">
        <v>9</v>
      </c>
      <c r="I4068" s="20" t="s">
        <v>259</v>
      </c>
      <c r="J4068" s="11" t="s">
        <v>261</v>
      </c>
      <c r="K4068" s="11" t="s">
        <v>8769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44958</v>
      </c>
      <c r="H4069" s="11">
        <v>9</v>
      </c>
      <c r="I4069" s="20" t="s">
        <v>259</v>
      </c>
      <c r="J4069" s="11" t="s">
        <v>261</v>
      </c>
      <c r="K4069" s="11" t="s">
        <v>8769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44958</v>
      </c>
      <c r="H4070" s="11">
        <v>9</v>
      </c>
      <c r="I4070" s="20" t="s">
        <v>259</v>
      </c>
      <c r="J4070" s="11" t="s">
        <v>261</v>
      </c>
      <c r="K4070" s="11" t="s">
        <v>8769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44958</v>
      </c>
      <c r="H4071" s="11">
        <v>9</v>
      </c>
      <c r="I4071" s="20" t="s">
        <v>259</v>
      </c>
      <c r="J4071" s="11" t="s">
        <v>261</v>
      </c>
      <c r="K4071" s="11" t="s">
        <v>8769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44958</v>
      </c>
      <c r="H4072" s="11">
        <v>9</v>
      </c>
      <c r="I4072" s="20" t="s">
        <v>259</v>
      </c>
      <c r="J4072" s="11" t="s">
        <v>261</v>
      </c>
      <c r="K4072" s="11" t="s">
        <v>8769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44958</v>
      </c>
      <c r="H4073" s="11">
        <v>9</v>
      </c>
      <c r="I4073" s="20" t="s">
        <v>259</v>
      </c>
      <c r="J4073" s="11" t="s">
        <v>261</v>
      </c>
      <c r="K4073" s="11" t="s">
        <v>8769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44958</v>
      </c>
      <c r="H4074" s="11">
        <v>9</v>
      </c>
      <c r="I4074" s="20" t="s">
        <v>259</v>
      </c>
      <c r="J4074" s="11" t="s">
        <v>261</v>
      </c>
      <c r="K4074" s="11" t="s">
        <v>8769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44958</v>
      </c>
      <c r="H4075" s="11">
        <v>9</v>
      </c>
      <c r="I4075" s="20" t="s">
        <v>259</v>
      </c>
      <c r="J4075" s="11" t="s">
        <v>261</v>
      </c>
      <c r="K4075" s="11" t="s">
        <v>8769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44958</v>
      </c>
      <c r="H4076" s="11">
        <v>9</v>
      </c>
      <c r="I4076" s="20" t="s">
        <v>259</v>
      </c>
      <c r="J4076" s="11" t="s">
        <v>261</v>
      </c>
      <c r="K4076" s="11" t="s">
        <v>8769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44958</v>
      </c>
      <c r="H4077" s="11">
        <v>9</v>
      </c>
      <c r="I4077" s="20" t="s">
        <v>259</v>
      </c>
      <c r="J4077" s="11" t="s">
        <v>261</v>
      </c>
      <c r="K4077" s="11" t="s">
        <v>8769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44958</v>
      </c>
      <c r="H4078" s="11">
        <v>9</v>
      </c>
      <c r="I4078" s="20" t="s">
        <v>259</v>
      </c>
      <c r="J4078" s="11" t="s">
        <v>261</v>
      </c>
      <c r="K4078" s="11" t="s">
        <v>8769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44958</v>
      </c>
      <c r="H4079" s="11">
        <v>9</v>
      </c>
      <c r="I4079" s="20" t="s">
        <v>259</v>
      </c>
      <c r="J4079" s="11" t="s">
        <v>261</v>
      </c>
      <c r="K4079" s="11" t="s">
        <v>8769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44958</v>
      </c>
      <c r="H4080" s="11">
        <v>9</v>
      </c>
      <c r="I4080" s="20" t="s">
        <v>259</v>
      </c>
      <c r="J4080" s="11" t="s">
        <v>261</v>
      </c>
      <c r="K4080" s="11" t="s">
        <v>8769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44958</v>
      </c>
      <c r="H4081" s="11">
        <v>9</v>
      </c>
      <c r="I4081" s="20" t="s">
        <v>259</v>
      </c>
      <c r="J4081" s="11" t="s">
        <v>261</v>
      </c>
      <c r="K4081" s="11" t="s">
        <v>8769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44958</v>
      </c>
      <c r="H4082" s="11">
        <v>9</v>
      </c>
      <c r="I4082" s="20" t="s">
        <v>259</v>
      </c>
      <c r="J4082" s="11" t="s">
        <v>261</v>
      </c>
      <c r="K4082" s="11" t="s">
        <v>8769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44958</v>
      </c>
      <c r="H4083" s="11">
        <v>9</v>
      </c>
      <c r="I4083" s="20" t="s">
        <v>259</v>
      </c>
      <c r="J4083" s="11" t="s">
        <v>261</v>
      </c>
      <c r="K4083" s="11" t="s">
        <v>8769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44958</v>
      </c>
      <c r="H4084" s="11">
        <v>9</v>
      </c>
      <c r="I4084" s="20" t="s">
        <v>259</v>
      </c>
      <c r="J4084" s="11" t="s">
        <v>261</v>
      </c>
      <c r="K4084" s="11" t="s">
        <v>8769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44958</v>
      </c>
      <c r="H4085" s="11">
        <v>9</v>
      </c>
      <c r="I4085" s="20" t="s">
        <v>259</v>
      </c>
      <c r="J4085" s="11" t="s">
        <v>261</v>
      </c>
      <c r="K4085" s="11" t="s">
        <v>8769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44958</v>
      </c>
      <c r="H4086" s="11">
        <v>9</v>
      </c>
      <c r="I4086" s="20" t="s">
        <v>259</v>
      </c>
      <c r="J4086" s="11" t="s">
        <v>261</v>
      </c>
      <c r="K4086" s="11" t="s">
        <v>8769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44958</v>
      </c>
      <c r="H4087" s="11">
        <v>9</v>
      </c>
      <c r="I4087" s="20" t="s">
        <v>259</v>
      </c>
      <c r="J4087" s="11" t="s">
        <v>261</v>
      </c>
      <c r="K4087" s="11" t="s">
        <v>8769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44958</v>
      </c>
      <c r="H4088" s="11">
        <v>9</v>
      </c>
      <c r="I4088" s="20" t="s">
        <v>259</v>
      </c>
      <c r="J4088" s="11" t="s">
        <v>261</v>
      </c>
      <c r="K4088" s="11" t="s">
        <v>8769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44958</v>
      </c>
      <c r="H4089" s="11">
        <v>9</v>
      </c>
      <c r="I4089" s="20" t="s">
        <v>259</v>
      </c>
      <c r="J4089" s="11" t="s">
        <v>261</v>
      </c>
      <c r="K4089" s="11" t="s">
        <v>8769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44958</v>
      </c>
      <c r="H4090" s="11">
        <v>9</v>
      </c>
      <c r="I4090" s="20" t="s">
        <v>259</v>
      </c>
      <c r="J4090" s="11" t="s">
        <v>261</v>
      </c>
      <c r="K4090" s="11" t="s">
        <v>8769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44958</v>
      </c>
      <c r="H4091" s="11">
        <v>9</v>
      </c>
      <c r="I4091" s="20" t="s">
        <v>259</v>
      </c>
      <c r="J4091" s="11" t="s">
        <v>261</v>
      </c>
      <c r="K4091" s="11" t="s">
        <v>8769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44958</v>
      </c>
      <c r="H4092" s="11">
        <v>9</v>
      </c>
      <c r="I4092" s="20" t="s">
        <v>259</v>
      </c>
      <c r="J4092" s="11" t="s">
        <v>261</v>
      </c>
      <c r="K4092" s="11" t="s">
        <v>8769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44958</v>
      </c>
      <c r="H4093" s="11">
        <v>9</v>
      </c>
      <c r="I4093" s="20" t="s">
        <v>259</v>
      </c>
      <c r="J4093" s="11" t="s">
        <v>261</v>
      </c>
      <c r="K4093" s="11" t="s">
        <v>8769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44958</v>
      </c>
      <c r="H4094" s="11">
        <v>9</v>
      </c>
      <c r="I4094" s="20" t="s">
        <v>259</v>
      </c>
      <c r="J4094" s="11" t="s">
        <v>261</v>
      </c>
      <c r="K4094" s="11" t="s">
        <v>8769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44958</v>
      </c>
      <c r="H4095" s="11">
        <v>9</v>
      </c>
      <c r="I4095" s="20" t="s">
        <v>259</v>
      </c>
      <c r="J4095" s="11" t="s">
        <v>261</v>
      </c>
      <c r="K4095" s="11" t="s">
        <v>8769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44958</v>
      </c>
      <c r="H4096" s="11">
        <v>9</v>
      </c>
      <c r="I4096" s="20" t="s">
        <v>259</v>
      </c>
      <c r="J4096" s="11" t="s">
        <v>261</v>
      </c>
      <c r="K4096" s="11" t="s">
        <v>8769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44958</v>
      </c>
      <c r="H4097" s="11">
        <v>9</v>
      </c>
      <c r="I4097" s="20" t="s">
        <v>259</v>
      </c>
      <c r="J4097" s="11" t="s">
        <v>261</v>
      </c>
      <c r="K4097" s="11" t="s">
        <v>8769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44958</v>
      </c>
      <c r="H4098" s="11">
        <v>9</v>
      </c>
      <c r="I4098" s="20" t="s">
        <v>259</v>
      </c>
      <c r="J4098" s="11" t="s">
        <v>261</v>
      </c>
      <c r="K4098" s="11" t="s">
        <v>8769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44958</v>
      </c>
      <c r="H4099" s="11">
        <v>9</v>
      </c>
      <c r="I4099" s="20" t="s">
        <v>259</v>
      </c>
      <c r="J4099" s="11" t="s">
        <v>261</v>
      </c>
      <c r="K4099" s="11" t="s">
        <v>8769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44958</v>
      </c>
      <c r="H4100" s="11">
        <v>9</v>
      </c>
      <c r="I4100" s="20" t="s">
        <v>259</v>
      </c>
      <c r="J4100" s="11" t="s">
        <v>261</v>
      </c>
      <c r="K4100" s="11" t="s">
        <v>8769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44958</v>
      </c>
      <c r="H4101" s="11">
        <v>9</v>
      </c>
      <c r="I4101" s="20" t="s">
        <v>259</v>
      </c>
      <c r="J4101" s="11" t="s">
        <v>261</v>
      </c>
      <c r="K4101" s="11" t="s">
        <v>8769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44958</v>
      </c>
      <c r="H4102" s="11">
        <v>9</v>
      </c>
      <c r="I4102" s="20" t="s">
        <v>259</v>
      </c>
      <c r="J4102" s="11" t="s">
        <v>261</v>
      </c>
      <c r="K4102" s="11" t="s">
        <v>8769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44958</v>
      </c>
      <c r="H4103" s="11">
        <v>9</v>
      </c>
      <c r="I4103" s="20" t="s">
        <v>259</v>
      </c>
      <c r="J4103" s="11" t="s">
        <v>261</v>
      </c>
      <c r="K4103" s="11" t="s">
        <v>8769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44958</v>
      </c>
      <c r="H4104" s="11">
        <v>9</v>
      </c>
      <c r="I4104" s="20" t="s">
        <v>259</v>
      </c>
      <c r="J4104" s="11" t="s">
        <v>261</v>
      </c>
      <c r="K4104" s="11" t="s">
        <v>8769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44958</v>
      </c>
      <c r="H4105" s="11">
        <v>9</v>
      </c>
      <c r="I4105" s="20" t="s">
        <v>259</v>
      </c>
      <c r="J4105" s="11" t="s">
        <v>261</v>
      </c>
      <c r="K4105" s="11" t="s">
        <v>8769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44958</v>
      </c>
      <c r="H4106" s="11">
        <v>9</v>
      </c>
      <c r="I4106" s="20" t="s">
        <v>259</v>
      </c>
      <c r="J4106" s="11" t="s">
        <v>261</v>
      </c>
      <c r="K4106" s="11" t="s">
        <v>8769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44958</v>
      </c>
      <c r="H4107" s="11">
        <v>9</v>
      </c>
      <c r="I4107" s="20" t="s">
        <v>259</v>
      </c>
      <c r="J4107" s="11" t="s">
        <v>261</v>
      </c>
      <c r="K4107" s="11" t="s">
        <v>8769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44958</v>
      </c>
      <c r="H4108" s="11">
        <v>9</v>
      </c>
      <c r="I4108" s="20" t="s">
        <v>259</v>
      </c>
      <c r="J4108" s="11" t="s">
        <v>261</v>
      </c>
      <c r="K4108" s="11" t="s">
        <v>8769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44958</v>
      </c>
      <c r="H4109" s="11">
        <v>9</v>
      </c>
      <c r="I4109" s="20" t="s">
        <v>259</v>
      </c>
      <c r="J4109" s="11" t="s">
        <v>261</v>
      </c>
      <c r="K4109" s="11" t="s">
        <v>8769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44958</v>
      </c>
      <c r="H4110" s="11">
        <v>9</v>
      </c>
      <c r="I4110" s="20" t="s">
        <v>259</v>
      </c>
      <c r="J4110" s="11" t="s">
        <v>261</v>
      </c>
      <c r="K4110" s="11" t="s">
        <v>8769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44958</v>
      </c>
      <c r="H4111" s="11">
        <v>9</v>
      </c>
      <c r="I4111" s="20" t="s">
        <v>259</v>
      </c>
      <c r="J4111" s="11" t="s">
        <v>261</v>
      </c>
      <c r="K4111" s="11" t="s">
        <v>8769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44958</v>
      </c>
      <c r="H4112" s="11">
        <v>9</v>
      </c>
      <c r="I4112" s="20" t="s">
        <v>259</v>
      </c>
      <c r="J4112" s="11" t="s">
        <v>261</v>
      </c>
      <c r="K4112" s="11" t="s">
        <v>8769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44958</v>
      </c>
      <c r="H4113" s="11">
        <v>9</v>
      </c>
      <c r="I4113" s="20" t="s">
        <v>259</v>
      </c>
      <c r="J4113" s="11" t="s">
        <v>261</v>
      </c>
      <c r="K4113" s="11" t="s">
        <v>8769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44958</v>
      </c>
      <c r="H4114" s="11">
        <v>9</v>
      </c>
      <c r="I4114" s="20" t="s">
        <v>259</v>
      </c>
      <c r="J4114" s="11" t="s">
        <v>261</v>
      </c>
      <c r="K4114" s="11" t="s">
        <v>8769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44958</v>
      </c>
      <c r="H4115" s="11">
        <v>9</v>
      </c>
      <c r="I4115" s="20" t="s">
        <v>259</v>
      </c>
      <c r="J4115" s="11" t="s">
        <v>261</v>
      </c>
      <c r="K4115" s="11" t="s">
        <v>8769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44958</v>
      </c>
      <c r="H4116" s="11">
        <v>9</v>
      </c>
      <c r="I4116" s="20" t="s">
        <v>259</v>
      </c>
      <c r="J4116" s="11" t="s">
        <v>261</v>
      </c>
      <c r="K4116" s="11" t="s">
        <v>8769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44958</v>
      </c>
      <c r="H4117" s="11">
        <v>9</v>
      </c>
      <c r="I4117" s="20" t="s">
        <v>259</v>
      </c>
      <c r="J4117" s="11" t="s">
        <v>261</v>
      </c>
      <c r="K4117" s="11" t="s">
        <v>8769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44958</v>
      </c>
      <c r="H4118" s="11">
        <v>9</v>
      </c>
      <c r="I4118" s="20" t="s">
        <v>259</v>
      </c>
      <c r="J4118" s="11" t="s">
        <v>261</v>
      </c>
      <c r="K4118" s="11" t="s">
        <v>8769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44958</v>
      </c>
      <c r="H4119" s="11">
        <v>9</v>
      </c>
      <c r="I4119" s="20" t="s">
        <v>259</v>
      </c>
      <c r="J4119" s="11" t="s">
        <v>261</v>
      </c>
      <c r="K4119" s="11" t="s">
        <v>8769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44958</v>
      </c>
      <c r="H4120" s="11">
        <v>9</v>
      </c>
      <c r="I4120" s="20" t="s">
        <v>259</v>
      </c>
      <c r="J4120" s="11" t="s">
        <v>261</v>
      </c>
      <c r="K4120" s="11" t="s">
        <v>8769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44958</v>
      </c>
      <c r="H4121" s="11">
        <v>9</v>
      </c>
      <c r="I4121" s="20" t="s">
        <v>259</v>
      </c>
      <c r="J4121" s="11" t="s">
        <v>261</v>
      </c>
      <c r="K4121" s="11" t="s">
        <v>8769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44958</v>
      </c>
      <c r="H4122" s="11">
        <v>9</v>
      </c>
      <c r="I4122" s="20" t="s">
        <v>259</v>
      </c>
      <c r="J4122" s="11" t="s">
        <v>261</v>
      </c>
      <c r="K4122" s="11" t="s">
        <v>8769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44958</v>
      </c>
      <c r="H4123" s="11">
        <v>9</v>
      </c>
      <c r="I4123" s="20" t="s">
        <v>259</v>
      </c>
      <c r="J4123" s="11" t="s">
        <v>261</v>
      </c>
      <c r="K4123" s="11" t="s">
        <v>8769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44958</v>
      </c>
      <c r="H4124" s="11">
        <v>9</v>
      </c>
      <c r="I4124" s="20" t="s">
        <v>259</v>
      </c>
      <c r="J4124" s="11" t="s">
        <v>261</v>
      </c>
      <c r="K4124" s="11" t="s">
        <v>8769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44958</v>
      </c>
      <c r="H4125" s="11">
        <v>9</v>
      </c>
      <c r="I4125" s="20" t="s">
        <v>259</v>
      </c>
      <c r="J4125" s="11" t="s">
        <v>261</v>
      </c>
      <c r="K4125" s="11" t="s">
        <v>8769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44958</v>
      </c>
      <c r="H4126" s="11">
        <v>9</v>
      </c>
      <c r="I4126" s="20" t="s">
        <v>259</v>
      </c>
      <c r="J4126" s="11" t="s">
        <v>261</v>
      </c>
      <c r="K4126" s="11" t="s">
        <v>8769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44958</v>
      </c>
      <c r="H4127" s="11">
        <v>9</v>
      </c>
      <c r="I4127" s="20" t="s">
        <v>259</v>
      </c>
      <c r="J4127" s="11" t="s">
        <v>261</v>
      </c>
      <c r="K4127" s="11" t="s">
        <v>8769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44958</v>
      </c>
      <c r="H4128" s="11">
        <v>9</v>
      </c>
      <c r="I4128" s="20" t="s">
        <v>259</v>
      </c>
      <c r="J4128" s="11" t="s">
        <v>261</v>
      </c>
      <c r="K4128" s="11" t="s">
        <v>8769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44958</v>
      </c>
      <c r="H4129" s="11">
        <v>9</v>
      </c>
      <c r="I4129" s="20" t="s">
        <v>259</v>
      </c>
      <c r="J4129" s="11" t="s">
        <v>261</v>
      </c>
      <c r="K4129" s="11" t="s">
        <v>8769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44958</v>
      </c>
      <c r="H4130" s="11">
        <v>9</v>
      </c>
      <c r="I4130" s="20" t="s">
        <v>259</v>
      </c>
      <c r="J4130" s="11" t="s">
        <v>261</v>
      </c>
      <c r="K4130" s="11" t="s">
        <v>8769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44958</v>
      </c>
      <c r="H4131" s="11">
        <v>9</v>
      </c>
      <c r="I4131" s="20" t="s">
        <v>259</v>
      </c>
      <c r="J4131" s="11" t="s">
        <v>261</v>
      </c>
      <c r="K4131" s="11" t="s">
        <v>8769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44958</v>
      </c>
      <c r="H4132" s="11">
        <v>9</v>
      </c>
      <c r="I4132" s="20" t="s">
        <v>259</v>
      </c>
      <c r="J4132" s="11" t="s">
        <v>261</v>
      </c>
      <c r="K4132" s="11" t="s">
        <v>8769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44958</v>
      </c>
      <c r="H4133" s="11">
        <v>9</v>
      </c>
      <c r="I4133" s="20" t="s">
        <v>259</v>
      </c>
      <c r="J4133" s="11" t="s">
        <v>261</v>
      </c>
      <c r="K4133" s="11" t="s">
        <v>8769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44958</v>
      </c>
      <c r="H4134" s="11">
        <v>9</v>
      </c>
      <c r="I4134" s="20" t="s">
        <v>259</v>
      </c>
      <c r="J4134" s="11" t="s">
        <v>261</v>
      </c>
      <c r="K4134" s="11" t="s">
        <v>8769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44958</v>
      </c>
      <c r="H4135" s="11">
        <v>9</v>
      </c>
      <c r="I4135" s="20" t="s">
        <v>259</v>
      </c>
      <c r="J4135" s="11" t="s">
        <v>261</v>
      </c>
      <c r="K4135" s="11" t="s">
        <v>8769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44958</v>
      </c>
      <c r="H4136" s="11">
        <v>9</v>
      </c>
      <c r="I4136" s="20" t="s">
        <v>259</v>
      </c>
      <c r="J4136" s="11" t="s">
        <v>261</v>
      </c>
      <c r="K4136" s="11" t="s">
        <v>8769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44958</v>
      </c>
      <c r="H4137" s="11">
        <v>9</v>
      </c>
      <c r="I4137" s="20" t="s">
        <v>259</v>
      </c>
      <c r="J4137" s="11" t="s">
        <v>261</v>
      </c>
      <c r="K4137" s="11" t="s">
        <v>8769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44958</v>
      </c>
      <c r="H4138" s="11">
        <v>9</v>
      </c>
      <c r="I4138" s="20" t="s">
        <v>259</v>
      </c>
      <c r="J4138" s="11" t="s">
        <v>261</v>
      </c>
      <c r="K4138" s="11" t="s">
        <v>8769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44958</v>
      </c>
      <c r="H4139" s="11">
        <v>9</v>
      </c>
      <c r="I4139" s="20" t="s">
        <v>259</v>
      </c>
      <c r="J4139" s="11" t="s">
        <v>261</v>
      </c>
      <c r="K4139" s="11" t="s">
        <v>8769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44958</v>
      </c>
      <c r="H4140" s="11">
        <v>9</v>
      </c>
      <c r="I4140" s="20" t="s">
        <v>259</v>
      </c>
      <c r="J4140" s="11" t="s">
        <v>261</v>
      </c>
      <c r="K4140" s="11" t="s">
        <v>8769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44958</v>
      </c>
      <c r="H4141" s="11">
        <v>9</v>
      </c>
      <c r="I4141" s="20" t="s">
        <v>259</v>
      </c>
      <c r="J4141" s="11" t="s">
        <v>261</v>
      </c>
      <c r="K4141" s="11" t="s">
        <v>8769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44958</v>
      </c>
      <c r="H4142" s="11">
        <v>9</v>
      </c>
      <c r="I4142" s="20" t="s">
        <v>259</v>
      </c>
      <c r="J4142" s="11" t="s">
        <v>261</v>
      </c>
      <c r="K4142" s="11" t="s">
        <v>8769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44958</v>
      </c>
      <c r="H4143" s="11">
        <v>9</v>
      </c>
      <c r="I4143" s="20" t="s">
        <v>259</v>
      </c>
      <c r="J4143" s="11" t="s">
        <v>261</v>
      </c>
      <c r="K4143" s="11" t="s">
        <v>8769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44958</v>
      </c>
      <c r="H4144" s="11">
        <v>9</v>
      </c>
      <c r="I4144" s="20" t="s">
        <v>259</v>
      </c>
      <c r="J4144" s="11" t="s">
        <v>261</v>
      </c>
      <c r="K4144" s="11" t="s">
        <v>8769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44958</v>
      </c>
      <c r="H4145" s="11">
        <v>9</v>
      </c>
      <c r="I4145" s="20" t="s">
        <v>259</v>
      </c>
      <c r="J4145" s="11" t="s">
        <v>261</v>
      </c>
      <c r="K4145" s="11" t="s">
        <v>8769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44958</v>
      </c>
      <c r="H4146" s="11">
        <v>9</v>
      </c>
      <c r="I4146" s="20" t="s">
        <v>259</v>
      </c>
      <c r="J4146" s="11" t="s">
        <v>261</v>
      </c>
      <c r="K4146" s="11" t="s">
        <v>8769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44958</v>
      </c>
      <c r="H4147" s="11">
        <v>9</v>
      </c>
      <c r="I4147" s="20" t="s">
        <v>259</v>
      </c>
      <c r="J4147" s="11" t="s">
        <v>261</v>
      </c>
      <c r="K4147" s="11" t="s">
        <v>8769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44958</v>
      </c>
      <c r="H4148" s="11">
        <v>9</v>
      </c>
      <c r="I4148" s="20" t="s">
        <v>259</v>
      </c>
      <c r="J4148" s="11" t="s">
        <v>261</v>
      </c>
      <c r="K4148" s="11" t="s">
        <v>8769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44958</v>
      </c>
      <c r="H4149" s="11">
        <v>9</v>
      </c>
      <c r="I4149" s="20" t="s">
        <v>259</v>
      </c>
      <c r="J4149" s="11" t="s">
        <v>261</v>
      </c>
      <c r="K4149" s="11" t="s">
        <v>8769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44958</v>
      </c>
      <c r="H4150" s="11">
        <v>9</v>
      </c>
      <c r="I4150" s="20" t="s">
        <v>259</v>
      </c>
      <c r="J4150" s="11" t="s">
        <v>261</v>
      </c>
      <c r="K4150" s="11" t="s">
        <v>8769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44958</v>
      </c>
      <c r="H4151" s="11">
        <v>9</v>
      </c>
      <c r="I4151" s="20" t="s">
        <v>259</v>
      </c>
      <c r="J4151" s="11" t="s">
        <v>261</v>
      </c>
      <c r="K4151" s="11" t="s">
        <v>8769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44958</v>
      </c>
      <c r="H4152" s="11">
        <v>9</v>
      </c>
      <c r="I4152" s="20" t="s">
        <v>259</v>
      </c>
      <c r="J4152" s="11" t="s">
        <v>261</v>
      </c>
      <c r="K4152" s="11" t="s">
        <v>8769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44958</v>
      </c>
      <c r="H4153" s="11">
        <v>9</v>
      </c>
      <c r="I4153" s="20" t="s">
        <v>259</v>
      </c>
      <c r="J4153" s="11" t="s">
        <v>261</v>
      </c>
      <c r="K4153" s="11" t="s">
        <v>8769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44958</v>
      </c>
      <c r="H4154" s="11">
        <v>9</v>
      </c>
      <c r="I4154" s="20" t="s">
        <v>259</v>
      </c>
      <c r="J4154" s="11" t="s">
        <v>261</v>
      </c>
      <c r="K4154" s="11" t="s">
        <v>8769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44958</v>
      </c>
      <c r="H4155" s="11">
        <v>9</v>
      </c>
      <c r="I4155" s="20" t="s">
        <v>259</v>
      </c>
      <c r="J4155" s="11" t="s">
        <v>261</v>
      </c>
      <c r="K4155" s="11" t="s">
        <v>8769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44958</v>
      </c>
      <c r="H4156" s="11">
        <v>9</v>
      </c>
      <c r="I4156" s="20" t="s">
        <v>259</v>
      </c>
      <c r="J4156" s="11" t="s">
        <v>261</v>
      </c>
      <c r="K4156" s="11" t="s">
        <v>8769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44958</v>
      </c>
      <c r="H4157" s="11">
        <v>9</v>
      </c>
      <c r="I4157" s="20" t="s">
        <v>259</v>
      </c>
      <c r="J4157" s="11" t="s">
        <v>261</v>
      </c>
      <c r="K4157" s="11" t="s">
        <v>8769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44958</v>
      </c>
      <c r="H4158" s="11">
        <v>9</v>
      </c>
      <c r="I4158" s="20" t="s">
        <v>259</v>
      </c>
      <c r="J4158" s="11" t="s">
        <v>261</v>
      </c>
      <c r="K4158" s="11" t="s">
        <v>8769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44958</v>
      </c>
      <c r="H4159" s="11">
        <v>9</v>
      </c>
      <c r="I4159" s="20" t="s">
        <v>259</v>
      </c>
      <c r="J4159" s="11" t="s">
        <v>261</v>
      </c>
      <c r="K4159" s="11" t="s">
        <v>8769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44958</v>
      </c>
      <c r="H4160" s="11">
        <v>9</v>
      </c>
      <c r="I4160" s="20" t="s">
        <v>259</v>
      </c>
      <c r="J4160" s="11" t="s">
        <v>261</v>
      </c>
      <c r="K4160" s="11" t="s">
        <v>8769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44958</v>
      </c>
      <c r="H4161" s="11">
        <v>9</v>
      </c>
      <c r="I4161" s="20" t="s">
        <v>259</v>
      </c>
      <c r="J4161" s="11" t="s">
        <v>261</v>
      </c>
      <c r="K4161" s="11" t="s">
        <v>8769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44958</v>
      </c>
      <c r="H4162" s="11">
        <v>9</v>
      </c>
      <c r="I4162" s="20" t="s">
        <v>259</v>
      </c>
      <c r="J4162" s="11" t="s">
        <v>261</v>
      </c>
      <c r="K4162" s="11" t="s">
        <v>8769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44958</v>
      </c>
      <c r="H4163" s="11">
        <v>9</v>
      </c>
      <c r="I4163" s="20" t="s">
        <v>259</v>
      </c>
      <c r="J4163" s="11" t="s">
        <v>261</v>
      </c>
      <c r="K4163" s="11" t="s">
        <v>8769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44958</v>
      </c>
      <c r="H4164" s="11">
        <v>9</v>
      </c>
      <c r="I4164" s="20" t="s">
        <v>259</v>
      </c>
      <c r="J4164" s="11" t="s">
        <v>261</v>
      </c>
      <c r="K4164" s="11" t="s">
        <v>8769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44958</v>
      </c>
      <c r="H4165" s="11">
        <v>9</v>
      </c>
      <c r="I4165" s="20" t="s">
        <v>259</v>
      </c>
      <c r="J4165" s="11" t="s">
        <v>261</v>
      </c>
      <c r="K4165" s="11" t="s">
        <v>8769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44958</v>
      </c>
      <c r="H4166" s="11">
        <v>9</v>
      </c>
      <c r="I4166" s="20" t="s">
        <v>259</v>
      </c>
      <c r="J4166" s="11" t="s">
        <v>261</v>
      </c>
      <c r="K4166" s="11" t="s">
        <v>8769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44958</v>
      </c>
      <c r="H4167" s="11">
        <v>9</v>
      </c>
      <c r="I4167" s="20" t="s">
        <v>259</v>
      </c>
      <c r="J4167" s="11" t="s">
        <v>261</v>
      </c>
      <c r="K4167" s="11" t="s">
        <v>8769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44958</v>
      </c>
      <c r="H4168" s="11">
        <v>9</v>
      </c>
      <c r="I4168" s="20" t="s">
        <v>259</v>
      </c>
      <c r="J4168" s="11" t="s">
        <v>261</v>
      </c>
      <c r="K4168" s="11" t="s">
        <v>8769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44958</v>
      </c>
      <c r="H4169" s="11">
        <v>9</v>
      </c>
      <c r="I4169" s="20" t="s">
        <v>259</v>
      </c>
      <c r="J4169" s="11" t="s">
        <v>261</v>
      </c>
      <c r="K4169" s="11" t="s">
        <v>8769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44958</v>
      </c>
      <c r="H4170" s="11">
        <v>9</v>
      </c>
      <c r="I4170" s="20" t="s">
        <v>259</v>
      </c>
      <c r="J4170" s="11" t="s">
        <v>261</v>
      </c>
      <c r="K4170" s="11" t="s">
        <v>8769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44958</v>
      </c>
      <c r="H4171" s="11">
        <v>9</v>
      </c>
      <c r="I4171" s="20" t="s">
        <v>259</v>
      </c>
      <c r="J4171" s="11" t="s">
        <v>261</v>
      </c>
      <c r="K4171" s="11" t="s">
        <v>8769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44958</v>
      </c>
      <c r="H4172" s="11">
        <v>9</v>
      </c>
      <c r="I4172" s="20" t="s">
        <v>259</v>
      </c>
      <c r="J4172" s="11" t="s">
        <v>261</v>
      </c>
      <c r="K4172" s="11" t="s">
        <v>8769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44958</v>
      </c>
      <c r="H4173" s="11">
        <v>9</v>
      </c>
      <c r="I4173" s="20" t="s">
        <v>259</v>
      </c>
      <c r="J4173" s="11" t="s">
        <v>261</v>
      </c>
      <c r="K4173" s="11" t="s">
        <v>8769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44958</v>
      </c>
      <c r="H4174" s="11">
        <v>9</v>
      </c>
      <c r="I4174" s="20" t="s">
        <v>259</v>
      </c>
      <c r="J4174" s="11" t="s">
        <v>261</v>
      </c>
      <c r="K4174" s="11" t="s">
        <v>8769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44958</v>
      </c>
      <c r="H4175" s="11">
        <v>9</v>
      </c>
      <c r="I4175" s="20" t="s">
        <v>259</v>
      </c>
      <c r="J4175" s="11" t="s">
        <v>261</v>
      </c>
      <c r="K4175" s="11" t="s">
        <v>8769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44958</v>
      </c>
      <c r="H4176" s="11">
        <v>9</v>
      </c>
      <c r="I4176" s="20" t="s">
        <v>259</v>
      </c>
      <c r="J4176" s="11" t="s">
        <v>261</v>
      </c>
      <c r="K4176" s="11" t="s">
        <v>8769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44958</v>
      </c>
      <c r="H4177" s="11">
        <v>9</v>
      </c>
      <c r="I4177" s="20" t="s">
        <v>259</v>
      </c>
      <c r="J4177" s="11" t="s">
        <v>261</v>
      </c>
      <c r="K4177" s="11" t="s">
        <v>8769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44958</v>
      </c>
      <c r="H4178" s="11">
        <v>9</v>
      </c>
      <c r="I4178" s="20" t="s">
        <v>259</v>
      </c>
      <c r="J4178" s="11" t="s">
        <v>261</v>
      </c>
      <c r="K4178" s="11" t="s">
        <v>8769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44958</v>
      </c>
      <c r="H4179" s="11">
        <v>9</v>
      </c>
      <c r="I4179" s="20" t="s">
        <v>259</v>
      </c>
      <c r="J4179" s="11" t="s">
        <v>261</v>
      </c>
      <c r="K4179" s="11" t="s">
        <v>8769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44958</v>
      </c>
      <c r="H4180" s="11">
        <v>9</v>
      </c>
      <c r="I4180" s="20" t="s">
        <v>259</v>
      </c>
      <c r="J4180" s="11" t="s">
        <v>261</v>
      </c>
      <c r="K4180" s="11" t="s">
        <v>8769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44958</v>
      </c>
      <c r="H4181" s="11">
        <v>9</v>
      </c>
      <c r="I4181" s="20" t="s">
        <v>259</v>
      </c>
      <c r="J4181" s="11" t="s">
        <v>261</v>
      </c>
      <c r="K4181" s="11" t="s">
        <v>8769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44958</v>
      </c>
      <c r="H4182" s="11">
        <v>9</v>
      </c>
      <c r="I4182" s="20" t="s">
        <v>259</v>
      </c>
      <c r="J4182" s="11" t="s">
        <v>261</v>
      </c>
      <c r="K4182" s="11" t="s">
        <v>8769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44958</v>
      </c>
      <c r="H4183" s="11">
        <v>9</v>
      </c>
      <c r="I4183" s="20" t="s">
        <v>259</v>
      </c>
      <c r="J4183" s="11" t="s">
        <v>261</v>
      </c>
      <c r="K4183" s="11" t="s">
        <v>8769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44958</v>
      </c>
      <c r="H4184" s="11">
        <v>9</v>
      </c>
      <c r="I4184" s="20" t="s">
        <v>259</v>
      </c>
      <c r="J4184" s="11" t="s">
        <v>261</v>
      </c>
      <c r="K4184" s="11" t="s">
        <v>8769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44958</v>
      </c>
      <c r="H4185" s="11">
        <v>9</v>
      </c>
      <c r="I4185" s="20" t="s">
        <v>259</v>
      </c>
      <c r="J4185" s="11" t="s">
        <v>261</v>
      </c>
      <c r="K4185" s="11" t="s">
        <v>8769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44958</v>
      </c>
      <c r="H4186" s="11">
        <v>9</v>
      </c>
      <c r="I4186" s="20" t="s">
        <v>259</v>
      </c>
      <c r="J4186" s="11" t="s">
        <v>261</v>
      </c>
      <c r="K4186" s="11" t="s">
        <v>8769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44958</v>
      </c>
      <c r="H4187" s="11">
        <v>9</v>
      </c>
      <c r="I4187" s="20" t="s">
        <v>259</v>
      </c>
      <c r="J4187" s="11" t="s">
        <v>261</v>
      </c>
      <c r="K4187" s="11" t="s">
        <v>8769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44958</v>
      </c>
      <c r="H4188" s="11">
        <v>9</v>
      </c>
      <c r="I4188" s="20" t="s">
        <v>259</v>
      </c>
      <c r="J4188" s="11" t="s">
        <v>261</v>
      </c>
      <c r="K4188" s="11" t="s">
        <v>8769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44958</v>
      </c>
      <c r="H4189" s="11">
        <v>9</v>
      </c>
      <c r="I4189" s="20" t="s">
        <v>259</v>
      </c>
      <c r="J4189" s="11" t="s">
        <v>261</v>
      </c>
      <c r="K4189" s="11" t="s">
        <v>8769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44958</v>
      </c>
      <c r="H4190" s="11">
        <v>9</v>
      </c>
      <c r="I4190" s="20" t="s">
        <v>259</v>
      </c>
      <c r="J4190" s="11" t="s">
        <v>261</v>
      </c>
      <c r="K4190" s="11" t="s">
        <v>8769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44958</v>
      </c>
      <c r="H4191" s="11">
        <v>9</v>
      </c>
      <c r="I4191" s="20" t="s">
        <v>259</v>
      </c>
      <c r="J4191" s="11" t="s">
        <v>261</v>
      </c>
      <c r="K4191" s="11" t="s">
        <v>8769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44958</v>
      </c>
      <c r="H4192" s="11">
        <v>9</v>
      </c>
      <c r="I4192" s="20" t="s">
        <v>259</v>
      </c>
      <c r="J4192" s="11" t="s">
        <v>261</v>
      </c>
      <c r="K4192" s="11" t="s">
        <v>8769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44958</v>
      </c>
      <c r="H4193" s="11">
        <v>9</v>
      </c>
      <c r="I4193" s="20" t="s">
        <v>259</v>
      </c>
      <c r="J4193" s="11" t="s">
        <v>261</v>
      </c>
      <c r="K4193" s="11" t="s">
        <v>8769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44958</v>
      </c>
      <c r="H4194" s="11">
        <v>9</v>
      </c>
      <c r="I4194" s="20" t="s">
        <v>259</v>
      </c>
      <c r="J4194" s="11" t="s">
        <v>261</v>
      </c>
      <c r="K4194" s="11" t="s">
        <v>8769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44958</v>
      </c>
      <c r="H4195" s="11">
        <v>9</v>
      </c>
      <c r="I4195" s="20" t="s">
        <v>259</v>
      </c>
      <c r="J4195" s="11" t="s">
        <v>261</v>
      </c>
      <c r="K4195" s="11" t="s">
        <v>8769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44958</v>
      </c>
      <c r="H4196" s="11">
        <v>9</v>
      </c>
      <c r="I4196" s="20" t="s">
        <v>259</v>
      </c>
      <c r="J4196" s="11" t="s">
        <v>261</v>
      </c>
      <c r="K4196" s="11" t="s">
        <v>8769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44958</v>
      </c>
      <c r="H4197" s="11">
        <v>9</v>
      </c>
      <c r="I4197" s="20" t="s">
        <v>259</v>
      </c>
      <c r="J4197" s="11" t="s">
        <v>261</v>
      </c>
      <c r="K4197" s="11" t="s">
        <v>8769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44958</v>
      </c>
      <c r="H4198" s="11">
        <v>9</v>
      </c>
      <c r="I4198" s="20" t="s">
        <v>259</v>
      </c>
      <c r="J4198" s="11" t="s">
        <v>261</v>
      </c>
      <c r="K4198" s="11" t="s">
        <v>8769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44958</v>
      </c>
      <c r="H4199" s="11">
        <v>9</v>
      </c>
      <c r="I4199" s="20" t="s">
        <v>259</v>
      </c>
      <c r="J4199" s="11" t="s">
        <v>261</v>
      </c>
      <c r="K4199" s="11" t="s">
        <v>8769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44958</v>
      </c>
      <c r="H4200" s="11">
        <v>9</v>
      </c>
      <c r="I4200" s="20" t="s">
        <v>259</v>
      </c>
      <c r="J4200" s="11" t="s">
        <v>261</v>
      </c>
      <c r="K4200" s="11" t="s">
        <v>8769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44958</v>
      </c>
      <c r="H4201" s="11">
        <v>9</v>
      </c>
      <c r="I4201" s="20" t="s">
        <v>259</v>
      </c>
      <c r="J4201" s="11" t="s">
        <v>261</v>
      </c>
      <c r="K4201" s="11" t="s">
        <v>8769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44958</v>
      </c>
      <c r="H4202" s="11">
        <v>9</v>
      </c>
      <c r="I4202" s="20" t="s">
        <v>259</v>
      </c>
      <c r="J4202" s="11" t="s">
        <v>261</v>
      </c>
      <c r="K4202" s="11" t="s">
        <v>8769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44958</v>
      </c>
      <c r="H4203" s="11">
        <v>9</v>
      </c>
      <c r="I4203" s="20" t="s">
        <v>259</v>
      </c>
      <c r="J4203" s="11" t="s">
        <v>261</v>
      </c>
      <c r="K4203" s="11" t="s">
        <v>8769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44958</v>
      </c>
      <c r="H4204" s="11">
        <v>9</v>
      </c>
      <c r="I4204" s="20" t="s">
        <v>259</v>
      </c>
      <c r="J4204" s="11" t="s">
        <v>261</v>
      </c>
      <c r="K4204" s="11" t="s">
        <v>8769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44958</v>
      </c>
      <c r="H4205" s="11">
        <v>9</v>
      </c>
      <c r="I4205" s="20" t="s">
        <v>259</v>
      </c>
      <c r="J4205" s="11" t="s">
        <v>261</v>
      </c>
      <c r="K4205" s="11" t="s">
        <v>8769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44958</v>
      </c>
      <c r="H4206" s="11">
        <v>9</v>
      </c>
      <c r="I4206" s="20" t="s">
        <v>259</v>
      </c>
      <c r="J4206" s="11" t="s">
        <v>261</v>
      </c>
      <c r="K4206" s="11" t="s">
        <v>8769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44958</v>
      </c>
      <c r="H4207" s="11">
        <v>9</v>
      </c>
      <c r="I4207" s="20" t="s">
        <v>259</v>
      </c>
      <c r="J4207" s="11" t="s">
        <v>261</v>
      </c>
      <c r="K4207" s="11" t="s">
        <v>8769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44958</v>
      </c>
      <c r="H4208" s="11">
        <v>9</v>
      </c>
      <c r="I4208" s="20" t="s">
        <v>259</v>
      </c>
      <c r="J4208" s="11" t="s">
        <v>261</v>
      </c>
      <c r="K4208" s="11" t="s">
        <v>8769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44958</v>
      </c>
      <c r="H4209" s="11">
        <v>9</v>
      </c>
      <c r="I4209" s="20" t="s">
        <v>259</v>
      </c>
      <c r="J4209" s="11" t="s">
        <v>261</v>
      </c>
      <c r="K4209" s="11" t="s">
        <v>8769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44958</v>
      </c>
      <c r="H4210" s="11">
        <v>9</v>
      </c>
      <c r="I4210" s="20" t="s">
        <v>259</v>
      </c>
      <c r="J4210" s="11" t="s">
        <v>261</v>
      </c>
      <c r="K4210" s="11" t="s">
        <v>8769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44958</v>
      </c>
      <c r="H4211" s="11">
        <v>9</v>
      </c>
      <c r="I4211" s="20" t="s">
        <v>259</v>
      </c>
      <c r="J4211" s="11" t="s">
        <v>261</v>
      </c>
      <c r="K4211" s="11" t="s">
        <v>8769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44958</v>
      </c>
      <c r="H4212" s="11">
        <v>9</v>
      </c>
      <c r="I4212" s="20" t="s">
        <v>259</v>
      </c>
      <c r="J4212" s="11" t="s">
        <v>261</v>
      </c>
      <c r="K4212" s="11" t="s">
        <v>8769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44958</v>
      </c>
      <c r="H4213" s="11">
        <v>9</v>
      </c>
      <c r="I4213" s="20" t="s">
        <v>259</v>
      </c>
      <c r="J4213" s="11" t="s">
        <v>261</v>
      </c>
      <c r="K4213" s="11" t="s">
        <v>8769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44958</v>
      </c>
      <c r="H4214" s="11">
        <v>9</v>
      </c>
      <c r="I4214" s="20" t="s">
        <v>259</v>
      </c>
      <c r="J4214" s="11" t="s">
        <v>261</v>
      </c>
      <c r="K4214" s="11" t="s">
        <v>8769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44958</v>
      </c>
      <c r="H4215" s="11">
        <v>9</v>
      </c>
      <c r="I4215" s="20" t="s">
        <v>259</v>
      </c>
      <c r="J4215" s="11" t="s">
        <v>261</v>
      </c>
      <c r="K4215" s="11" t="s">
        <v>8769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44958</v>
      </c>
      <c r="H4216" s="11">
        <v>9</v>
      </c>
      <c r="I4216" s="20" t="s">
        <v>259</v>
      </c>
      <c r="J4216" s="11" t="s">
        <v>261</v>
      </c>
      <c r="K4216" s="11" t="s">
        <v>8769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44958</v>
      </c>
      <c r="H4217" s="11">
        <v>9</v>
      </c>
      <c r="I4217" s="20" t="s">
        <v>259</v>
      </c>
      <c r="J4217" s="11" t="s">
        <v>261</v>
      </c>
      <c r="K4217" s="11" t="s">
        <v>8769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44958</v>
      </c>
      <c r="H4218" s="11">
        <v>9</v>
      </c>
      <c r="I4218" s="20" t="s">
        <v>259</v>
      </c>
      <c r="J4218" s="11" t="s">
        <v>261</v>
      </c>
      <c r="K4218" s="11" t="s">
        <v>8769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44958</v>
      </c>
      <c r="H4219" s="11">
        <v>9</v>
      </c>
      <c r="I4219" s="20" t="s">
        <v>259</v>
      </c>
      <c r="J4219" s="11" t="s">
        <v>261</v>
      </c>
      <c r="K4219" s="11" t="s">
        <v>8769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44958</v>
      </c>
      <c r="H4220" s="11">
        <v>9</v>
      </c>
      <c r="I4220" s="20" t="s">
        <v>259</v>
      </c>
      <c r="J4220" s="11" t="s">
        <v>261</v>
      </c>
      <c r="K4220" s="11" t="s">
        <v>8769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44958</v>
      </c>
      <c r="H4221" s="11">
        <v>9</v>
      </c>
      <c r="I4221" s="20" t="s">
        <v>259</v>
      </c>
      <c r="J4221" s="11" t="s">
        <v>261</v>
      </c>
      <c r="K4221" s="11" t="s">
        <v>8769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44958</v>
      </c>
      <c r="H4222" s="11">
        <v>9</v>
      </c>
      <c r="I4222" s="20" t="s">
        <v>259</v>
      </c>
      <c r="J4222" s="11" t="s">
        <v>261</v>
      </c>
      <c r="K4222" s="11" t="s">
        <v>8769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44958</v>
      </c>
      <c r="H4223" s="11">
        <v>9</v>
      </c>
      <c r="I4223" s="20" t="s">
        <v>259</v>
      </c>
      <c r="J4223" s="11" t="s">
        <v>261</v>
      </c>
      <c r="K4223" s="11" t="s">
        <v>8769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44958</v>
      </c>
      <c r="H4224" s="11">
        <v>9</v>
      </c>
      <c r="I4224" s="20" t="s">
        <v>259</v>
      </c>
      <c r="J4224" s="11" t="s">
        <v>261</v>
      </c>
      <c r="K4224" s="11" t="s">
        <v>8769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44958</v>
      </c>
      <c r="H4225" s="11">
        <v>9</v>
      </c>
      <c r="I4225" s="20" t="s">
        <v>259</v>
      </c>
      <c r="J4225" s="11" t="s">
        <v>261</v>
      </c>
      <c r="K4225" s="11" t="s">
        <v>8769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44958</v>
      </c>
      <c r="H4226" s="11">
        <v>9</v>
      </c>
      <c r="I4226" s="20" t="s">
        <v>259</v>
      </c>
      <c r="J4226" s="11" t="s">
        <v>261</v>
      </c>
      <c r="K4226" s="11" t="s">
        <v>8769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44958</v>
      </c>
      <c r="H4227" s="11">
        <v>9</v>
      </c>
      <c r="I4227" s="20" t="s">
        <v>259</v>
      </c>
      <c r="J4227" s="11" t="s">
        <v>261</v>
      </c>
      <c r="K4227" s="11" t="s">
        <v>8769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44958</v>
      </c>
      <c r="H4228" s="11">
        <v>9</v>
      </c>
      <c r="I4228" s="20" t="s">
        <v>259</v>
      </c>
      <c r="J4228" s="11" t="s">
        <v>261</v>
      </c>
      <c r="K4228" s="11" t="s">
        <v>8769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44958</v>
      </c>
      <c r="H4229" s="11">
        <v>9</v>
      </c>
      <c r="I4229" s="20" t="s">
        <v>259</v>
      </c>
      <c r="J4229" s="11" t="s">
        <v>261</v>
      </c>
      <c r="K4229" s="11" t="s">
        <v>8769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44958</v>
      </c>
      <c r="H4230" s="11">
        <v>9</v>
      </c>
      <c r="I4230" s="20" t="s">
        <v>259</v>
      </c>
      <c r="J4230" s="11" t="s">
        <v>261</v>
      </c>
      <c r="K4230" s="11" t="s">
        <v>8769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44958</v>
      </c>
      <c r="H4231" s="11">
        <v>9</v>
      </c>
      <c r="I4231" s="20" t="s">
        <v>259</v>
      </c>
      <c r="J4231" s="11" t="s">
        <v>261</v>
      </c>
      <c r="K4231" s="11" t="s">
        <v>8769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44958</v>
      </c>
      <c r="H4232" s="11">
        <v>9</v>
      </c>
      <c r="I4232" s="20" t="s">
        <v>259</v>
      </c>
      <c r="J4232" s="11" t="s">
        <v>261</v>
      </c>
      <c r="K4232" s="11" t="s">
        <v>8769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44958</v>
      </c>
      <c r="H4233" s="11">
        <v>9</v>
      </c>
      <c r="I4233" s="20" t="s">
        <v>259</v>
      </c>
      <c r="J4233" s="11" t="s">
        <v>261</v>
      </c>
      <c r="K4233" s="11" t="s">
        <v>8769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44958</v>
      </c>
      <c r="H4234" s="11">
        <v>9</v>
      </c>
      <c r="I4234" s="20" t="s">
        <v>259</v>
      </c>
      <c r="J4234" s="11" t="s">
        <v>261</v>
      </c>
      <c r="K4234" s="11" t="s">
        <v>8769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44958</v>
      </c>
      <c r="H4235" s="11">
        <v>9</v>
      </c>
      <c r="I4235" s="20" t="s">
        <v>259</v>
      </c>
      <c r="J4235" s="11" t="s">
        <v>261</v>
      </c>
      <c r="K4235" s="11" t="s">
        <v>8769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44958</v>
      </c>
      <c r="H4236" s="11">
        <v>9</v>
      </c>
      <c r="I4236" s="20" t="s">
        <v>259</v>
      </c>
      <c r="J4236" s="11" t="s">
        <v>261</v>
      </c>
      <c r="K4236" s="11" t="s">
        <v>8769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44958</v>
      </c>
      <c r="H4237" s="11">
        <v>9</v>
      </c>
      <c r="I4237" s="20" t="s">
        <v>259</v>
      </c>
      <c r="J4237" s="11" t="s">
        <v>261</v>
      </c>
      <c r="K4237" s="11" t="s">
        <v>8769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44958</v>
      </c>
      <c r="H4238" s="11">
        <v>9</v>
      </c>
      <c r="I4238" s="20" t="s">
        <v>259</v>
      </c>
      <c r="J4238" s="11" t="s">
        <v>261</v>
      </c>
      <c r="K4238" s="11" t="s">
        <v>8769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44958</v>
      </c>
      <c r="H4239" s="11">
        <v>9</v>
      </c>
      <c r="I4239" s="20" t="s">
        <v>259</v>
      </c>
      <c r="J4239" s="11" t="s">
        <v>261</v>
      </c>
      <c r="K4239" s="11" t="s">
        <v>8769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44958</v>
      </c>
      <c r="H4240" s="11">
        <v>9</v>
      </c>
      <c r="I4240" s="20" t="s">
        <v>259</v>
      </c>
      <c r="J4240" s="11" t="s">
        <v>261</v>
      </c>
      <c r="K4240" s="11" t="s">
        <v>8769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44958</v>
      </c>
      <c r="H4241" s="11">
        <v>9</v>
      </c>
      <c r="I4241" s="20" t="s">
        <v>259</v>
      </c>
      <c r="J4241" s="11" t="s">
        <v>261</v>
      </c>
      <c r="K4241" s="11" t="s">
        <v>8769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44958</v>
      </c>
      <c r="H4242" s="11">
        <v>9</v>
      </c>
      <c r="I4242" s="20" t="s">
        <v>259</v>
      </c>
      <c r="J4242" s="11" t="s">
        <v>261</v>
      </c>
      <c r="K4242" s="11" t="s">
        <v>8769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44958</v>
      </c>
      <c r="H4243" s="11">
        <v>9</v>
      </c>
      <c r="I4243" s="20" t="s">
        <v>259</v>
      </c>
      <c r="J4243" s="11" t="s">
        <v>261</v>
      </c>
      <c r="K4243" s="11" t="s">
        <v>8769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44958</v>
      </c>
      <c r="H4244" s="11">
        <v>9</v>
      </c>
      <c r="I4244" s="20" t="s">
        <v>259</v>
      </c>
      <c r="J4244" s="11" t="s">
        <v>261</v>
      </c>
      <c r="K4244" s="11" t="s">
        <v>8769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44958</v>
      </c>
      <c r="H4245" s="11">
        <v>9</v>
      </c>
      <c r="I4245" s="20" t="s">
        <v>259</v>
      </c>
      <c r="J4245" s="11" t="s">
        <v>261</v>
      </c>
      <c r="K4245" s="11" t="s">
        <v>8769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44958</v>
      </c>
      <c r="H4246" s="11">
        <v>9</v>
      </c>
      <c r="I4246" s="20" t="s">
        <v>259</v>
      </c>
      <c r="J4246" s="11" t="s">
        <v>261</v>
      </c>
      <c r="K4246" s="11" t="s">
        <v>8769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44958</v>
      </c>
      <c r="H4247" s="11">
        <v>9</v>
      </c>
      <c r="I4247" s="20" t="s">
        <v>259</v>
      </c>
      <c r="J4247" s="11" t="s">
        <v>261</v>
      </c>
      <c r="K4247" s="11" t="s">
        <v>8769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44958</v>
      </c>
      <c r="H4248" s="11">
        <v>9</v>
      </c>
      <c r="I4248" s="20" t="s">
        <v>259</v>
      </c>
      <c r="J4248" s="11" t="s">
        <v>261</v>
      </c>
      <c r="K4248" s="11" t="s">
        <v>8769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44958</v>
      </c>
      <c r="H4249" s="11">
        <v>9</v>
      </c>
      <c r="I4249" s="20" t="s">
        <v>259</v>
      </c>
      <c r="J4249" s="11" t="s">
        <v>261</v>
      </c>
      <c r="K4249" s="11" t="s">
        <v>8769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44958</v>
      </c>
      <c r="H4250" s="11">
        <v>9</v>
      </c>
      <c r="I4250" s="20" t="s">
        <v>259</v>
      </c>
      <c r="J4250" s="11" t="s">
        <v>261</v>
      </c>
      <c r="K4250" s="11" t="s">
        <v>8769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44958</v>
      </c>
      <c r="H4251" s="11">
        <v>9</v>
      </c>
      <c r="I4251" s="20" t="s">
        <v>259</v>
      </c>
      <c r="J4251" s="11" t="s">
        <v>261</v>
      </c>
      <c r="K4251" s="11" t="s">
        <v>8769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44958</v>
      </c>
      <c r="H4252" s="11">
        <v>9</v>
      </c>
      <c r="I4252" s="20" t="s">
        <v>259</v>
      </c>
      <c r="J4252" s="11" t="s">
        <v>261</v>
      </c>
      <c r="K4252" s="11" t="s">
        <v>8769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44958</v>
      </c>
      <c r="H4253" s="11">
        <v>9</v>
      </c>
      <c r="I4253" s="20" t="s">
        <v>259</v>
      </c>
      <c r="J4253" s="11" t="s">
        <v>261</v>
      </c>
      <c r="K4253" s="11" t="s">
        <v>8769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44958</v>
      </c>
      <c r="H4254" s="11">
        <v>9</v>
      </c>
      <c r="I4254" s="20" t="s">
        <v>259</v>
      </c>
      <c r="J4254" s="11" t="s">
        <v>261</v>
      </c>
      <c r="K4254" s="11" t="s">
        <v>8769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44958</v>
      </c>
      <c r="H4255" s="11">
        <v>9</v>
      </c>
      <c r="I4255" s="20" t="s">
        <v>259</v>
      </c>
      <c r="J4255" s="11" t="s">
        <v>261</v>
      </c>
      <c r="K4255" s="11" t="s">
        <v>8769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44958</v>
      </c>
      <c r="H4256" s="11">
        <v>9</v>
      </c>
      <c r="I4256" s="20" t="s">
        <v>259</v>
      </c>
      <c r="J4256" s="11" t="s">
        <v>261</v>
      </c>
      <c r="K4256" s="11" t="s">
        <v>8769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44958</v>
      </c>
      <c r="H4257" s="11">
        <v>9</v>
      </c>
      <c r="I4257" s="20" t="s">
        <v>259</v>
      </c>
      <c r="J4257" s="11" t="s">
        <v>261</v>
      </c>
      <c r="K4257" s="11" t="s">
        <v>8769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44958</v>
      </c>
      <c r="H4258" s="11">
        <v>9</v>
      </c>
      <c r="I4258" s="20" t="s">
        <v>259</v>
      </c>
      <c r="J4258" s="11" t="s">
        <v>261</v>
      </c>
      <c r="K4258" s="11" t="s">
        <v>8769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44958</v>
      </c>
      <c r="H4259" s="11">
        <v>9</v>
      </c>
      <c r="I4259" s="20" t="s">
        <v>259</v>
      </c>
      <c r="J4259" s="11" t="s">
        <v>261</v>
      </c>
      <c r="K4259" s="11" t="s">
        <v>8769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44958</v>
      </c>
      <c r="H4260" s="11">
        <v>9</v>
      </c>
      <c r="I4260" s="20" t="s">
        <v>259</v>
      </c>
      <c r="J4260" s="11" t="s">
        <v>261</v>
      </c>
      <c r="K4260" s="11" t="s">
        <v>8769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44958</v>
      </c>
      <c r="H4261" s="11">
        <v>9</v>
      </c>
      <c r="I4261" s="20" t="s">
        <v>259</v>
      </c>
      <c r="J4261" s="11" t="s">
        <v>261</v>
      </c>
      <c r="K4261" s="11" t="s">
        <v>8769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8636</v>
      </c>
      <c r="F4262" s="10">
        <v>42036</v>
      </c>
      <c r="G4262" s="10">
        <v>44958</v>
      </c>
      <c r="H4262" s="11">
        <v>9</v>
      </c>
      <c r="I4262" s="20" t="s">
        <v>259</v>
      </c>
      <c r="J4262" s="11" t="s">
        <v>261</v>
      </c>
      <c r="K4262" s="11" t="s">
        <v>8769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8637</v>
      </c>
      <c r="F4263" s="10">
        <v>42036</v>
      </c>
      <c r="G4263" s="10">
        <v>44958</v>
      </c>
      <c r="H4263" s="11">
        <v>9</v>
      </c>
      <c r="I4263" s="20" t="s">
        <v>259</v>
      </c>
      <c r="J4263" s="11" t="s">
        <v>261</v>
      </c>
      <c r="K4263" s="11" t="s">
        <v>8769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8638</v>
      </c>
      <c r="F4264" s="10">
        <v>42036</v>
      </c>
      <c r="G4264" s="10">
        <v>44958</v>
      </c>
      <c r="H4264" s="11">
        <v>9</v>
      </c>
      <c r="I4264" s="20" t="s">
        <v>259</v>
      </c>
      <c r="J4264" s="11" t="s">
        <v>261</v>
      </c>
      <c r="K4264" s="11" t="s">
        <v>8769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8639</v>
      </c>
      <c r="F4265" s="10">
        <v>42036</v>
      </c>
      <c r="G4265" s="10">
        <v>44958</v>
      </c>
      <c r="H4265" s="11">
        <v>9</v>
      </c>
      <c r="I4265" s="20" t="s">
        <v>259</v>
      </c>
      <c r="J4265" s="11" t="s">
        <v>261</v>
      </c>
      <c r="K4265" s="11" t="s">
        <v>8769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8640</v>
      </c>
      <c r="F4266" s="10">
        <v>42036</v>
      </c>
      <c r="G4266" s="10">
        <v>44958</v>
      </c>
      <c r="H4266" s="11">
        <v>9</v>
      </c>
      <c r="I4266" s="20" t="s">
        <v>259</v>
      </c>
      <c r="J4266" s="11" t="s">
        <v>261</v>
      </c>
      <c r="K4266" s="11" t="s">
        <v>8769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8641</v>
      </c>
      <c r="F4267" s="10">
        <v>42036</v>
      </c>
      <c r="G4267" s="10">
        <v>44958</v>
      </c>
      <c r="H4267" s="11">
        <v>9</v>
      </c>
      <c r="I4267" s="20" t="s">
        <v>259</v>
      </c>
      <c r="J4267" s="11" t="s">
        <v>261</v>
      </c>
      <c r="K4267" s="11" t="s">
        <v>8769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8642</v>
      </c>
      <c r="F4268" s="10">
        <v>42036</v>
      </c>
      <c r="G4268" s="10">
        <v>44958</v>
      </c>
      <c r="H4268" s="11">
        <v>9</v>
      </c>
      <c r="I4268" s="20" t="s">
        <v>259</v>
      </c>
      <c r="J4268" s="11" t="s">
        <v>261</v>
      </c>
      <c r="K4268" s="11" t="s">
        <v>8769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8643</v>
      </c>
      <c r="F4269" s="10">
        <v>42036</v>
      </c>
      <c r="G4269" s="10">
        <v>44958</v>
      </c>
      <c r="H4269" s="11">
        <v>9</v>
      </c>
      <c r="I4269" s="20" t="s">
        <v>259</v>
      </c>
      <c r="J4269" s="11" t="s">
        <v>261</v>
      </c>
      <c r="K4269" s="11" t="s">
        <v>8769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8644</v>
      </c>
      <c r="F4270" s="10">
        <v>42036</v>
      </c>
      <c r="G4270" s="10">
        <v>44958</v>
      </c>
      <c r="H4270" s="11">
        <v>9</v>
      </c>
      <c r="I4270" s="20" t="s">
        <v>259</v>
      </c>
      <c r="J4270" s="11" t="s">
        <v>261</v>
      </c>
      <c r="K4270" s="11" t="s">
        <v>8769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8645</v>
      </c>
      <c r="F4271" s="10">
        <v>42036</v>
      </c>
      <c r="G4271" s="10">
        <v>44958</v>
      </c>
      <c r="H4271" s="11">
        <v>9</v>
      </c>
      <c r="I4271" s="20" t="s">
        <v>259</v>
      </c>
      <c r="J4271" s="11" t="s">
        <v>261</v>
      </c>
      <c r="K4271" s="11" t="s">
        <v>8769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8646</v>
      </c>
      <c r="F4272" s="10">
        <v>42036</v>
      </c>
      <c r="G4272" s="10">
        <v>44958</v>
      </c>
      <c r="H4272" s="11">
        <v>9</v>
      </c>
      <c r="I4272" s="20" t="s">
        <v>259</v>
      </c>
      <c r="J4272" s="11" t="s">
        <v>261</v>
      </c>
      <c r="K4272" s="11" t="s">
        <v>8769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8647</v>
      </c>
      <c r="F4273" s="10">
        <v>42036</v>
      </c>
      <c r="G4273" s="10">
        <v>44958</v>
      </c>
      <c r="H4273" s="11">
        <v>9</v>
      </c>
      <c r="I4273" s="20" t="s">
        <v>259</v>
      </c>
      <c r="J4273" s="11" t="s">
        <v>261</v>
      </c>
      <c r="K4273" s="11" t="s">
        <v>8769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8648</v>
      </c>
      <c r="F4274" s="10">
        <v>42036</v>
      </c>
      <c r="G4274" s="10">
        <v>44958</v>
      </c>
      <c r="H4274" s="11">
        <v>9</v>
      </c>
      <c r="I4274" s="20" t="s">
        <v>259</v>
      </c>
      <c r="J4274" s="11" t="s">
        <v>261</v>
      </c>
      <c r="K4274" s="11" t="s">
        <v>8769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8649</v>
      </c>
      <c r="F4275" s="10">
        <v>42036</v>
      </c>
      <c r="G4275" s="10">
        <v>44958</v>
      </c>
      <c r="H4275" s="11">
        <v>9</v>
      </c>
      <c r="I4275" s="20" t="s">
        <v>259</v>
      </c>
      <c r="J4275" s="11" t="s">
        <v>261</v>
      </c>
      <c r="K4275" s="11" t="s">
        <v>8769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8650</v>
      </c>
      <c r="F4276" s="10">
        <v>42036</v>
      </c>
      <c r="G4276" s="10">
        <v>44958</v>
      </c>
      <c r="H4276" s="11">
        <v>9</v>
      </c>
      <c r="I4276" s="20" t="s">
        <v>259</v>
      </c>
      <c r="J4276" s="11" t="s">
        <v>261</v>
      </c>
      <c r="K4276" s="11" t="s">
        <v>8769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8651</v>
      </c>
      <c r="F4277" s="10">
        <v>42036</v>
      </c>
      <c r="G4277" s="10">
        <v>44958</v>
      </c>
      <c r="H4277" s="11">
        <v>9</v>
      </c>
      <c r="I4277" s="20" t="s">
        <v>259</v>
      </c>
      <c r="J4277" s="11" t="s">
        <v>261</v>
      </c>
      <c r="K4277" s="11" t="s">
        <v>8769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8652</v>
      </c>
      <c r="F4278" s="10">
        <v>42036</v>
      </c>
      <c r="G4278" s="10">
        <v>44958</v>
      </c>
      <c r="H4278" s="11">
        <v>9</v>
      </c>
      <c r="I4278" s="20" t="s">
        <v>259</v>
      </c>
      <c r="J4278" s="11" t="s">
        <v>261</v>
      </c>
      <c r="K4278" s="11" t="s">
        <v>8769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8653</v>
      </c>
      <c r="F4279" s="10">
        <v>42036</v>
      </c>
      <c r="G4279" s="10">
        <v>44958</v>
      </c>
      <c r="H4279" s="11">
        <v>9</v>
      </c>
      <c r="I4279" s="20" t="s">
        <v>259</v>
      </c>
      <c r="J4279" s="11" t="s">
        <v>261</v>
      </c>
      <c r="K4279" s="11" t="s">
        <v>8769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8654</v>
      </c>
      <c r="F4280" s="10">
        <v>42036</v>
      </c>
      <c r="G4280" s="10">
        <v>44958</v>
      </c>
      <c r="H4280" s="11">
        <v>9</v>
      </c>
      <c r="I4280" s="20" t="s">
        <v>259</v>
      </c>
      <c r="J4280" s="11" t="s">
        <v>261</v>
      </c>
      <c r="K4280" s="11" t="s">
        <v>8769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8655</v>
      </c>
      <c r="F4281" s="10">
        <v>42036</v>
      </c>
      <c r="G4281" s="10">
        <v>44958</v>
      </c>
      <c r="H4281" s="11">
        <v>9</v>
      </c>
      <c r="I4281" s="20" t="s">
        <v>259</v>
      </c>
      <c r="J4281" s="11" t="s">
        <v>261</v>
      </c>
      <c r="K4281" s="11" t="s">
        <v>8769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8656</v>
      </c>
      <c r="F4282" s="10">
        <v>42036</v>
      </c>
      <c r="G4282" s="10">
        <v>44958</v>
      </c>
      <c r="H4282" s="11">
        <v>9</v>
      </c>
      <c r="I4282" s="20" t="s">
        <v>259</v>
      </c>
      <c r="J4282" s="11" t="s">
        <v>261</v>
      </c>
      <c r="K4282" s="11" t="s">
        <v>8769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8657</v>
      </c>
      <c r="F4283" s="10">
        <v>42036</v>
      </c>
      <c r="G4283" s="10">
        <v>44958</v>
      </c>
      <c r="H4283" s="11">
        <v>9</v>
      </c>
      <c r="I4283" s="20" t="s">
        <v>259</v>
      </c>
      <c r="J4283" s="11" t="s">
        <v>261</v>
      </c>
      <c r="K4283" s="11" t="s">
        <v>8769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8658</v>
      </c>
      <c r="F4284" s="10">
        <v>42036</v>
      </c>
      <c r="G4284" s="10">
        <v>44958</v>
      </c>
      <c r="H4284" s="11">
        <v>9</v>
      </c>
      <c r="I4284" s="20" t="s">
        <v>259</v>
      </c>
      <c r="J4284" s="11" t="s">
        <v>261</v>
      </c>
      <c r="K4284" s="11" t="s">
        <v>8769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8659</v>
      </c>
      <c r="F4285" s="10">
        <v>42036</v>
      </c>
      <c r="G4285" s="10">
        <v>44958</v>
      </c>
      <c r="H4285" s="11">
        <v>9</v>
      </c>
      <c r="I4285" s="20" t="s">
        <v>259</v>
      </c>
      <c r="J4285" s="11" t="s">
        <v>261</v>
      </c>
      <c r="K4285" s="11" t="s">
        <v>8769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8660</v>
      </c>
      <c r="F4286" s="10">
        <v>42036</v>
      </c>
      <c r="G4286" s="10">
        <v>44958</v>
      </c>
      <c r="H4286" s="11">
        <v>9</v>
      </c>
      <c r="I4286" s="20" t="s">
        <v>259</v>
      </c>
      <c r="J4286" s="11" t="s">
        <v>261</v>
      </c>
      <c r="K4286" s="11" t="s">
        <v>8769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8661</v>
      </c>
      <c r="F4287" s="10">
        <v>42036</v>
      </c>
      <c r="G4287" s="10">
        <v>44958</v>
      </c>
      <c r="H4287" s="11">
        <v>9</v>
      </c>
      <c r="I4287" s="20" t="s">
        <v>259</v>
      </c>
      <c r="J4287" s="11" t="s">
        <v>261</v>
      </c>
      <c r="K4287" s="11" t="s">
        <v>8769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8662</v>
      </c>
      <c r="F4288" s="10">
        <v>42036</v>
      </c>
      <c r="G4288" s="10">
        <v>44958</v>
      </c>
      <c r="H4288" s="11">
        <v>9</v>
      </c>
      <c r="I4288" s="20" t="s">
        <v>259</v>
      </c>
      <c r="J4288" s="11" t="s">
        <v>261</v>
      </c>
      <c r="K4288" s="11" t="s">
        <v>8769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8663</v>
      </c>
      <c r="F4289" s="10">
        <v>42036</v>
      </c>
      <c r="G4289" s="10">
        <v>44958</v>
      </c>
      <c r="H4289" s="11">
        <v>9</v>
      </c>
      <c r="I4289" s="20" t="s">
        <v>259</v>
      </c>
      <c r="J4289" s="11" t="s">
        <v>261</v>
      </c>
      <c r="K4289" s="11" t="s">
        <v>8769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8664</v>
      </c>
      <c r="F4290" s="10">
        <v>42036</v>
      </c>
      <c r="G4290" s="10">
        <v>44958</v>
      </c>
      <c r="H4290" s="11">
        <v>9</v>
      </c>
      <c r="I4290" s="20" t="s">
        <v>259</v>
      </c>
      <c r="J4290" s="11" t="s">
        <v>261</v>
      </c>
      <c r="K4290" s="11" t="s">
        <v>8769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8665</v>
      </c>
      <c r="F4291" s="10">
        <v>42036</v>
      </c>
      <c r="G4291" s="10">
        <v>44958</v>
      </c>
      <c r="H4291" s="11">
        <v>9</v>
      </c>
      <c r="I4291" s="20" t="s">
        <v>259</v>
      </c>
      <c r="J4291" s="11" t="s">
        <v>261</v>
      </c>
      <c r="K4291" s="11" t="s">
        <v>8769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8666</v>
      </c>
      <c r="F4292" s="10">
        <v>42036</v>
      </c>
      <c r="G4292" s="10">
        <v>44958</v>
      </c>
      <c r="H4292" s="11">
        <v>9</v>
      </c>
      <c r="I4292" s="20" t="s">
        <v>259</v>
      </c>
      <c r="J4292" s="11" t="s">
        <v>261</v>
      </c>
      <c r="K4292" s="11" t="s">
        <v>8769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8667</v>
      </c>
      <c r="F4293" s="10">
        <v>42036</v>
      </c>
      <c r="G4293" s="10">
        <v>44958</v>
      </c>
      <c r="H4293" s="11">
        <v>9</v>
      </c>
      <c r="I4293" s="20" t="s">
        <v>259</v>
      </c>
      <c r="J4293" s="11" t="s">
        <v>261</v>
      </c>
      <c r="K4293" s="11" t="s">
        <v>8769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8668</v>
      </c>
      <c r="F4294" s="10">
        <v>42036</v>
      </c>
      <c r="G4294" s="10">
        <v>44958</v>
      </c>
      <c r="H4294" s="11">
        <v>9</v>
      </c>
      <c r="I4294" s="20" t="s">
        <v>259</v>
      </c>
      <c r="J4294" s="11" t="s">
        <v>261</v>
      </c>
      <c r="K4294" s="11" t="s">
        <v>8769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8669</v>
      </c>
      <c r="F4295" s="10">
        <v>42036</v>
      </c>
      <c r="G4295" s="10">
        <v>44958</v>
      </c>
      <c r="H4295" s="11">
        <v>9</v>
      </c>
      <c r="I4295" s="20" t="s">
        <v>259</v>
      </c>
      <c r="J4295" s="11" t="s">
        <v>261</v>
      </c>
      <c r="K4295" s="11" t="s">
        <v>8769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8670</v>
      </c>
      <c r="F4296" s="10">
        <v>42036</v>
      </c>
      <c r="G4296" s="10">
        <v>44958</v>
      </c>
      <c r="H4296" s="11">
        <v>9</v>
      </c>
      <c r="I4296" s="20" t="s">
        <v>259</v>
      </c>
      <c r="J4296" s="11" t="s">
        <v>261</v>
      </c>
      <c r="K4296" s="11" t="s">
        <v>8769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8671</v>
      </c>
      <c r="F4297" s="10">
        <v>42036</v>
      </c>
      <c r="G4297" s="10">
        <v>44958</v>
      </c>
      <c r="H4297" s="11">
        <v>9</v>
      </c>
      <c r="I4297" s="20" t="s">
        <v>259</v>
      </c>
      <c r="J4297" s="11" t="s">
        <v>261</v>
      </c>
      <c r="K4297" s="11" t="s">
        <v>8769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8672</v>
      </c>
      <c r="F4298" s="10">
        <v>42036</v>
      </c>
      <c r="G4298" s="10">
        <v>44958</v>
      </c>
      <c r="H4298" s="11">
        <v>9</v>
      </c>
      <c r="I4298" s="20" t="s">
        <v>259</v>
      </c>
      <c r="J4298" s="11" t="s">
        <v>261</v>
      </c>
      <c r="K4298" s="11" t="s">
        <v>8769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8673</v>
      </c>
      <c r="F4299" s="10">
        <v>42036</v>
      </c>
      <c r="G4299" s="10">
        <v>44958</v>
      </c>
      <c r="H4299" s="11">
        <v>9</v>
      </c>
      <c r="I4299" s="20" t="s">
        <v>259</v>
      </c>
      <c r="J4299" s="11" t="s">
        <v>261</v>
      </c>
      <c r="K4299" s="11" t="s">
        <v>8769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8674</v>
      </c>
      <c r="F4300" s="10">
        <v>42036</v>
      </c>
      <c r="G4300" s="10">
        <v>44958</v>
      </c>
      <c r="H4300" s="11">
        <v>9</v>
      </c>
      <c r="I4300" s="20" t="s">
        <v>259</v>
      </c>
      <c r="J4300" s="11" t="s">
        <v>261</v>
      </c>
      <c r="K4300" s="11" t="s">
        <v>8769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8675</v>
      </c>
      <c r="F4301" s="10">
        <v>42036</v>
      </c>
      <c r="G4301" s="10">
        <v>44958</v>
      </c>
      <c r="H4301" s="11">
        <v>9</v>
      </c>
      <c r="I4301" s="20" t="s">
        <v>259</v>
      </c>
      <c r="J4301" s="11" t="s">
        <v>261</v>
      </c>
      <c r="K4301" s="11" t="s">
        <v>8769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8676</v>
      </c>
      <c r="F4302" s="10">
        <v>42036</v>
      </c>
      <c r="G4302" s="10">
        <v>44958</v>
      </c>
      <c r="H4302" s="11">
        <v>9</v>
      </c>
      <c r="I4302" s="20" t="s">
        <v>259</v>
      </c>
      <c r="J4302" s="11" t="s">
        <v>261</v>
      </c>
      <c r="K4302" s="11" t="s">
        <v>8769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8677</v>
      </c>
      <c r="F4303" s="10">
        <v>42036</v>
      </c>
      <c r="G4303" s="10">
        <v>44958</v>
      </c>
      <c r="H4303" s="11">
        <v>9</v>
      </c>
      <c r="I4303" s="20" t="s">
        <v>259</v>
      </c>
      <c r="J4303" s="11" t="s">
        <v>261</v>
      </c>
      <c r="K4303" s="11" t="s">
        <v>8769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8678</v>
      </c>
      <c r="F4304" s="10">
        <v>42036</v>
      </c>
      <c r="G4304" s="10">
        <v>44958</v>
      </c>
      <c r="H4304" s="11">
        <v>9</v>
      </c>
      <c r="I4304" s="20" t="s">
        <v>259</v>
      </c>
      <c r="J4304" s="11" t="s">
        <v>261</v>
      </c>
      <c r="K4304" s="11" t="s">
        <v>8769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8679</v>
      </c>
      <c r="F4305" s="10">
        <v>42036</v>
      </c>
      <c r="G4305" s="10">
        <v>44958</v>
      </c>
      <c r="H4305" s="11">
        <v>9</v>
      </c>
      <c r="I4305" s="20" t="s">
        <v>259</v>
      </c>
      <c r="J4305" s="11" t="s">
        <v>261</v>
      </c>
      <c r="K4305" s="11" t="s">
        <v>8769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8680</v>
      </c>
      <c r="F4306" s="10">
        <v>42036</v>
      </c>
      <c r="G4306" s="10">
        <v>44958</v>
      </c>
      <c r="H4306" s="11">
        <v>9</v>
      </c>
      <c r="I4306" s="20" t="s">
        <v>259</v>
      </c>
      <c r="J4306" s="11" t="s">
        <v>261</v>
      </c>
      <c r="K4306" s="11" t="s">
        <v>8769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8681</v>
      </c>
      <c r="F4307" s="10">
        <v>42036</v>
      </c>
      <c r="G4307" s="10">
        <v>44958</v>
      </c>
      <c r="H4307" s="11">
        <v>9</v>
      </c>
      <c r="I4307" s="20" t="s">
        <v>259</v>
      </c>
      <c r="J4307" s="11" t="s">
        <v>261</v>
      </c>
      <c r="K4307" s="11" t="s">
        <v>8769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8682</v>
      </c>
      <c r="F4308" s="10">
        <v>42036</v>
      </c>
      <c r="G4308" s="10">
        <v>44958</v>
      </c>
      <c r="H4308" s="11">
        <v>9</v>
      </c>
      <c r="I4308" s="20" t="s">
        <v>259</v>
      </c>
      <c r="J4308" s="11" t="s">
        <v>261</v>
      </c>
      <c r="K4308" s="11" t="s">
        <v>8769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8683</v>
      </c>
      <c r="F4309" s="10">
        <v>42036</v>
      </c>
      <c r="G4309" s="10">
        <v>44958</v>
      </c>
      <c r="H4309" s="11">
        <v>9</v>
      </c>
      <c r="I4309" s="20" t="s">
        <v>259</v>
      </c>
      <c r="J4309" s="11" t="s">
        <v>261</v>
      </c>
      <c r="K4309" s="11" t="s">
        <v>8769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8684</v>
      </c>
      <c r="F4310" s="10">
        <v>42036</v>
      </c>
      <c r="G4310" s="10">
        <v>44958</v>
      </c>
      <c r="H4310" s="11">
        <v>9</v>
      </c>
      <c r="I4310" s="20" t="s">
        <v>259</v>
      </c>
      <c r="J4310" s="11" t="s">
        <v>261</v>
      </c>
      <c r="K4310" s="11" t="s">
        <v>8769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8685</v>
      </c>
      <c r="F4311" s="10">
        <v>42036</v>
      </c>
      <c r="G4311" s="10">
        <v>44958</v>
      </c>
      <c r="H4311" s="11">
        <v>9</v>
      </c>
      <c r="I4311" s="20" t="s">
        <v>259</v>
      </c>
      <c r="J4311" s="11" t="s">
        <v>261</v>
      </c>
      <c r="K4311" s="11" t="s">
        <v>8769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8686</v>
      </c>
      <c r="F4312" s="10">
        <v>42036</v>
      </c>
      <c r="G4312" s="10">
        <v>44958</v>
      </c>
      <c r="H4312" s="11">
        <v>9</v>
      </c>
      <c r="I4312" s="20" t="s">
        <v>259</v>
      </c>
      <c r="J4312" s="11" t="s">
        <v>261</v>
      </c>
      <c r="K4312" s="11" t="s">
        <v>8769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8687</v>
      </c>
      <c r="F4313" s="10">
        <v>42036</v>
      </c>
      <c r="G4313" s="10">
        <v>44958</v>
      </c>
      <c r="H4313" s="11">
        <v>9</v>
      </c>
      <c r="I4313" s="20" t="s">
        <v>259</v>
      </c>
      <c r="J4313" s="11" t="s">
        <v>261</v>
      </c>
      <c r="K4313" s="11" t="s">
        <v>8769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8688</v>
      </c>
      <c r="F4314" s="10">
        <v>42036</v>
      </c>
      <c r="G4314" s="10">
        <v>44958</v>
      </c>
      <c r="H4314" s="11">
        <v>9</v>
      </c>
      <c r="I4314" s="20" t="s">
        <v>259</v>
      </c>
      <c r="J4314" s="11" t="s">
        <v>261</v>
      </c>
      <c r="K4314" s="11" t="s">
        <v>8769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8689</v>
      </c>
      <c r="F4315" s="10">
        <v>42036</v>
      </c>
      <c r="G4315" s="10">
        <v>44958</v>
      </c>
      <c r="H4315" s="11">
        <v>9</v>
      </c>
      <c r="I4315" s="20" t="s">
        <v>259</v>
      </c>
      <c r="J4315" s="11" t="s">
        <v>261</v>
      </c>
      <c r="K4315" s="11" t="s">
        <v>8769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8690</v>
      </c>
      <c r="F4316" s="10">
        <v>42036</v>
      </c>
      <c r="G4316" s="10">
        <v>44958</v>
      </c>
      <c r="H4316" s="11">
        <v>9</v>
      </c>
      <c r="I4316" s="20" t="s">
        <v>259</v>
      </c>
      <c r="J4316" s="11" t="s">
        <v>261</v>
      </c>
      <c r="K4316" s="11" t="s">
        <v>8769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8691</v>
      </c>
      <c r="F4317" s="10">
        <v>42036</v>
      </c>
      <c r="G4317" s="10">
        <v>44958</v>
      </c>
      <c r="H4317" s="11">
        <v>9</v>
      </c>
      <c r="I4317" s="20" t="s">
        <v>259</v>
      </c>
      <c r="J4317" s="11" t="s">
        <v>261</v>
      </c>
      <c r="K4317" s="11" t="s">
        <v>8769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8692</v>
      </c>
      <c r="F4318" s="10">
        <v>42036</v>
      </c>
      <c r="G4318" s="10">
        <v>44958</v>
      </c>
      <c r="H4318" s="11">
        <v>9</v>
      </c>
      <c r="I4318" s="20" t="s">
        <v>259</v>
      </c>
      <c r="J4318" s="11" t="s">
        <v>261</v>
      </c>
      <c r="K4318" s="11" t="s">
        <v>8769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8693</v>
      </c>
      <c r="F4319" s="10">
        <v>42036</v>
      </c>
      <c r="G4319" s="10">
        <v>44958</v>
      </c>
      <c r="H4319" s="11">
        <v>9</v>
      </c>
      <c r="I4319" s="20" t="s">
        <v>259</v>
      </c>
      <c r="J4319" s="11" t="s">
        <v>261</v>
      </c>
      <c r="K4319" s="11" t="s">
        <v>8769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8694</v>
      </c>
      <c r="F4320" s="10">
        <v>42036</v>
      </c>
      <c r="G4320" s="10">
        <v>44958</v>
      </c>
      <c r="H4320" s="11">
        <v>9</v>
      </c>
      <c r="I4320" s="20" t="s">
        <v>259</v>
      </c>
      <c r="J4320" s="11" t="s">
        <v>261</v>
      </c>
      <c r="K4320" s="11" t="s">
        <v>8769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8695</v>
      </c>
      <c r="F4321" s="10">
        <v>42036</v>
      </c>
      <c r="G4321" s="10">
        <v>44958</v>
      </c>
      <c r="H4321" s="11">
        <v>9</v>
      </c>
      <c r="I4321" s="20" t="s">
        <v>259</v>
      </c>
      <c r="J4321" s="11" t="s">
        <v>261</v>
      </c>
      <c r="K4321" s="11" t="s">
        <v>8769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8696</v>
      </c>
      <c r="F4322" s="10">
        <v>42036</v>
      </c>
      <c r="G4322" s="10">
        <v>44958</v>
      </c>
      <c r="H4322" s="11">
        <v>9</v>
      </c>
      <c r="I4322" s="20" t="s">
        <v>259</v>
      </c>
      <c r="J4322" s="11" t="s">
        <v>261</v>
      </c>
      <c r="K4322" s="11" t="s">
        <v>8769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8697</v>
      </c>
      <c r="F4323" s="10">
        <v>42036</v>
      </c>
      <c r="G4323" s="10">
        <v>44958</v>
      </c>
      <c r="H4323" s="11">
        <v>9</v>
      </c>
      <c r="I4323" s="20" t="s">
        <v>259</v>
      </c>
      <c r="J4323" s="11" t="s">
        <v>261</v>
      </c>
      <c r="K4323" s="11" t="s">
        <v>8769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8698</v>
      </c>
      <c r="F4324" s="10">
        <v>42036</v>
      </c>
      <c r="G4324" s="10">
        <v>44958</v>
      </c>
      <c r="H4324" s="11">
        <v>9</v>
      </c>
      <c r="I4324" s="20" t="s">
        <v>259</v>
      </c>
      <c r="J4324" s="11" t="s">
        <v>261</v>
      </c>
      <c r="K4324" s="11" t="s">
        <v>8769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8699</v>
      </c>
      <c r="F4325" s="10">
        <v>42036</v>
      </c>
      <c r="G4325" s="10">
        <v>44958</v>
      </c>
      <c r="H4325" s="11">
        <v>9</v>
      </c>
      <c r="I4325" s="20" t="s">
        <v>259</v>
      </c>
      <c r="J4325" s="11" t="s">
        <v>261</v>
      </c>
      <c r="K4325" s="11" t="s">
        <v>8769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8700</v>
      </c>
      <c r="F4326" s="10">
        <v>42036</v>
      </c>
      <c r="G4326" s="10">
        <v>44958</v>
      </c>
      <c r="H4326" s="11">
        <v>9</v>
      </c>
      <c r="I4326" s="20" t="s">
        <v>259</v>
      </c>
      <c r="J4326" s="11" t="s">
        <v>261</v>
      </c>
      <c r="K4326" s="11" t="s">
        <v>8769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8701</v>
      </c>
      <c r="F4327" s="10">
        <v>42036</v>
      </c>
      <c r="G4327" s="10">
        <v>44958</v>
      </c>
      <c r="H4327" s="11">
        <v>9</v>
      </c>
      <c r="I4327" s="20" t="s">
        <v>259</v>
      </c>
      <c r="J4327" s="11" t="s">
        <v>261</v>
      </c>
      <c r="K4327" s="11" t="s">
        <v>8769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8702</v>
      </c>
      <c r="F4328" s="10">
        <v>42036</v>
      </c>
      <c r="G4328" s="10">
        <v>44958</v>
      </c>
      <c r="H4328" s="11">
        <v>9</v>
      </c>
      <c r="I4328" s="20" t="s">
        <v>259</v>
      </c>
      <c r="J4328" s="11" t="s">
        <v>261</v>
      </c>
      <c r="K4328" s="11" t="s">
        <v>8769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8703</v>
      </c>
      <c r="F4329" s="10">
        <v>42036</v>
      </c>
      <c r="G4329" s="10">
        <v>44958</v>
      </c>
      <c r="H4329" s="11">
        <v>9</v>
      </c>
      <c r="I4329" s="20" t="s">
        <v>259</v>
      </c>
      <c r="J4329" s="11" t="s">
        <v>261</v>
      </c>
      <c r="K4329" s="11" t="s">
        <v>8769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8704</v>
      </c>
      <c r="F4330" s="10">
        <v>42036</v>
      </c>
      <c r="G4330" s="10">
        <v>44958</v>
      </c>
      <c r="H4330" s="11">
        <v>9</v>
      </c>
      <c r="I4330" s="20" t="s">
        <v>259</v>
      </c>
      <c r="J4330" s="11" t="s">
        <v>261</v>
      </c>
      <c r="K4330" s="11" t="s">
        <v>8769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8705</v>
      </c>
      <c r="F4331" s="10">
        <v>42036</v>
      </c>
      <c r="G4331" s="10">
        <v>44958</v>
      </c>
      <c r="H4331" s="11">
        <v>9</v>
      </c>
      <c r="I4331" s="20" t="s">
        <v>259</v>
      </c>
      <c r="J4331" s="11" t="s">
        <v>261</v>
      </c>
      <c r="K4331" s="11" t="s">
        <v>8769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8706</v>
      </c>
      <c r="F4332" s="10">
        <v>42036</v>
      </c>
      <c r="G4332" s="10">
        <v>44958</v>
      </c>
      <c r="H4332" s="11">
        <v>9</v>
      </c>
      <c r="I4332" s="20" t="s">
        <v>259</v>
      </c>
      <c r="J4332" s="11" t="s">
        <v>261</v>
      </c>
      <c r="K4332" s="11" t="s">
        <v>8769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8707</v>
      </c>
      <c r="F4333" s="10">
        <v>42036</v>
      </c>
      <c r="G4333" s="10">
        <v>44958</v>
      </c>
      <c r="H4333" s="11">
        <v>9</v>
      </c>
      <c r="I4333" s="20" t="s">
        <v>259</v>
      </c>
      <c r="J4333" s="11" t="s">
        <v>261</v>
      </c>
      <c r="K4333" s="11" t="s">
        <v>8769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8708</v>
      </c>
      <c r="F4334" s="10">
        <v>42036</v>
      </c>
      <c r="G4334" s="10">
        <v>44958</v>
      </c>
      <c r="H4334" s="11">
        <v>9</v>
      </c>
      <c r="I4334" s="20" t="s">
        <v>259</v>
      </c>
      <c r="J4334" s="11" t="s">
        <v>261</v>
      </c>
      <c r="K4334" s="11" t="s">
        <v>8769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8709</v>
      </c>
      <c r="F4335" s="10">
        <v>42036</v>
      </c>
      <c r="G4335" s="10">
        <v>44958</v>
      </c>
      <c r="H4335" s="11">
        <v>9</v>
      </c>
      <c r="I4335" s="20" t="s">
        <v>259</v>
      </c>
      <c r="J4335" s="11" t="s">
        <v>261</v>
      </c>
      <c r="K4335" s="11" t="s">
        <v>8769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8710</v>
      </c>
      <c r="F4336" s="10">
        <v>42036</v>
      </c>
      <c r="G4336" s="10">
        <v>44958</v>
      </c>
      <c r="H4336" s="11">
        <v>9</v>
      </c>
      <c r="I4336" s="20" t="s">
        <v>259</v>
      </c>
      <c r="J4336" s="11" t="s">
        <v>261</v>
      </c>
      <c r="K4336" s="11" t="s">
        <v>8769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8711</v>
      </c>
      <c r="F4337" s="10">
        <v>42036</v>
      </c>
      <c r="G4337" s="10">
        <v>44958</v>
      </c>
      <c r="H4337" s="11">
        <v>9</v>
      </c>
      <c r="I4337" s="20" t="s">
        <v>259</v>
      </c>
      <c r="J4337" s="11" t="s">
        <v>261</v>
      </c>
      <c r="K4337" s="11" t="s">
        <v>8769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8712</v>
      </c>
      <c r="F4338" s="10">
        <v>42036</v>
      </c>
      <c r="G4338" s="10">
        <v>44958</v>
      </c>
      <c r="H4338" s="11">
        <v>9</v>
      </c>
      <c r="I4338" s="20" t="s">
        <v>259</v>
      </c>
      <c r="J4338" s="11" t="s">
        <v>261</v>
      </c>
      <c r="K4338" s="11" t="s">
        <v>8769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8713</v>
      </c>
      <c r="F4339" s="10">
        <v>42036</v>
      </c>
      <c r="G4339" s="10">
        <v>44958</v>
      </c>
      <c r="H4339" s="11">
        <v>9</v>
      </c>
      <c r="I4339" s="20" t="s">
        <v>259</v>
      </c>
      <c r="J4339" s="11" t="s">
        <v>261</v>
      </c>
      <c r="K4339" s="11" t="s">
        <v>8769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8714</v>
      </c>
      <c r="F4340" s="10">
        <v>42036</v>
      </c>
      <c r="G4340" s="10">
        <v>44958</v>
      </c>
      <c r="H4340" s="11">
        <v>9</v>
      </c>
      <c r="I4340" s="20" t="s">
        <v>259</v>
      </c>
      <c r="J4340" s="11" t="s">
        <v>261</v>
      </c>
      <c r="K4340" s="11" t="s">
        <v>8769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8715</v>
      </c>
      <c r="F4341" s="10">
        <v>42036</v>
      </c>
      <c r="G4341" s="10">
        <v>44958</v>
      </c>
      <c r="H4341" s="11">
        <v>9</v>
      </c>
      <c r="I4341" s="20" t="s">
        <v>259</v>
      </c>
      <c r="J4341" s="11" t="s">
        <v>261</v>
      </c>
      <c r="K4341" s="11" t="s">
        <v>8769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8716</v>
      </c>
      <c r="F4342" s="10">
        <v>42036</v>
      </c>
      <c r="G4342" s="10">
        <v>44958</v>
      </c>
      <c r="H4342" s="11">
        <v>9</v>
      </c>
      <c r="I4342" s="20" t="s">
        <v>259</v>
      </c>
      <c r="J4342" s="11" t="s">
        <v>261</v>
      </c>
      <c r="K4342" s="11" t="s">
        <v>8769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8717</v>
      </c>
      <c r="F4343" s="10">
        <v>42036</v>
      </c>
      <c r="G4343" s="10">
        <v>44958</v>
      </c>
      <c r="H4343" s="11">
        <v>9</v>
      </c>
      <c r="I4343" s="20" t="s">
        <v>259</v>
      </c>
      <c r="J4343" s="11" t="s">
        <v>261</v>
      </c>
      <c r="K4343" s="11" t="s">
        <v>8769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8718</v>
      </c>
      <c r="F4344" s="10">
        <v>42036</v>
      </c>
      <c r="G4344" s="10">
        <v>44958</v>
      </c>
      <c r="H4344" s="11">
        <v>9</v>
      </c>
      <c r="I4344" s="20" t="s">
        <v>259</v>
      </c>
      <c r="J4344" s="11" t="s">
        <v>261</v>
      </c>
      <c r="K4344" s="11" t="s">
        <v>8769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8719</v>
      </c>
      <c r="F4345" s="10">
        <v>42036</v>
      </c>
      <c r="G4345" s="10">
        <v>44958</v>
      </c>
      <c r="H4345" s="11">
        <v>9</v>
      </c>
      <c r="I4345" s="20" t="s">
        <v>259</v>
      </c>
      <c r="J4345" s="11" t="s">
        <v>261</v>
      </c>
      <c r="K4345" s="11" t="s">
        <v>8769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8720</v>
      </c>
      <c r="F4346" s="10">
        <v>42036</v>
      </c>
      <c r="G4346" s="10">
        <v>44958</v>
      </c>
      <c r="H4346" s="11">
        <v>9</v>
      </c>
      <c r="I4346" s="20" t="s">
        <v>259</v>
      </c>
      <c r="J4346" s="11" t="s">
        <v>261</v>
      </c>
      <c r="K4346" s="11" t="s">
        <v>8769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8721</v>
      </c>
      <c r="F4347" s="10">
        <v>42036</v>
      </c>
      <c r="G4347" s="10">
        <v>44958</v>
      </c>
      <c r="H4347" s="11">
        <v>9</v>
      </c>
      <c r="I4347" s="20" t="s">
        <v>259</v>
      </c>
      <c r="J4347" s="11" t="s">
        <v>261</v>
      </c>
      <c r="K4347" s="11" t="s">
        <v>8769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8722</v>
      </c>
      <c r="F4348" s="10">
        <v>42036</v>
      </c>
      <c r="G4348" s="10">
        <v>44958</v>
      </c>
      <c r="H4348" s="11">
        <v>9</v>
      </c>
      <c r="I4348" s="20" t="s">
        <v>259</v>
      </c>
      <c r="J4348" s="11" t="s">
        <v>261</v>
      </c>
      <c r="K4348" s="11" t="s">
        <v>8769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8723</v>
      </c>
      <c r="F4349" s="10">
        <v>42036</v>
      </c>
      <c r="G4349" s="10">
        <v>44958</v>
      </c>
      <c r="H4349" s="11">
        <v>9</v>
      </c>
      <c r="I4349" s="20" t="s">
        <v>259</v>
      </c>
      <c r="J4349" s="11" t="s">
        <v>261</v>
      </c>
      <c r="K4349" s="11" t="s">
        <v>8769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8724</v>
      </c>
      <c r="F4350" s="10">
        <v>42036</v>
      </c>
      <c r="G4350" s="10">
        <v>44958</v>
      </c>
      <c r="H4350" s="11">
        <v>9</v>
      </c>
      <c r="I4350" s="20" t="s">
        <v>259</v>
      </c>
      <c r="J4350" s="11" t="s">
        <v>261</v>
      </c>
      <c r="K4350" s="11" t="s">
        <v>8769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8725</v>
      </c>
      <c r="F4351" s="10">
        <v>42036</v>
      </c>
      <c r="G4351" s="10">
        <v>44958</v>
      </c>
      <c r="H4351" s="11">
        <v>9</v>
      </c>
      <c r="I4351" s="20" t="s">
        <v>259</v>
      </c>
      <c r="J4351" s="11" t="s">
        <v>261</v>
      </c>
      <c r="K4351" s="11" t="s">
        <v>8769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8726</v>
      </c>
      <c r="F4352" s="10">
        <v>42036</v>
      </c>
      <c r="G4352" s="10">
        <v>44958</v>
      </c>
      <c r="H4352" s="11">
        <v>9</v>
      </c>
      <c r="I4352" s="20" t="s">
        <v>259</v>
      </c>
      <c r="J4352" s="11" t="s">
        <v>261</v>
      </c>
      <c r="K4352" s="11" t="s">
        <v>8769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8727</v>
      </c>
      <c r="F4353" s="10">
        <v>42036</v>
      </c>
      <c r="G4353" s="10">
        <v>44958</v>
      </c>
      <c r="H4353" s="11">
        <v>9</v>
      </c>
      <c r="I4353" s="20" t="s">
        <v>259</v>
      </c>
      <c r="J4353" s="11" t="s">
        <v>261</v>
      </c>
      <c r="K4353" s="11" t="s">
        <v>8769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8728</v>
      </c>
      <c r="F4354" s="10">
        <v>42036</v>
      </c>
      <c r="G4354" s="10">
        <v>44958</v>
      </c>
      <c r="H4354" s="11">
        <v>9</v>
      </c>
      <c r="I4354" s="20" t="s">
        <v>259</v>
      </c>
      <c r="J4354" s="11" t="s">
        <v>261</v>
      </c>
      <c r="K4354" s="11" t="s">
        <v>8769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8729</v>
      </c>
      <c r="F4355" s="10">
        <v>42036</v>
      </c>
      <c r="G4355" s="10">
        <v>44958</v>
      </c>
      <c r="H4355" s="11">
        <v>9</v>
      </c>
      <c r="I4355" s="20" t="s">
        <v>259</v>
      </c>
      <c r="J4355" s="11" t="s">
        <v>261</v>
      </c>
      <c r="K4355" s="11" t="s">
        <v>8769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8730</v>
      </c>
      <c r="F4356" s="10">
        <v>42036</v>
      </c>
      <c r="G4356" s="10">
        <v>44958</v>
      </c>
      <c r="H4356" s="11">
        <v>9</v>
      </c>
      <c r="I4356" s="20" t="s">
        <v>259</v>
      </c>
      <c r="J4356" s="11" t="s">
        <v>261</v>
      </c>
      <c r="K4356" s="11" t="s">
        <v>8769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8731</v>
      </c>
      <c r="F4357" s="10">
        <v>42036</v>
      </c>
      <c r="G4357" s="10">
        <v>44958</v>
      </c>
      <c r="H4357" s="11">
        <v>9</v>
      </c>
      <c r="I4357" s="20" t="s">
        <v>259</v>
      </c>
      <c r="J4357" s="11" t="s">
        <v>261</v>
      </c>
      <c r="K4357" s="11" t="s">
        <v>8769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8732</v>
      </c>
      <c r="F4358" s="10">
        <v>42036</v>
      </c>
      <c r="G4358" s="10">
        <v>44958</v>
      </c>
      <c r="H4358" s="11">
        <v>9</v>
      </c>
      <c r="I4358" s="20" t="s">
        <v>259</v>
      </c>
      <c r="J4358" s="11" t="s">
        <v>261</v>
      </c>
      <c r="K4358" s="11" t="s">
        <v>8769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8733</v>
      </c>
      <c r="F4359" s="10">
        <v>42036</v>
      </c>
      <c r="G4359" s="10">
        <v>44958</v>
      </c>
      <c r="H4359" s="11">
        <v>9</v>
      </c>
      <c r="I4359" s="20" t="s">
        <v>259</v>
      </c>
      <c r="J4359" s="11" t="s">
        <v>261</v>
      </c>
      <c r="K4359" s="11" t="s">
        <v>8769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8734</v>
      </c>
      <c r="F4360" s="10">
        <v>42036</v>
      </c>
      <c r="G4360" s="10">
        <v>44958</v>
      </c>
      <c r="H4360" s="11">
        <v>9</v>
      </c>
      <c r="I4360" s="20" t="s">
        <v>259</v>
      </c>
      <c r="J4360" s="11" t="s">
        <v>261</v>
      </c>
      <c r="K4360" s="11" t="s">
        <v>8769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8735</v>
      </c>
      <c r="F4361" s="10">
        <v>42036</v>
      </c>
      <c r="G4361" s="10">
        <v>44958</v>
      </c>
      <c r="H4361" s="11">
        <v>9</v>
      </c>
      <c r="I4361" s="20" t="s">
        <v>259</v>
      </c>
      <c r="J4361" s="11" t="s">
        <v>261</v>
      </c>
      <c r="K4361" s="11" t="s">
        <v>8769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8736</v>
      </c>
      <c r="F4362" s="10">
        <v>42036</v>
      </c>
      <c r="G4362" s="10">
        <v>44958</v>
      </c>
      <c r="H4362" s="11">
        <v>9</v>
      </c>
      <c r="I4362" s="20" t="s">
        <v>259</v>
      </c>
      <c r="J4362" s="11" t="s">
        <v>261</v>
      </c>
      <c r="K4362" s="11" t="s">
        <v>8769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8737</v>
      </c>
      <c r="F4363" s="10">
        <v>42036</v>
      </c>
      <c r="G4363" s="10">
        <v>44958</v>
      </c>
      <c r="H4363" s="11">
        <v>9</v>
      </c>
      <c r="I4363" s="20" t="s">
        <v>259</v>
      </c>
      <c r="J4363" s="11" t="s">
        <v>261</v>
      </c>
      <c r="K4363" s="11" t="s">
        <v>8769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8738</v>
      </c>
      <c r="F4364" s="10">
        <v>42036</v>
      </c>
      <c r="G4364" s="10">
        <v>44958</v>
      </c>
      <c r="H4364" s="11">
        <v>9</v>
      </c>
      <c r="I4364" s="20" t="s">
        <v>259</v>
      </c>
      <c r="J4364" s="11" t="s">
        <v>261</v>
      </c>
      <c r="K4364" s="11" t="s">
        <v>8769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8739</v>
      </c>
      <c r="F4365" s="10">
        <v>42036</v>
      </c>
      <c r="G4365" s="10">
        <v>44958</v>
      </c>
      <c r="H4365" s="11">
        <v>9</v>
      </c>
      <c r="I4365" s="20" t="s">
        <v>259</v>
      </c>
      <c r="J4365" s="11" t="s">
        <v>261</v>
      </c>
      <c r="K4365" s="11" t="s">
        <v>8769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8740</v>
      </c>
      <c r="F4366" s="10">
        <v>42036</v>
      </c>
      <c r="G4366" s="10">
        <v>44958</v>
      </c>
      <c r="H4366" s="11">
        <v>9</v>
      </c>
      <c r="I4366" s="20" t="s">
        <v>259</v>
      </c>
      <c r="J4366" s="11" t="s">
        <v>261</v>
      </c>
      <c r="K4366" s="11" t="s">
        <v>8769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8741</v>
      </c>
      <c r="F4367" s="10">
        <v>42036</v>
      </c>
      <c r="G4367" s="10">
        <v>44958</v>
      </c>
      <c r="H4367" s="11">
        <v>9</v>
      </c>
      <c r="I4367" s="20" t="s">
        <v>259</v>
      </c>
      <c r="J4367" s="11" t="s">
        <v>261</v>
      </c>
      <c r="K4367" s="11" t="s">
        <v>8769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8742</v>
      </c>
      <c r="F4368" s="10">
        <v>42036</v>
      </c>
      <c r="G4368" s="10">
        <v>44958</v>
      </c>
      <c r="H4368" s="11">
        <v>9</v>
      </c>
      <c r="I4368" s="20" t="s">
        <v>259</v>
      </c>
      <c r="J4368" s="11" t="s">
        <v>261</v>
      </c>
      <c r="K4368" s="11" t="s">
        <v>8769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8743</v>
      </c>
      <c r="F4369" s="10">
        <v>42036</v>
      </c>
      <c r="G4369" s="10">
        <v>44958</v>
      </c>
      <c r="H4369" s="11">
        <v>9</v>
      </c>
      <c r="I4369" s="20" t="s">
        <v>259</v>
      </c>
      <c r="J4369" s="11" t="s">
        <v>261</v>
      </c>
      <c r="K4369" s="11" t="s">
        <v>8769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8744</v>
      </c>
      <c r="F4370" s="10">
        <v>42036</v>
      </c>
      <c r="G4370" s="10">
        <v>44958</v>
      </c>
      <c r="H4370" s="11">
        <v>9</v>
      </c>
      <c r="I4370" s="20" t="s">
        <v>259</v>
      </c>
      <c r="J4370" s="11" t="s">
        <v>261</v>
      </c>
      <c r="K4370" s="11" t="s">
        <v>8769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8745</v>
      </c>
      <c r="F4371" s="10">
        <v>42036</v>
      </c>
      <c r="G4371" s="10">
        <v>44958</v>
      </c>
      <c r="H4371" s="11">
        <v>9</v>
      </c>
      <c r="I4371" s="20" t="s">
        <v>259</v>
      </c>
      <c r="J4371" s="11" t="s">
        <v>261</v>
      </c>
      <c r="K4371" s="11" t="s">
        <v>8769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8746</v>
      </c>
      <c r="F4372" s="10">
        <v>42036</v>
      </c>
      <c r="G4372" s="10">
        <v>44958</v>
      </c>
      <c r="H4372" s="11">
        <v>9</v>
      </c>
      <c r="I4372" s="20" t="s">
        <v>259</v>
      </c>
      <c r="J4372" s="11" t="s">
        <v>261</v>
      </c>
      <c r="K4372" s="11" t="s">
        <v>8769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8747</v>
      </c>
      <c r="F4373" s="10">
        <v>42036</v>
      </c>
      <c r="G4373" s="10">
        <v>44958</v>
      </c>
      <c r="H4373" s="11">
        <v>9</v>
      </c>
      <c r="I4373" s="20" t="s">
        <v>259</v>
      </c>
      <c r="J4373" s="11" t="s">
        <v>261</v>
      </c>
      <c r="K4373" s="11" t="s">
        <v>8769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8748</v>
      </c>
      <c r="F4374" s="10">
        <v>42036</v>
      </c>
      <c r="G4374" s="10">
        <v>44958</v>
      </c>
      <c r="H4374" s="11">
        <v>9</v>
      </c>
      <c r="I4374" s="20" t="s">
        <v>259</v>
      </c>
      <c r="J4374" s="11" t="s">
        <v>261</v>
      </c>
      <c r="K4374" s="11" t="s">
        <v>8769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8749</v>
      </c>
      <c r="F4375" s="10">
        <v>42036</v>
      </c>
      <c r="G4375" s="10">
        <v>44958</v>
      </c>
      <c r="H4375" s="11">
        <v>9</v>
      </c>
      <c r="I4375" s="20" t="s">
        <v>259</v>
      </c>
      <c r="J4375" s="11" t="s">
        <v>261</v>
      </c>
      <c r="K4375" s="11" t="s">
        <v>8769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8750</v>
      </c>
      <c r="F4376" s="10">
        <v>42036</v>
      </c>
      <c r="G4376" s="10">
        <v>44958</v>
      </c>
      <c r="H4376" s="11">
        <v>9</v>
      </c>
      <c r="I4376" s="20" t="s">
        <v>259</v>
      </c>
      <c r="J4376" s="11" t="s">
        <v>261</v>
      </c>
      <c r="K4376" s="11" t="s">
        <v>8769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8751</v>
      </c>
      <c r="F4377" s="10">
        <v>42036</v>
      </c>
      <c r="G4377" s="10">
        <v>44958</v>
      </c>
      <c r="H4377" s="11">
        <v>9</v>
      </c>
      <c r="I4377" s="20" t="s">
        <v>259</v>
      </c>
      <c r="J4377" s="11" t="s">
        <v>261</v>
      </c>
      <c r="K4377" s="11" t="s">
        <v>8769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8752</v>
      </c>
      <c r="F4378" s="10">
        <v>42036</v>
      </c>
      <c r="G4378" s="10">
        <v>44958</v>
      </c>
      <c r="H4378" s="11">
        <v>9</v>
      </c>
      <c r="I4378" s="20" t="s">
        <v>259</v>
      </c>
      <c r="J4378" s="11" t="s">
        <v>261</v>
      </c>
      <c r="K4378" s="11" t="s">
        <v>8769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8753</v>
      </c>
      <c r="F4379" s="10">
        <v>42036</v>
      </c>
      <c r="G4379" s="10">
        <v>44958</v>
      </c>
      <c r="H4379" s="11">
        <v>9</v>
      </c>
      <c r="I4379" s="20" t="s">
        <v>259</v>
      </c>
      <c r="J4379" s="11" t="s">
        <v>261</v>
      </c>
      <c r="K4379" s="11" t="s">
        <v>8769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8754</v>
      </c>
      <c r="F4380" s="10">
        <v>42036</v>
      </c>
      <c r="G4380" s="10">
        <v>44958</v>
      </c>
      <c r="H4380" s="11">
        <v>9</v>
      </c>
      <c r="I4380" s="20" t="s">
        <v>259</v>
      </c>
      <c r="J4380" s="11" t="s">
        <v>261</v>
      </c>
      <c r="K4380" s="11" t="s">
        <v>8769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8755</v>
      </c>
      <c r="F4381" s="10">
        <v>42036</v>
      </c>
      <c r="G4381" s="10">
        <v>44958</v>
      </c>
      <c r="H4381" s="11">
        <v>9</v>
      </c>
      <c r="I4381" s="20" t="s">
        <v>259</v>
      </c>
      <c r="J4381" s="11" t="s">
        <v>261</v>
      </c>
      <c r="K4381" s="11" t="s">
        <v>8769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8756</v>
      </c>
      <c r="F4382" s="10">
        <v>42036</v>
      </c>
      <c r="G4382" s="10">
        <v>44958</v>
      </c>
      <c r="H4382" s="11">
        <v>9</v>
      </c>
      <c r="I4382" s="20" t="s">
        <v>259</v>
      </c>
      <c r="J4382" s="11" t="s">
        <v>261</v>
      </c>
      <c r="K4382" s="11" t="s">
        <v>8769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8757</v>
      </c>
      <c r="F4383" s="10">
        <v>42036</v>
      </c>
      <c r="G4383" s="10">
        <v>44958</v>
      </c>
      <c r="H4383" s="11">
        <v>9</v>
      </c>
      <c r="I4383" s="20" t="s">
        <v>259</v>
      </c>
      <c r="J4383" s="11" t="s">
        <v>261</v>
      </c>
      <c r="K4383" s="11" t="s">
        <v>8769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8758</v>
      </c>
      <c r="F4384" s="10">
        <v>42036</v>
      </c>
      <c r="G4384" s="10">
        <v>44958</v>
      </c>
      <c r="H4384" s="11">
        <v>9</v>
      </c>
      <c r="I4384" s="20" t="s">
        <v>259</v>
      </c>
      <c r="J4384" s="11" t="s">
        <v>261</v>
      </c>
      <c r="K4384" s="11" t="s">
        <v>8769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8759</v>
      </c>
      <c r="F4385" s="10">
        <v>42036</v>
      </c>
      <c r="G4385" s="10">
        <v>44958</v>
      </c>
      <c r="H4385" s="11">
        <v>9</v>
      </c>
      <c r="I4385" s="20" t="s">
        <v>259</v>
      </c>
      <c r="J4385" s="11" t="s">
        <v>261</v>
      </c>
      <c r="K4385" s="11" t="s">
        <v>8769</v>
      </c>
      <c r="L4385" s="11">
        <v>2</v>
      </c>
    </row>
    <row r="4387" spans="1:12">
      <c r="A4387" s="11" t="s">
        <v>8768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6230370A" display="A126230370A" xr:uid="{00000000-0004-0000-0000-000001000000}"/>
    <hyperlink ref="E13" location="A126244626C" display="A126244626C" xr:uid="{00000000-0004-0000-0000-000002000000}"/>
    <hyperlink ref="E14" location="A126237498R" display="A126237498R" xr:uid="{00000000-0004-0000-0000-000003000000}"/>
    <hyperlink ref="E15" location="A126230802V" display="A126230802V" xr:uid="{00000000-0004-0000-0000-000004000000}"/>
    <hyperlink ref="E16" location="A126245058K" display="A126245058K" xr:uid="{00000000-0004-0000-0000-000005000000}"/>
    <hyperlink ref="E17" location="A126237930R" display="A126237930R" xr:uid="{00000000-0004-0000-0000-000006000000}"/>
    <hyperlink ref="E18" location="A126230442A" display="A126230442A" xr:uid="{00000000-0004-0000-0000-000007000000}"/>
    <hyperlink ref="E19" location="A126244698R" display="A126244698R" xr:uid="{00000000-0004-0000-0000-000008000000}"/>
    <hyperlink ref="E20" location="A126237570W" display="A126237570W" xr:uid="{00000000-0004-0000-0000-000009000000}"/>
    <hyperlink ref="E21" location="A126230946F" display="A126230946F" xr:uid="{00000000-0004-0000-0000-00000A000000}"/>
    <hyperlink ref="E22" location="A126245202T" display="A126245202T" xr:uid="{00000000-0004-0000-0000-00000B000000}"/>
    <hyperlink ref="E23" location="A126238074C" display="A126238074C" xr:uid="{00000000-0004-0000-0000-00000C000000}"/>
    <hyperlink ref="E24" location="A126230514A" display="A126230514A" xr:uid="{00000000-0004-0000-0000-00000D000000}"/>
    <hyperlink ref="E25" location="A126244770W" display="A126244770W" xr:uid="{00000000-0004-0000-0000-00000E000000}"/>
    <hyperlink ref="E26" location="A126237642W" display="A126237642W" xr:uid="{00000000-0004-0000-0000-00000F000000}"/>
    <hyperlink ref="E27" location="A126230658L" display="A126230658L" xr:uid="{00000000-0004-0000-0000-000010000000}"/>
    <hyperlink ref="E28" location="A126244914W" display="A126244914W" xr:uid="{00000000-0004-0000-0000-000011000000}"/>
    <hyperlink ref="E29" location="A126237786J" display="A126237786J" xr:uid="{00000000-0004-0000-0000-000012000000}"/>
    <hyperlink ref="E30" location="A126230298V" display="A126230298V" xr:uid="{00000000-0004-0000-0000-000013000000}"/>
    <hyperlink ref="E31" location="A126244554C" display="A126244554C" xr:uid="{00000000-0004-0000-0000-000014000000}"/>
    <hyperlink ref="E32" location="A126237426C" display="A126237426C" xr:uid="{00000000-0004-0000-0000-000015000000}"/>
    <hyperlink ref="E33" location="A126231018J" display="A126231018J" xr:uid="{00000000-0004-0000-0000-000016000000}"/>
    <hyperlink ref="E34" location="A126245274C" display="A126245274C" xr:uid="{00000000-0004-0000-0000-000017000000}"/>
    <hyperlink ref="E35" location="A126238146C" display="A126238146C" xr:uid="{00000000-0004-0000-0000-000018000000}"/>
    <hyperlink ref="E36" location="A126230730V" display="A126230730V" xr:uid="{00000000-0004-0000-0000-000019000000}"/>
    <hyperlink ref="E37" location="A126244986J" display="A126244986J" xr:uid="{00000000-0004-0000-0000-00001A000000}"/>
    <hyperlink ref="E38" location="A126237858J" display="A126237858J" xr:uid="{00000000-0004-0000-0000-00001B000000}"/>
    <hyperlink ref="E39" location="A126230382K" display="A126230382K" xr:uid="{00000000-0004-0000-0000-00001C000000}"/>
    <hyperlink ref="E40" location="A126244638L" display="A126244638L" xr:uid="{00000000-0004-0000-0000-00001D000000}"/>
    <hyperlink ref="E41" location="A126237510V" display="A126237510V" xr:uid="{00000000-0004-0000-0000-00001E000000}"/>
    <hyperlink ref="E42" location="A126230814C" display="A126230814C" xr:uid="{00000000-0004-0000-0000-00001F000000}"/>
    <hyperlink ref="E43" location="A126245070A" display="A126245070A" xr:uid="{00000000-0004-0000-0000-000020000000}"/>
    <hyperlink ref="E44" location="A126237942X" display="A126237942X" xr:uid="{00000000-0004-0000-0000-000021000000}"/>
    <hyperlink ref="E45" location="A126230454K" display="A126230454K" xr:uid="{00000000-0004-0000-0000-000022000000}"/>
    <hyperlink ref="E46" location="A126244710V" display="A126244710V" xr:uid="{00000000-0004-0000-0000-000023000000}"/>
    <hyperlink ref="E47" location="A126237582F" display="A126237582F" xr:uid="{00000000-0004-0000-0000-000024000000}"/>
    <hyperlink ref="E48" location="A126230958R" display="A126230958R" xr:uid="{00000000-0004-0000-0000-000025000000}"/>
    <hyperlink ref="E49" location="A126245214A" display="A126245214A" xr:uid="{00000000-0004-0000-0000-000026000000}"/>
    <hyperlink ref="E50" location="A126238086L" display="A126238086L" xr:uid="{00000000-0004-0000-0000-000027000000}"/>
    <hyperlink ref="E51" location="A126230526K" display="A126230526K" xr:uid="{00000000-0004-0000-0000-000028000000}"/>
    <hyperlink ref="E52" location="A126244782F" display="A126244782F" xr:uid="{00000000-0004-0000-0000-000029000000}"/>
    <hyperlink ref="E53" location="A126237654F" display="A126237654F" xr:uid="{00000000-0004-0000-0000-00002A000000}"/>
    <hyperlink ref="E54" location="A126230670C" display="A126230670C" xr:uid="{00000000-0004-0000-0000-00002B000000}"/>
    <hyperlink ref="E55" location="A126244926F" display="A126244926F" xr:uid="{00000000-0004-0000-0000-00002C000000}"/>
    <hyperlink ref="E56" location="A126237798T" display="A126237798T" xr:uid="{00000000-0004-0000-0000-00002D000000}"/>
    <hyperlink ref="E57" location="A126230310X" display="A126230310X" xr:uid="{00000000-0004-0000-0000-00002E000000}"/>
    <hyperlink ref="E58" location="A126244566L" display="A126244566L" xr:uid="{00000000-0004-0000-0000-00002F000000}"/>
    <hyperlink ref="E59" location="A126237438L" display="A126237438L" xr:uid="{00000000-0004-0000-0000-000030000000}"/>
    <hyperlink ref="E60" location="A126231030X" display="A126231030X" xr:uid="{00000000-0004-0000-0000-000031000000}"/>
    <hyperlink ref="E61" location="A126245286L" display="A126245286L" xr:uid="{00000000-0004-0000-0000-000032000000}"/>
    <hyperlink ref="E62" location="A126238158L" display="A126238158L" xr:uid="{00000000-0004-0000-0000-000033000000}"/>
    <hyperlink ref="E63" location="A126230742C" display="A126230742C" xr:uid="{00000000-0004-0000-0000-000034000000}"/>
    <hyperlink ref="E64" location="A126244998T" display="A126244998T" xr:uid="{00000000-0004-0000-0000-000035000000}"/>
    <hyperlink ref="E65" location="A126237870X" display="A126237870X" xr:uid="{00000000-0004-0000-0000-000036000000}"/>
    <hyperlink ref="E66" location="A126230350T" display="A126230350T" xr:uid="{00000000-0004-0000-0000-000037000000}"/>
    <hyperlink ref="E67" location="A126244606V" display="A126244606V" xr:uid="{00000000-0004-0000-0000-000038000000}"/>
    <hyperlink ref="E68" location="A126237478F" display="A126237478F" xr:uid="{00000000-0004-0000-0000-000039000000}"/>
    <hyperlink ref="E69" location="A126230782W" display="A126230782W" xr:uid="{00000000-0004-0000-0000-00003A000000}"/>
    <hyperlink ref="E70" location="A126245038A" display="A126245038A" xr:uid="{00000000-0004-0000-0000-00003B000000}"/>
    <hyperlink ref="E71" location="A126237910F" display="A126237910F" xr:uid="{00000000-0004-0000-0000-00003C000000}"/>
    <hyperlink ref="E72" location="A126230422T" display="A126230422T" xr:uid="{00000000-0004-0000-0000-00003D000000}"/>
    <hyperlink ref="E73" location="A126244678F" display="A126244678F" xr:uid="{00000000-0004-0000-0000-00003E000000}"/>
    <hyperlink ref="E74" location="A126237550L" display="A126237550L" xr:uid="{00000000-0004-0000-0000-00003F000000}"/>
    <hyperlink ref="E75" location="A126230926W" display="A126230926W" xr:uid="{00000000-0004-0000-0000-000040000000}"/>
    <hyperlink ref="E76" location="A126245182V" display="A126245182V" xr:uid="{00000000-0004-0000-0000-000041000000}"/>
    <hyperlink ref="E77" location="A126238054V" display="A126238054V" xr:uid="{00000000-0004-0000-0000-000042000000}"/>
    <hyperlink ref="E78" location="A126230494C" display="A126230494C" xr:uid="{00000000-0004-0000-0000-000043000000}"/>
    <hyperlink ref="E79" location="A126244750L" display="A126244750L" xr:uid="{00000000-0004-0000-0000-000044000000}"/>
    <hyperlink ref="E80" location="A126237622L" display="A126237622L" xr:uid="{00000000-0004-0000-0000-000045000000}"/>
    <hyperlink ref="E81" location="A126230638C" display="A126230638C" xr:uid="{00000000-0004-0000-0000-000046000000}"/>
    <hyperlink ref="E82" location="A126244894X" display="A126244894X" xr:uid="{00000000-0004-0000-0000-000047000000}"/>
    <hyperlink ref="E83" location="A126237766X" display="A126237766X" xr:uid="{00000000-0004-0000-0000-000048000000}"/>
    <hyperlink ref="E84" location="A126230278K" display="A126230278K" xr:uid="{00000000-0004-0000-0000-000049000000}"/>
    <hyperlink ref="E85" location="A126244534V" display="A126244534V" xr:uid="{00000000-0004-0000-0000-00004A000000}"/>
    <hyperlink ref="E86" location="A126237406V" display="A126237406V" xr:uid="{00000000-0004-0000-0000-00004B000000}"/>
    <hyperlink ref="E87" location="A126230998J" display="A126230998J" xr:uid="{00000000-0004-0000-0000-00004C000000}"/>
    <hyperlink ref="E88" location="A126245254V" display="A126245254V" xr:uid="{00000000-0004-0000-0000-00004D000000}"/>
    <hyperlink ref="E89" location="A126238126V" display="A126238126V" xr:uid="{00000000-0004-0000-0000-00004E000000}"/>
    <hyperlink ref="E90" location="A126230710K" display="A126230710K" xr:uid="{00000000-0004-0000-0000-00004F000000}"/>
    <hyperlink ref="E91" location="A126244966X" display="A126244966X" xr:uid="{00000000-0004-0000-0000-000050000000}"/>
    <hyperlink ref="E92" location="A126237838X" display="A126237838X" xr:uid="{00000000-0004-0000-0000-000051000000}"/>
    <hyperlink ref="E93" location="A126230386V" display="A126230386V" xr:uid="{00000000-0004-0000-0000-000052000000}"/>
    <hyperlink ref="E94" location="A126244642C" display="A126244642C" xr:uid="{00000000-0004-0000-0000-000053000000}"/>
    <hyperlink ref="E95" location="A126237514C" display="A126237514C" xr:uid="{00000000-0004-0000-0000-000054000000}"/>
    <hyperlink ref="E96" location="A126230818L" display="A126230818L" xr:uid="{00000000-0004-0000-0000-000055000000}"/>
    <hyperlink ref="E97" location="A126245074K" display="A126245074K" xr:uid="{00000000-0004-0000-0000-000056000000}"/>
    <hyperlink ref="E98" location="A126237946J" display="A126237946J" xr:uid="{00000000-0004-0000-0000-000057000000}"/>
    <hyperlink ref="E99" location="A126230458V" display="A126230458V" xr:uid="{00000000-0004-0000-0000-000058000000}"/>
    <hyperlink ref="E100" location="A126244714C" display="A126244714C" xr:uid="{00000000-0004-0000-0000-000059000000}"/>
    <hyperlink ref="E101" location="A126237586R" display="A126237586R" xr:uid="{00000000-0004-0000-0000-00005A000000}"/>
    <hyperlink ref="E102" location="A126230962F" display="A126230962F" xr:uid="{00000000-0004-0000-0000-00005B000000}"/>
    <hyperlink ref="E103" location="A126245218K" display="A126245218K" xr:uid="{00000000-0004-0000-0000-00005C000000}"/>
    <hyperlink ref="E104" location="A126238090C" display="A126238090C" xr:uid="{00000000-0004-0000-0000-00005D000000}"/>
    <hyperlink ref="E105" location="A126230530A" display="A126230530A" xr:uid="{00000000-0004-0000-0000-00005E000000}"/>
    <hyperlink ref="E106" location="A126244786R" display="A126244786R" xr:uid="{00000000-0004-0000-0000-00005F000000}"/>
    <hyperlink ref="E107" location="A126237658R" display="A126237658R" xr:uid="{00000000-0004-0000-0000-000060000000}"/>
    <hyperlink ref="E108" location="A126230674L" display="A126230674L" xr:uid="{00000000-0004-0000-0000-000061000000}"/>
    <hyperlink ref="E109" location="A126244930W" display="A126244930W" xr:uid="{00000000-0004-0000-0000-000062000000}"/>
    <hyperlink ref="E110" location="A126237802W" display="A126237802W" xr:uid="{00000000-0004-0000-0000-000063000000}"/>
    <hyperlink ref="E111" location="A126230314J" display="A126230314J" xr:uid="{00000000-0004-0000-0000-000064000000}"/>
    <hyperlink ref="E112" location="A126244570C" display="A126244570C" xr:uid="{00000000-0004-0000-0000-000065000000}"/>
    <hyperlink ref="E113" location="A126237442C" display="A126237442C" xr:uid="{00000000-0004-0000-0000-000066000000}"/>
    <hyperlink ref="E114" location="A126231034J" display="A126231034J" xr:uid="{00000000-0004-0000-0000-000067000000}"/>
    <hyperlink ref="E115" location="A126245290C" display="A126245290C" xr:uid="{00000000-0004-0000-0000-000068000000}"/>
    <hyperlink ref="E116" location="A126238162C" display="A126238162C" xr:uid="{00000000-0004-0000-0000-000069000000}"/>
    <hyperlink ref="E117" location="A126230746L" display="A126230746L" xr:uid="{00000000-0004-0000-0000-00006A000000}"/>
    <hyperlink ref="E118" location="A126245002X" display="A126245002X" xr:uid="{00000000-0004-0000-0000-00006B000000}"/>
    <hyperlink ref="E119" location="A126237874J" display="A126237874J" xr:uid="{00000000-0004-0000-0000-00006C000000}"/>
    <hyperlink ref="E120" location="A126230390K" display="A126230390K" xr:uid="{00000000-0004-0000-0000-00006D000000}"/>
    <hyperlink ref="E121" location="A126244646L" display="A126244646L" xr:uid="{00000000-0004-0000-0000-00006E000000}"/>
    <hyperlink ref="E122" location="A126237518L" display="A126237518L" xr:uid="{00000000-0004-0000-0000-00006F000000}"/>
    <hyperlink ref="E123" location="A126230822C" display="A126230822C" xr:uid="{00000000-0004-0000-0000-000070000000}"/>
    <hyperlink ref="E124" location="A126245078V" display="A126245078V" xr:uid="{00000000-0004-0000-0000-000071000000}"/>
    <hyperlink ref="E125" location="A126237950X" display="A126237950X" xr:uid="{00000000-0004-0000-0000-000072000000}"/>
    <hyperlink ref="E126" location="A126230462K" display="A126230462K" xr:uid="{00000000-0004-0000-0000-000073000000}"/>
    <hyperlink ref="E127" location="A126244718L" display="A126244718L" xr:uid="{00000000-0004-0000-0000-000074000000}"/>
    <hyperlink ref="E128" location="A126237590F" display="A126237590F" xr:uid="{00000000-0004-0000-0000-000075000000}"/>
    <hyperlink ref="E129" location="A126230966R" display="A126230966R" xr:uid="{00000000-0004-0000-0000-000076000000}"/>
    <hyperlink ref="E130" location="A126245222A" display="A126245222A" xr:uid="{00000000-0004-0000-0000-000077000000}"/>
    <hyperlink ref="E131" location="A126238094L" display="A126238094L" xr:uid="{00000000-0004-0000-0000-000078000000}"/>
    <hyperlink ref="E132" location="A126230534K" display="A126230534K" xr:uid="{00000000-0004-0000-0000-000079000000}"/>
    <hyperlink ref="E133" location="A126244790F" display="A126244790F" xr:uid="{00000000-0004-0000-0000-00007A000000}"/>
    <hyperlink ref="E134" location="A126237662F" display="A126237662F" xr:uid="{00000000-0004-0000-0000-00007B000000}"/>
    <hyperlink ref="E135" location="A126230678W" display="A126230678W" xr:uid="{00000000-0004-0000-0000-00007C000000}"/>
    <hyperlink ref="E136" location="A126244934F" display="A126244934F" xr:uid="{00000000-0004-0000-0000-00007D000000}"/>
    <hyperlink ref="E137" location="A126237806F" display="A126237806F" xr:uid="{00000000-0004-0000-0000-00007E000000}"/>
    <hyperlink ref="E138" location="A126230318T" display="A126230318T" xr:uid="{00000000-0004-0000-0000-00007F000000}"/>
    <hyperlink ref="E139" location="A126244574L" display="A126244574L" xr:uid="{00000000-0004-0000-0000-000080000000}"/>
    <hyperlink ref="E140" location="A126237446L" display="A126237446L" xr:uid="{00000000-0004-0000-0000-000081000000}"/>
    <hyperlink ref="E141" location="A126231038T" display="A126231038T" xr:uid="{00000000-0004-0000-0000-000082000000}"/>
    <hyperlink ref="E142" location="A126245294L" display="A126245294L" xr:uid="{00000000-0004-0000-0000-000083000000}"/>
    <hyperlink ref="E143" location="A126238166L" display="A126238166L" xr:uid="{00000000-0004-0000-0000-000084000000}"/>
    <hyperlink ref="E144" location="A126230750C" display="A126230750C" xr:uid="{00000000-0004-0000-0000-000085000000}"/>
    <hyperlink ref="E145" location="A126245006J" display="A126245006J" xr:uid="{00000000-0004-0000-0000-000086000000}"/>
    <hyperlink ref="E146" location="A126237878T" display="A126237878T" xr:uid="{00000000-0004-0000-0000-000087000000}"/>
    <hyperlink ref="E147" location="A126230354A" display="A126230354A" xr:uid="{00000000-0004-0000-0000-000088000000}"/>
    <hyperlink ref="E148" location="A126244610K" display="A126244610K" xr:uid="{00000000-0004-0000-0000-000089000000}"/>
    <hyperlink ref="E149" location="A126237482W" display="A126237482W" xr:uid="{00000000-0004-0000-0000-00008A000000}"/>
    <hyperlink ref="E150" location="A126230786F" display="A126230786F" xr:uid="{00000000-0004-0000-0000-00008B000000}"/>
    <hyperlink ref="E151" location="A126245042T" display="A126245042T" xr:uid="{00000000-0004-0000-0000-00008C000000}"/>
    <hyperlink ref="E152" location="A126237914R" display="A126237914R" xr:uid="{00000000-0004-0000-0000-00008D000000}"/>
    <hyperlink ref="E153" location="A126230426A" display="A126230426A" xr:uid="{00000000-0004-0000-0000-00008E000000}"/>
    <hyperlink ref="E154" location="A126244682W" display="A126244682W" xr:uid="{00000000-0004-0000-0000-00008F000000}"/>
    <hyperlink ref="E155" location="A126237554W" display="A126237554W" xr:uid="{00000000-0004-0000-0000-000090000000}"/>
    <hyperlink ref="E156" location="A126230930L" display="A126230930L" xr:uid="{00000000-0004-0000-0000-000091000000}"/>
    <hyperlink ref="E157" location="A126245186C" display="A126245186C" xr:uid="{00000000-0004-0000-0000-000092000000}"/>
    <hyperlink ref="E158" location="A126238058C" display="A126238058C" xr:uid="{00000000-0004-0000-0000-000093000000}"/>
    <hyperlink ref="E159" location="A126230498L" display="A126230498L" xr:uid="{00000000-0004-0000-0000-000094000000}"/>
    <hyperlink ref="E160" location="A126244754W" display="A126244754W" xr:uid="{00000000-0004-0000-0000-000095000000}"/>
    <hyperlink ref="E161" location="A126237626W" display="A126237626W" xr:uid="{00000000-0004-0000-0000-000096000000}"/>
    <hyperlink ref="E162" location="A126230642V" display="A126230642V" xr:uid="{00000000-0004-0000-0000-000097000000}"/>
    <hyperlink ref="E163" location="A126244898J" display="A126244898J" xr:uid="{00000000-0004-0000-0000-000098000000}"/>
    <hyperlink ref="E164" location="A126237770R" display="A126237770R" xr:uid="{00000000-0004-0000-0000-000099000000}"/>
    <hyperlink ref="E165" location="A126230282A" display="A126230282A" xr:uid="{00000000-0004-0000-0000-00009A000000}"/>
    <hyperlink ref="E166" location="A126244538C" display="A126244538C" xr:uid="{00000000-0004-0000-0000-00009B000000}"/>
    <hyperlink ref="E167" location="A126237410K" display="A126237410K" xr:uid="{00000000-0004-0000-0000-00009C000000}"/>
    <hyperlink ref="E168" location="A126231002R" display="A126231002R" xr:uid="{00000000-0004-0000-0000-00009D000000}"/>
    <hyperlink ref="E169" location="A126245258C" display="A126245258C" xr:uid="{00000000-0004-0000-0000-00009E000000}"/>
    <hyperlink ref="E170" location="A126238130K" display="A126238130K" xr:uid="{00000000-0004-0000-0000-00009F000000}"/>
    <hyperlink ref="E171" location="A126230714V" display="A126230714V" xr:uid="{00000000-0004-0000-0000-0000A0000000}"/>
    <hyperlink ref="E172" location="A126244970R" display="A126244970R" xr:uid="{00000000-0004-0000-0000-0000A1000000}"/>
    <hyperlink ref="E173" location="A126237842R" display="A126237842R" xr:uid="{00000000-0004-0000-0000-0000A2000000}"/>
    <hyperlink ref="E174" location="A126230358K" display="A126230358K" xr:uid="{00000000-0004-0000-0000-0000A3000000}"/>
    <hyperlink ref="E175" location="A126244614V" display="A126244614V" xr:uid="{00000000-0004-0000-0000-0000A4000000}"/>
    <hyperlink ref="E176" location="A126237486F" display="A126237486F" xr:uid="{00000000-0004-0000-0000-0000A5000000}"/>
    <hyperlink ref="E177" location="A126230790W" display="A126230790W" xr:uid="{00000000-0004-0000-0000-0000A6000000}"/>
    <hyperlink ref="E178" location="A126245046A" display="A126245046A" xr:uid="{00000000-0004-0000-0000-0000A7000000}"/>
    <hyperlink ref="E179" location="A126237918X" display="A126237918X" xr:uid="{00000000-0004-0000-0000-0000A8000000}"/>
    <hyperlink ref="E180" location="A126230430T" display="A126230430T" xr:uid="{00000000-0004-0000-0000-0000A9000000}"/>
    <hyperlink ref="E181" location="A126244686F" display="A126244686F" xr:uid="{00000000-0004-0000-0000-0000AA000000}"/>
    <hyperlink ref="E182" location="A126237558F" display="A126237558F" xr:uid="{00000000-0004-0000-0000-0000AB000000}"/>
    <hyperlink ref="E183" location="A126230934W" display="A126230934W" xr:uid="{00000000-0004-0000-0000-0000AC000000}"/>
    <hyperlink ref="E184" location="A126245190V" display="A126245190V" xr:uid="{00000000-0004-0000-0000-0000AD000000}"/>
    <hyperlink ref="E185" location="A126238062V" display="A126238062V" xr:uid="{00000000-0004-0000-0000-0000AE000000}"/>
    <hyperlink ref="E186" location="A126230502T" display="A126230502T" xr:uid="{00000000-0004-0000-0000-0000AF000000}"/>
    <hyperlink ref="E187" location="A126244758F" display="A126244758F" xr:uid="{00000000-0004-0000-0000-0000B0000000}"/>
    <hyperlink ref="E188" location="A126237630L" display="A126237630L" xr:uid="{00000000-0004-0000-0000-0000B1000000}"/>
    <hyperlink ref="E189" location="A126230646C" display="A126230646C" xr:uid="{00000000-0004-0000-0000-0000B2000000}"/>
    <hyperlink ref="E190" location="A126244902L" display="A126244902L" xr:uid="{00000000-0004-0000-0000-0000B3000000}"/>
    <hyperlink ref="E191" location="A126237774X" display="A126237774X" xr:uid="{00000000-0004-0000-0000-0000B4000000}"/>
    <hyperlink ref="E192" location="A126230286K" display="A126230286K" xr:uid="{00000000-0004-0000-0000-0000B5000000}"/>
    <hyperlink ref="E193" location="A126244542V" display="A126244542V" xr:uid="{00000000-0004-0000-0000-0000B6000000}"/>
    <hyperlink ref="E194" location="A126237414V" display="A126237414V" xr:uid="{00000000-0004-0000-0000-0000B7000000}"/>
    <hyperlink ref="E195" location="A126231006X" display="A126231006X" xr:uid="{00000000-0004-0000-0000-0000B8000000}"/>
    <hyperlink ref="E196" location="A126245262V" display="A126245262V" xr:uid="{00000000-0004-0000-0000-0000B9000000}"/>
    <hyperlink ref="E197" location="A126238134V" display="A126238134V" xr:uid="{00000000-0004-0000-0000-0000BA000000}"/>
    <hyperlink ref="E198" location="A126230718C" display="A126230718C" xr:uid="{00000000-0004-0000-0000-0000BB000000}"/>
    <hyperlink ref="E199" location="A126244974X" display="A126244974X" xr:uid="{00000000-0004-0000-0000-0000BC000000}"/>
    <hyperlink ref="E200" location="A126237846X" display="A126237846X" xr:uid="{00000000-0004-0000-0000-0000BD000000}"/>
    <hyperlink ref="E201" location="A126230374K" display="A126230374K" xr:uid="{00000000-0004-0000-0000-0000BE000000}"/>
    <hyperlink ref="E202" location="A126244630V" display="A126244630V" xr:uid="{00000000-0004-0000-0000-0000BF000000}"/>
    <hyperlink ref="E203" location="A126237502V" display="A126237502V" xr:uid="{00000000-0004-0000-0000-0000C0000000}"/>
    <hyperlink ref="E204" location="A126230806C" display="A126230806C" xr:uid="{00000000-0004-0000-0000-0000C1000000}"/>
    <hyperlink ref="E205" location="A126245062A" display="A126245062A" xr:uid="{00000000-0004-0000-0000-0000C2000000}"/>
    <hyperlink ref="E206" location="A126237934X" display="A126237934X" xr:uid="{00000000-0004-0000-0000-0000C3000000}"/>
    <hyperlink ref="E207" location="A126230446K" display="A126230446K" xr:uid="{00000000-0004-0000-0000-0000C4000000}"/>
    <hyperlink ref="E208" location="A126244702V" display="A126244702V" xr:uid="{00000000-0004-0000-0000-0000C5000000}"/>
    <hyperlink ref="E209" location="A126237574F" display="A126237574F" xr:uid="{00000000-0004-0000-0000-0000C6000000}"/>
    <hyperlink ref="E210" location="A126230950W" display="A126230950W" xr:uid="{00000000-0004-0000-0000-0000C7000000}"/>
    <hyperlink ref="E211" location="A126245206A" display="A126245206A" xr:uid="{00000000-0004-0000-0000-0000C8000000}"/>
    <hyperlink ref="E212" location="A126238078L" display="A126238078L" xr:uid="{00000000-0004-0000-0000-0000C9000000}"/>
    <hyperlink ref="E213" location="A126230518K" display="A126230518K" xr:uid="{00000000-0004-0000-0000-0000CA000000}"/>
    <hyperlink ref="E214" location="A126244774F" display="A126244774F" xr:uid="{00000000-0004-0000-0000-0000CB000000}"/>
    <hyperlink ref="E215" location="A126237646F" display="A126237646F" xr:uid="{00000000-0004-0000-0000-0000CC000000}"/>
    <hyperlink ref="E216" location="A126230662C" display="A126230662C" xr:uid="{00000000-0004-0000-0000-0000CD000000}"/>
    <hyperlink ref="E217" location="A126244918F" display="A126244918F" xr:uid="{00000000-0004-0000-0000-0000CE000000}"/>
    <hyperlink ref="E218" location="A126237790X" display="A126237790X" xr:uid="{00000000-0004-0000-0000-0000CF000000}"/>
    <hyperlink ref="E219" location="A126230302X" display="A126230302X" xr:uid="{00000000-0004-0000-0000-0000D0000000}"/>
    <hyperlink ref="E220" location="A126244558L" display="A126244558L" xr:uid="{00000000-0004-0000-0000-0000D1000000}"/>
    <hyperlink ref="E221" location="A126237430V" display="A126237430V" xr:uid="{00000000-0004-0000-0000-0000D2000000}"/>
    <hyperlink ref="E222" location="A126231022X" display="A126231022X" xr:uid="{00000000-0004-0000-0000-0000D3000000}"/>
    <hyperlink ref="E223" location="A126245278L" display="A126245278L" xr:uid="{00000000-0004-0000-0000-0000D4000000}"/>
    <hyperlink ref="E224" location="A126238150V" display="A126238150V" xr:uid="{00000000-0004-0000-0000-0000D5000000}"/>
    <hyperlink ref="E225" location="A126230734C" display="A126230734C" xr:uid="{00000000-0004-0000-0000-0000D6000000}"/>
    <hyperlink ref="E226" location="A126244990X" display="A126244990X" xr:uid="{00000000-0004-0000-0000-0000D7000000}"/>
    <hyperlink ref="E227" location="A126237862X" display="A126237862X" xr:uid="{00000000-0004-0000-0000-0000D8000000}"/>
    <hyperlink ref="E228" location="A126230342T" display="A126230342T" xr:uid="{00000000-0004-0000-0000-0000D9000000}"/>
    <hyperlink ref="E229" location="A126244598F" display="A126244598F" xr:uid="{00000000-0004-0000-0000-0000DA000000}"/>
    <hyperlink ref="E230" location="A126237470L" display="A126237470L" xr:uid="{00000000-0004-0000-0000-0000DB000000}"/>
    <hyperlink ref="E231" location="A126230774W" display="A126230774W" xr:uid="{00000000-0004-0000-0000-0000DC000000}"/>
    <hyperlink ref="E232" location="A126245030J" display="A126245030J" xr:uid="{00000000-0004-0000-0000-0000DD000000}"/>
    <hyperlink ref="E233" location="A126237902F" display="A126237902F" xr:uid="{00000000-0004-0000-0000-0000DE000000}"/>
    <hyperlink ref="E234" location="A126230414T" display="A126230414T" xr:uid="{00000000-0004-0000-0000-0000DF000000}"/>
    <hyperlink ref="E235" location="A126244670L" display="A126244670L" xr:uid="{00000000-0004-0000-0000-0000E0000000}"/>
    <hyperlink ref="E236" location="A126237542L" display="A126237542L" xr:uid="{00000000-0004-0000-0000-0000E1000000}"/>
    <hyperlink ref="E237" location="A126230918W" display="A126230918W" xr:uid="{00000000-0004-0000-0000-0000E2000000}"/>
    <hyperlink ref="E238" location="A126245174V" display="A126245174V" xr:uid="{00000000-0004-0000-0000-0000E3000000}"/>
    <hyperlink ref="E239" location="A126238046V" display="A126238046V" xr:uid="{00000000-0004-0000-0000-0000E4000000}"/>
    <hyperlink ref="E240" location="A126230486C" display="A126230486C" xr:uid="{00000000-0004-0000-0000-0000E5000000}"/>
    <hyperlink ref="E241" location="A126244742L" display="A126244742L" xr:uid="{00000000-0004-0000-0000-0000E6000000}"/>
    <hyperlink ref="E242" location="A126237614L" display="A126237614L" xr:uid="{00000000-0004-0000-0000-0000E7000000}"/>
    <hyperlink ref="E243" location="A126230630K" display="A126230630K" xr:uid="{00000000-0004-0000-0000-0000E8000000}"/>
    <hyperlink ref="E244" location="A126244886X" display="A126244886X" xr:uid="{00000000-0004-0000-0000-0000E9000000}"/>
    <hyperlink ref="E245" location="A126237758X" display="A126237758X" xr:uid="{00000000-0004-0000-0000-0000EA000000}"/>
    <hyperlink ref="E246" location="A126230270T" display="A126230270T" xr:uid="{00000000-0004-0000-0000-0000EB000000}"/>
    <hyperlink ref="E247" location="A126244526V" display="A126244526V" xr:uid="{00000000-0004-0000-0000-0000EC000000}"/>
    <hyperlink ref="E248" location="A126237398F" display="A126237398F" xr:uid="{00000000-0004-0000-0000-0000ED000000}"/>
    <hyperlink ref="E249" location="A126230990R" display="A126230990R" xr:uid="{00000000-0004-0000-0000-0000EE000000}"/>
    <hyperlink ref="E250" location="A126245246V" display="A126245246V" xr:uid="{00000000-0004-0000-0000-0000EF000000}"/>
    <hyperlink ref="E251" location="A126238118V" display="A126238118V" xr:uid="{00000000-0004-0000-0000-0000F0000000}"/>
    <hyperlink ref="E252" location="A126230702K" display="A126230702K" xr:uid="{00000000-0004-0000-0000-0000F1000000}"/>
    <hyperlink ref="E253" location="A126244958X" display="A126244958X" xr:uid="{00000000-0004-0000-0000-0000F2000000}"/>
    <hyperlink ref="E254" location="A126237830F" display="A126237830F" xr:uid="{00000000-0004-0000-0000-0000F3000000}"/>
    <hyperlink ref="E255" location="A126230394V" display="A126230394V" xr:uid="{00000000-0004-0000-0000-0000F4000000}"/>
    <hyperlink ref="E256" location="A126244650C" display="A126244650C" xr:uid="{00000000-0004-0000-0000-0000F5000000}"/>
    <hyperlink ref="E257" location="A126237522C" display="A126237522C" xr:uid="{00000000-0004-0000-0000-0000F6000000}"/>
    <hyperlink ref="E258" location="A126230826L" display="A126230826L" xr:uid="{00000000-0004-0000-0000-0000F7000000}"/>
    <hyperlink ref="E259" location="A126245082K" display="A126245082K" xr:uid="{00000000-0004-0000-0000-0000F8000000}"/>
    <hyperlink ref="E260" location="A126237954J" display="A126237954J" xr:uid="{00000000-0004-0000-0000-0000F9000000}"/>
    <hyperlink ref="E261" location="A126230466V" display="A126230466V" xr:uid="{00000000-0004-0000-0000-0000FA000000}"/>
    <hyperlink ref="E262" location="A126244722C" display="A126244722C" xr:uid="{00000000-0004-0000-0000-0000FB000000}"/>
    <hyperlink ref="E263" location="A126237594R" display="A126237594R" xr:uid="{00000000-0004-0000-0000-0000FC000000}"/>
    <hyperlink ref="E264" location="A126230970F" display="A126230970F" xr:uid="{00000000-0004-0000-0000-0000FD000000}"/>
    <hyperlink ref="E265" location="A126245226K" display="A126245226K" xr:uid="{00000000-0004-0000-0000-0000FE000000}"/>
    <hyperlink ref="E266" location="A126238098W" display="A126238098W" xr:uid="{00000000-0004-0000-0000-0000FF000000}"/>
    <hyperlink ref="E267" location="A126230538V" display="A126230538V" xr:uid="{00000000-0004-0000-0000-000000010000}"/>
    <hyperlink ref="E268" location="A126244794R" display="A126244794R" xr:uid="{00000000-0004-0000-0000-000001010000}"/>
    <hyperlink ref="E269" location="A126237666R" display="A126237666R" xr:uid="{00000000-0004-0000-0000-000002010000}"/>
    <hyperlink ref="E270" location="A126230682L" display="A126230682L" xr:uid="{00000000-0004-0000-0000-000003010000}"/>
    <hyperlink ref="E271" location="A126244938R" display="A126244938R" xr:uid="{00000000-0004-0000-0000-000004010000}"/>
    <hyperlink ref="E272" location="A126237810W" display="A126237810W" xr:uid="{00000000-0004-0000-0000-000005010000}"/>
    <hyperlink ref="E273" location="A126230322J" display="A126230322J" xr:uid="{00000000-0004-0000-0000-000006010000}"/>
    <hyperlink ref="E274" location="A126244578W" display="A126244578W" xr:uid="{00000000-0004-0000-0000-000007010000}"/>
    <hyperlink ref="E275" location="A126237450C" display="A126237450C" xr:uid="{00000000-0004-0000-0000-000008010000}"/>
    <hyperlink ref="E276" location="A126231042J" display="A126231042J" xr:uid="{00000000-0004-0000-0000-000009010000}"/>
    <hyperlink ref="E277" location="A126245298W" display="A126245298W" xr:uid="{00000000-0004-0000-0000-00000A010000}"/>
    <hyperlink ref="E278" location="A126238170C" display="A126238170C" xr:uid="{00000000-0004-0000-0000-00000B010000}"/>
    <hyperlink ref="E279" location="A126230754L" display="A126230754L" xr:uid="{00000000-0004-0000-0000-00000C010000}"/>
    <hyperlink ref="E280" location="A126245010X" display="A126245010X" xr:uid="{00000000-0004-0000-0000-00000D010000}"/>
    <hyperlink ref="E281" location="A126237882J" display="A126237882J" xr:uid="{00000000-0004-0000-0000-00000E010000}"/>
    <hyperlink ref="E282" location="A126230378V" display="A126230378V" xr:uid="{00000000-0004-0000-0000-00000F010000}"/>
    <hyperlink ref="E283" location="A126244634C" display="A126244634C" xr:uid="{00000000-0004-0000-0000-000010010000}"/>
    <hyperlink ref="E284" location="A126237506C" display="A126237506C" xr:uid="{00000000-0004-0000-0000-000011010000}"/>
    <hyperlink ref="E285" location="A126230810V" display="A126230810V" xr:uid="{00000000-0004-0000-0000-000012010000}"/>
    <hyperlink ref="E286" location="A126245066K" display="A126245066K" xr:uid="{00000000-0004-0000-0000-000013010000}"/>
    <hyperlink ref="E287" location="A126237938J" display="A126237938J" xr:uid="{00000000-0004-0000-0000-000014010000}"/>
    <hyperlink ref="E288" location="A126230450A" display="A126230450A" xr:uid="{00000000-0004-0000-0000-000015010000}"/>
    <hyperlink ref="E289" location="A126244706C" display="A126244706C" xr:uid="{00000000-0004-0000-0000-000016010000}"/>
    <hyperlink ref="E290" location="A126237578R" display="A126237578R" xr:uid="{00000000-0004-0000-0000-000017010000}"/>
    <hyperlink ref="E291" location="A126230954F" display="A126230954F" xr:uid="{00000000-0004-0000-0000-000018010000}"/>
    <hyperlink ref="E292" location="A126245210T" display="A126245210T" xr:uid="{00000000-0004-0000-0000-000019010000}"/>
    <hyperlink ref="E293" location="A126238082C" display="A126238082C" xr:uid="{00000000-0004-0000-0000-00001A010000}"/>
    <hyperlink ref="E294" location="A126230522A" display="A126230522A" xr:uid="{00000000-0004-0000-0000-00001B010000}"/>
    <hyperlink ref="E295" location="A126244778R" display="A126244778R" xr:uid="{00000000-0004-0000-0000-00001C010000}"/>
    <hyperlink ref="E296" location="A126237650W" display="A126237650W" xr:uid="{00000000-0004-0000-0000-00001D010000}"/>
    <hyperlink ref="E297" location="A126230666L" display="A126230666L" xr:uid="{00000000-0004-0000-0000-00001E010000}"/>
    <hyperlink ref="E298" location="A126244922W" display="A126244922W" xr:uid="{00000000-0004-0000-0000-00001F010000}"/>
    <hyperlink ref="E299" location="A126237794J" display="A126237794J" xr:uid="{00000000-0004-0000-0000-000020010000}"/>
    <hyperlink ref="E300" location="A126230306J" display="A126230306J" xr:uid="{00000000-0004-0000-0000-000021010000}"/>
    <hyperlink ref="E301" location="A126244562C" display="A126244562C" xr:uid="{00000000-0004-0000-0000-000022010000}"/>
    <hyperlink ref="E302" location="A126237434C" display="A126237434C" xr:uid="{00000000-0004-0000-0000-000023010000}"/>
    <hyperlink ref="E303" location="A126231026J" display="A126231026J" xr:uid="{00000000-0004-0000-0000-000024010000}"/>
    <hyperlink ref="E304" location="A126245282C" display="A126245282C" xr:uid="{00000000-0004-0000-0000-000025010000}"/>
    <hyperlink ref="E305" location="A126238154C" display="A126238154C" xr:uid="{00000000-0004-0000-0000-000026010000}"/>
    <hyperlink ref="E306" location="A126230738L" display="A126230738L" xr:uid="{00000000-0004-0000-0000-000027010000}"/>
    <hyperlink ref="E307" location="A126244994J" display="A126244994J" xr:uid="{00000000-0004-0000-0000-000028010000}"/>
    <hyperlink ref="E308" location="A126237866J" display="A126237866J" xr:uid="{00000000-0004-0000-0000-000029010000}"/>
    <hyperlink ref="E309" location="A126230398C" display="A126230398C" xr:uid="{00000000-0004-0000-0000-00002A010000}"/>
    <hyperlink ref="E310" location="A126244654L" display="A126244654L" xr:uid="{00000000-0004-0000-0000-00002B010000}"/>
    <hyperlink ref="E311" location="A126237526L" display="A126237526L" xr:uid="{00000000-0004-0000-0000-00002C010000}"/>
    <hyperlink ref="E312" location="A126230830C" display="A126230830C" xr:uid="{00000000-0004-0000-0000-00002D010000}"/>
    <hyperlink ref="E313" location="A126245086V" display="A126245086V" xr:uid="{00000000-0004-0000-0000-00002E010000}"/>
    <hyperlink ref="E314" location="A126237958T" display="A126237958T" xr:uid="{00000000-0004-0000-0000-00002F010000}"/>
    <hyperlink ref="E315" location="A126230470K" display="A126230470K" xr:uid="{00000000-0004-0000-0000-000030010000}"/>
    <hyperlink ref="E316" location="A126244726L" display="A126244726L" xr:uid="{00000000-0004-0000-0000-000031010000}"/>
    <hyperlink ref="E317" location="A126237598X" display="A126237598X" xr:uid="{00000000-0004-0000-0000-000032010000}"/>
    <hyperlink ref="E318" location="A126230974R" display="A126230974R" xr:uid="{00000000-0004-0000-0000-000033010000}"/>
    <hyperlink ref="E319" location="A126245230A" display="A126245230A" xr:uid="{00000000-0004-0000-0000-000034010000}"/>
    <hyperlink ref="E320" location="A126238102A" display="A126238102A" xr:uid="{00000000-0004-0000-0000-000035010000}"/>
    <hyperlink ref="E321" location="A126230542K" display="A126230542K" xr:uid="{00000000-0004-0000-0000-000036010000}"/>
    <hyperlink ref="E322" location="A126244798X" display="A126244798X" xr:uid="{00000000-0004-0000-0000-000037010000}"/>
    <hyperlink ref="E323" location="A126237670F" display="A126237670F" xr:uid="{00000000-0004-0000-0000-000038010000}"/>
    <hyperlink ref="E324" location="A126230686W" display="A126230686W" xr:uid="{00000000-0004-0000-0000-000039010000}"/>
    <hyperlink ref="E325" location="A126244942F" display="A126244942F" xr:uid="{00000000-0004-0000-0000-00003A010000}"/>
    <hyperlink ref="E326" location="A126237814F" display="A126237814F" xr:uid="{00000000-0004-0000-0000-00003B010000}"/>
    <hyperlink ref="E327" location="A126230326T" display="A126230326T" xr:uid="{00000000-0004-0000-0000-00003C010000}"/>
    <hyperlink ref="E328" location="A126244582L" display="A126244582L" xr:uid="{00000000-0004-0000-0000-00003D010000}"/>
    <hyperlink ref="E329" location="A126237454L" display="A126237454L" xr:uid="{00000000-0004-0000-0000-00003E010000}"/>
    <hyperlink ref="E330" location="A126231046T" display="A126231046T" xr:uid="{00000000-0004-0000-0000-00003F010000}"/>
    <hyperlink ref="E331" location="A126245302A" display="A126245302A" xr:uid="{00000000-0004-0000-0000-000040010000}"/>
    <hyperlink ref="E332" location="A126238174L" display="A126238174L" xr:uid="{00000000-0004-0000-0000-000041010000}"/>
    <hyperlink ref="E333" location="A126230758W" display="A126230758W" xr:uid="{00000000-0004-0000-0000-000042010000}"/>
    <hyperlink ref="E334" location="A126245014J" display="A126245014J" xr:uid="{00000000-0004-0000-0000-000043010000}"/>
    <hyperlink ref="E335" location="A126237886T" display="A126237886T" xr:uid="{00000000-0004-0000-0000-000044010000}"/>
    <hyperlink ref="E336" location="A126230346A" display="A126230346A" xr:uid="{00000000-0004-0000-0000-000045010000}"/>
    <hyperlink ref="E337" location="A126244602K" display="A126244602K" xr:uid="{00000000-0004-0000-0000-000046010000}"/>
    <hyperlink ref="E338" location="A126237474W" display="A126237474W" xr:uid="{00000000-0004-0000-0000-000047010000}"/>
    <hyperlink ref="E339" location="A126230778F" display="A126230778F" xr:uid="{00000000-0004-0000-0000-000048010000}"/>
    <hyperlink ref="E340" location="A126245034T" display="A126245034T" xr:uid="{00000000-0004-0000-0000-000049010000}"/>
    <hyperlink ref="E341" location="A126237906R" display="A126237906R" xr:uid="{00000000-0004-0000-0000-00004A010000}"/>
    <hyperlink ref="E342" location="A126230418A" display="A126230418A" xr:uid="{00000000-0004-0000-0000-00004B010000}"/>
    <hyperlink ref="E343" location="A126244674W" display="A126244674W" xr:uid="{00000000-0004-0000-0000-00004C010000}"/>
    <hyperlink ref="E344" location="A126237546W" display="A126237546W" xr:uid="{00000000-0004-0000-0000-00004D010000}"/>
    <hyperlink ref="E345" location="A126230922L" display="A126230922L" xr:uid="{00000000-0004-0000-0000-00004E010000}"/>
    <hyperlink ref="E346" location="A126245178C" display="A126245178C" xr:uid="{00000000-0004-0000-0000-00004F010000}"/>
    <hyperlink ref="E347" location="A126238050K" display="A126238050K" xr:uid="{00000000-0004-0000-0000-000050010000}"/>
    <hyperlink ref="E348" location="A126230490V" display="A126230490V" xr:uid="{00000000-0004-0000-0000-000051010000}"/>
    <hyperlink ref="E349" location="A126244746W" display="A126244746W" xr:uid="{00000000-0004-0000-0000-000052010000}"/>
    <hyperlink ref="E350" location="A126237618W" display="A126237618W" xr:uid="{00000000-0004-0000-0000-000053010000}"/>
    <hyperlink ref="E351" location="A126230634V" display="A126230634V" xr:uid="{00000000-0004-0000-0000-000054010000}"/>
    <hyperlink ref="E352" location="A126244890R" display="A126244890R" xr:uid="{00000000-0004-0000-0000-000055010000}"/>
    <hyperlink ref="E353" location="A126237762R" display="A126237762R" xr:uid="{00000000-0004-0000-0000-000056010000}"/>
    <hyperlink ref="E354" location="A126230274A" display="A126230274A" xr:uid="{00000000-0004-0000-0000-000057010000}"/>
    <hyperlink ref="E355" location="A126244530K" display="A126244530K" xr:uid="{00000000-0004-0000-0000-000058010000}"/>
    <hyperlink ref="E356" location="A126237402K" display="A126237402K" xr:uid="{00000000-0004-0000-0000-000059010000}"/>
    <hyperlink ref="E357" location="A126230994X" display="A126230994X" xr:uid="{00000000-0004-0000-0000-00005A010000}"/>
    <hyperlink ref="E358" location="A126245250K" display="A126245250K" xr:uid="{00000000-0004-0000-0000-00005B010000}"/>
    <hyperlink ref="E359" location="A126238122K" display="A126238122K" xr:uid="{00000000-0004-0000-0000-00005C010000}"/>
    <hyperlink ref="E360" location="A126230706V" display="A126230706V" xr:uid="{00000000-0004-0000-0000-00005D010000}"/>
    <hyperlink ref="E361" location="A126244962R" display="A126244962R" xr:uid="{00000000-0004-0000-0000-00005E010000}"/>
    <hyperlink ref="E362" location="A126237834R" display="A126237834R" xr:uid="{00000000-0004-0000-0000-00005F010000}"/>
    <hyperlink ref="E363" location="A126230330J" display="A126230330J" xr:uid="{00000000-0004-0000-0000-000060010000}"/>
    <hyperlink ref="E364" location="A126244586W" display="A126244586W" xr:uid="{00000000-0004-0000-0000-000061010000}"/>
    <hyperlink ref="E365" location="A126237458W" display="A126237458W" xr:uid="{00000000-0004-0000-0000-000062010000}"/>
    <hyperlink ref="E366" location="A126230762L" display="A126230762L" xr:uid="{00000000-0004-0000-0000-000063010000}"/>
    <hyperlink ref="E367" location="A126245018T" display="A126245018T" xr:uid="{00000000-0004-0000-0000-000064010000}"/>
    <hyperlink ref="E368" location="A126237890J" display="A126237890J" xr:uid="{00000000-0004-0000-0000-000065010000}"/>
    <hyperlink ref="E369" location="A126230402J" display="A126230402J" xr:uid="{00000000-0004-0000-0000-000066010000}"/>
    <hyperlink ref="E370" location="A126244658W" display="A126244658W" xr:uid="{00000000-0004-0000-0000-000067010000}"/>
    <hyperlink ref="E371" location="A126237530C" display="A126237530C" xr:uid="{00000000-0004-0000-0000-000068010000}"/>
    <hyperlink ref="E372" location="A126230906L" display="A126230906L" xr:uid="{00000000-0004-0000-0000-000069010000}"/>
    <hyperlink ref="E373" location="A126245162K" display="A126245162K" xr:uid="{00000000-0004-0000-0000-00006A010000}"/>
    <hyperlink ref="E374" location="A126238034K" display="A126238034K" xr:uid="{00000000-0004-0000-0000-00006B010000}"/>
    <hyperlink ref="E375" location="A126230474V" display="A126230474V" xr:uid="{00000000-0004-0000-0000-00006C010000}"/>
    <hyperlink ref="E376" location="A126244730C" display="A126244730C" xr:uid="{00000000-0004-0000-0000-00006D010000}"/>
    <hyperlink ref="E377" location="A126237602C" display="A126237602C" xr:uid="{00000000-0004-0000-0000-00006E010000}"/>
    <hyperlink ref="E378" location="A126230618V" display="A126230618V" xr:uid="{00000000-0004-0000-0000-00006F010000}"/>
    <hyperlink ref="E379" location="A126244874R" display="A126244874R" xr:uid="{00000000-0004-0000-0000-000070010000}"/>
    <hyperlink ref="E380" location="A126237746R" display="A126237746R" xr:uid="{00000000-0004-0000-0000-000071010000}"/>
    <hyperlink ref="E381" location="A126230258A" display="A126230258A" xr:uid="{00000000-0004-0000-0000-000072010000}"/>
    <hyperlink ref="E382" location="A126244514K" display="A126244514K" xr:uid="{00000000-0004-0000-0000-000073010000}"/>
    <hyperlink ref="E383" location="A126237386W" display="A126237386W" xr:uid="{00000000-0004-0000-0000-000074010000}"/>
    <hyperlink ref="E384" location="A126230978X" display="A126230978X" xr:uid="{00000000-0004-0000-0000-000075010000}"/>
    <hyperlink ref="E385" location="A126245234K" display="A126245234K" xr:uid="{00000000-0004-0000-0000-000076010000}"/>
    <hyperlink ref="E386" location="A126238106K" display="A126238106K" xr:uid="{00000000-0004-0000-0000-000077010000}"/>
    <hyperlink ref="E387" location="A126230690L" display="A126230690L" xr:uid="{00000000-0004-0000-0000-000078010000}"/>
    <hyperlink ref="E388" location="A126244946R" display="A126244946R" xr:uid="{00000000-0004-0000-0000-000079010000}"/>
    <hyperlink ref="E389" location="A126237818R" display="A126237818R" xr:uid="{00000000-0004-0000-0000-00007A010000}"/>
    <hyperlink ref="E390" location="A126230334T" display="A126230334T" xr:uid="{00000000-0004-0000-0000-00007B010000}"/>
    <hyperlink ref="E391" location="A126244590L" display="A126244590L" xr:uid="{00000000-0004-0000-0000-00007C010000}"/>
    <hyperlink ref="E392" location="A126237462L" display="A126237462L" xr:uid="{00000000-0004-0000-0000-00007D010000}"/>
    <hyperlink ref="E393" location="A126230766W" display="A126230766W" xr:uid="{00000000-0004-0000-0000-00007E010000}"/>
    <hyperlink ref="E394" location="A126245022J" display="A126245022J" xr:uid="{00000000-0004-0000-0000-00007F010000}"/>
    <hyperlink ref="E395" location="A126237894T" display="A126237894T" xr:uid="{00000000-0004-0000-0000-000080010000}"/>
    <hyperlink ref="E396" location="A126230406T" display="A126230406T" xr:uid="{00000000-0004-0000-0000-000081010000}"/>
    <hyperlink ref="E397" location="A126244662L" display="A126244662L" xr:uid="{00000000-0004-0000-0000-000082010000}"/>
    <hyperlink ref="E398" location="A126237534L" display="A126237534L" xr:uid="{00000000-0004-0000-0000-000083010000}"/>
    <hyperlink ref="E399" location="A126230910C" display="A126230910C" xr:uid="{00000000-0004-0000-0000-000084010000}"/>
    <hyperlink ref="E400" location="A126245166V" display="A126245166V" xr:uid="{00000000-0004-0000-0000-000085010000}"/>
    <hyperlink ref="E401" location="A126238038V" display="A126238038V" xr:uid="{00000000-0004-0000-0000-000086010000}"/>
    <hyperlink ref="E402" location="A126230478C" display="A126230478C" xr:uid="{00000000-0004-0000-0000-000087010000}"/>
    <hyperlink ref="E403" location="A126244734L" display="A126244734L" xr:uid="{00000000-0004-0000-0000-000088010000}"/>
    <hyperlink ref="E404" location="A126237606L" display="A126237606L" xr:uid="{00000000-0004-0000-0000-000089010000}"/>
    <hyperlink ref="E405" location="A126230622K" display="A126230622K" xr:uid="{00000000-0004-0000-0000-00008A010000}"/>
    <hyperlink ref="E406" location="A126244878X" display="A126244878X" xr:uid="{00000000-0004-0000-0000-00008B010000}"/>
    <hyperlink ref="E407" location="A126237750F" display="A126237750F" xr:uid="{00000000-0004-0000-0000-00008C010000}"/>
    <hyperlink ref="E408" location="A126230262T" display="A126230262T" xr:uid="{00000000-0004-0000-0000-00008D010000}"/>
    <hyperlink ref="E409" location="A126244518V" display="A126244518V" xr:uid="{00000000-0004-0000-0000-00008E010000}"/>
    <hyperlink ref="E410" location="A126237390L" display="A126237390L" xr:uid="{00000000-0004-0000-0000-00008F010000}"/>
    <hyperlink ref="E411" location="A126230982R" display="A126230982R" xr:uid="{00000000-0004-0000-0000-000090010000}"/>
    <hyperlink ref="E412" location="A126245238V" display="A126245238V" xr:uid="{00000000-0004-0000-0000-000091010000}"/>
    <hyperlink ref="E413" location="A126238110A" display="A126238110A" xr:uid="{00000000-0004-0000-0000-000092010000}"/>
    <hyperlink ref="E414" location="A126230694W" display="A126230694W" xr:uid="{00000000-0004-0000-0000-000093010000}"/>
    <hyperlink ref="E415" location="A126244950F" display="A126244950F" xr:uid="{00000000-0004-0000-0000-000094010000}"/>
    <hyperlink ref="E416" location="A126237822F" display="A126237822F" xr:uid="{00000000-0004-0000-0000-000095010000}"/>
    <hyperlink ref="E417" location="A126230362A" display="A126230362A" xr:uid="{00000000-0004-0000-0000-000096010000}"/>
    <hyperlink ref="E418" location="A126244618C" display="A126244618C" xr:uid="{00000000-0004-0000-0000-000097010000}"/>
    <hyperlink ref="E419" location="A126237490W" display="A126237490W" xr:uid="{00000000-0004-0000-0000-000098010000}"/>
    <hyperlink ref="E420" location="A126230794F" display="A126230794F" xr:uid="{00000000-0004-0000-0000-000099010000}"/>
    <hyperlink ref="E421" location="A126245050T" display="A126245050T" xr:uid="{00000000-0004-0000-0000-00009A010000}"/>
    <hyperlink ref="E422" location="A126237922R" display="A126237922R" xr:uid="{00000000-0004-0000-0000-00009B010000}"/>
    <hyperlink ref="E423" location="A126230434A" display="A126230434A" xr:uid="{00000000-0004-0000-0000-00009C010000}"/>
    <hyperlink ref="E424" location="A126244690W" display="A126244690W" xr:uid="{00000000-0004-0000-0000-00009D010000}"/>
    <hyperlink ref="E425" location="A126237562W" display="A126237562W" xr:uid="{00000000-0004-0000-0000-00009E010000}"/>
    <hyperlink ref="E426" location="A126230938F" display="A126230938F" xr:uid="{00000000-0004-0000-0000-00009F010000}"/>
    <hyperlink ref="E427" location="A126245194C" display="A126245194C" xr:uid="{00000000-0004-0000-0000-0000A0010000}"/>
    <hyperlink ref="E428" location="A126238066C" display="A126238066C" xr:uid="{00000000-0004-0000-0000-0000A1010000}"/>
    <hyperlink ref="E429" location="A126230506A" display="A126230506A" xr:uid="{00000000-0004-0000-0000-0000A2010000}"/>
    <hyperlink ref="E430" location="A126244762W" display="A126244762W" xr:uid="{00000000-0004-0000-0000-0000A3010000}"/>
    <hyperlink ref="E431" location="A126237634W" display="A126237634W" xr:uid="{00000000-0004-0000-0000-0000A4010000}"/>
    <hyperlink ref="E432" location="A126230650V" display="A126230650V" xr:uid="{00000000-0004-0000-0000-0000A5010000}"/>
    <hyperlink ref="E433" location="A126244906W" display="A126244906W" xr:uid="{00000000-0004-0000-0000-0000A6010000}"/>
    <hyperlink ref="E434" location="A126237778J" display="A126237778J" xr:uid="{00000000-0004-0000-0000-0000A7010000}"/>
    <hyperlink ref="E435" location="A126230290A" display="A126230290A" xr:uid="{00000000-0004-0000-0000-0000A8010000}"/>
    <hyperlink ref="E436" location="A126244546C" display="A126244546C" xr:uid="{00000000-0004-0000-0000-0000A9010000}"/>
    <hyperlink ref="E437" location="A126237418C" display="A126237418C" xr:uid="{00000000-0004-0000-0000-0000AA010000}"/>
    <hyperlink ref="E438" location="A126231010R" display="A126231010R" xr:uid="{00000000-0004-0000-0000-0000AB010000}"/>
    <hyperlink ref="E439" location="A126245266C" display="A126245266C" xr:uid="{00000000-0004-0000-0000-0000AC010000}"/>
    <hyperlink ref="E440" location="A126238138C" display="A126238138C" xr:uid="{00000000-0004-0000-0000-0000AD010000}"/>
    <hyperlink ref="E441" location="A126230722V" display="A126230722V" xr:uid="{00000000-0004-0000-0000-0000AE010000}"/>
    <hyperlink ref="E442" location="A126244978J" display="A126244978J" xr:uid="{00000000-0004-0000-0000-0000AF010000}"/>
    <hyperlink ref="E443" location="A126237850R" display="A126237850R" xr:uid="{00000000-0004-0000-0000-0000B0010000}"/>
    <hyperlink ref="E444" location="A126230338A" display="A126230338A" xr:uid="{00000000-0004-0000-0000-0000B1010000}"/>
    <hyperlink ref="E445" location="A126244594W" display="A126244594W" xr:uid="{00000000-0004-0000-0000-0000B2010000}"/>
    <hyperlink ref="E446" location="A126237466W" display="A126237466W" xr:uid="{00000000-0004-0000-0000-0000B3010000}"/>
    <hyperlink ref="E447" location="A126230770L" display="A126230770L" xr:uid="{00000000-0004-0000-0000-0000B4010000}"/>
    <hyperlink ref="E448" location="A126245026T" display="A126245026T" xr:uid="{00000000-0004-0000-0000-0000B5010000}"/>
    <hyperlink ref="E449" location="A126237898A" display="A126237898A" xr:uid="{00000000-0004-0000-0000-0000B6010000}"/>
    <hyperlink ref="E450" location="A126230410J" display="A126230410J" xr:uid="{00000000-0004-0000-0000-0000B7010000}"/>
    <hyperlink ref="E451" location="A126244666W" display="A126244666W" xr:uid="{00000000-0004-0000-0000-0000B8010000}"/>
    <hyperlink ref="E452" location="A126237538W" display="A126237538W" xr:uid="{00000000-0004-0000-0000-0000B9010000}"/>
    <hyperlink ref="E453" location="A126230914L" display="A126230914L" xr:uid="{00000000-0004-0000-0000-0000BA010000}"/>
    <hyperlink ref="E454" location="A126245170K" display="A126245170K" xr:uid="{00000000-0004-0000-0000-0000BB010000}"/>
    <hyperlink ref="E455" location="A126238042K" display="A126238042K" xr:uid="{00000000-0004-0000-0000-0000BC010000}"/>
    <hyperlink ref="E456" location="A126230482V" display="A126230482V" xr:uid="{00000000-0004-0000-0000-0000BD010000}"/>
    <hyperlink ref="E457" location="A126244738W" display="A126244738W" xr:uid="{00000000-0004-0000-0000-0000BE010000}"/>
    <hyperlink ref="E458" location="A126237610C" display="A126237610C" xr:uid="{00000000-0004-0000-0000-0000BF010000}"/>
    <hyperlink ref="E459" location="A126230626V" display="A126230626V" xr:uid="{00000000-0004-0000-0000-0000C0010000}"/>
    <hyperlink ref="E460" location="A126244882R" display="A126244882R" xr:uid="{00000000-0004-0000-0000-0000C1010000}"/>
    <hyperlink ref="E461" location="A126237754R" display="A126237754R" xr:uid="{00000000-0004-0000-0000-0000C2010000}"/>
    <hyperlink ref="E462" location="A126230266A" display="A126230266A" xr:uid="{00000000-0004-0000-0000-0000C3010000}"/>
    <hyperlink ref="E463" location="A126244522K" display="A126244522K" xr:uid="{00000000-0004-0000-0000-0000C4010000}"/>
    <hyperlink ref="E464" location="A126237394W" display="A126237394W" xr:uid="{00000000-0004-0000-0000-0000C5010000}"/>
    <hyperlink ref="E465" location="A126230986X" display="A126230986X" xr:uid="{00000000-0004-0000-0000-0000C6010000}"/>
    <hyperlink ref="E466" location="A126245242K" display="A126245242K" xr:uid="{00000000-0004-0000-0000-0000C7010000}"/>
    <hyperlink ref="E467" location="A126238114K" display="A126238114K" xr:uid="{00000000-0004-0000-0000-0000C8010000}"/>
    <hyperlink ref="E468" location="A126230698F" display="A126230698F" xr:uid="{00000000-0004-0000-0000-0000C9010000}"/>
    <hyperlink ref="E469" location="A126244954R" display="A126244954R" xr:uid="{00000000-0004-0000-0000-0000CA010000}"/>
    <hyperlink ref="E470" location="A126237826R" display="A126237826R" xr:uid="{00000000-0004-0000-0000-0000CB010000}"/>
    <hyperlink ref="E471" location="A126230366K" display="A126230366K" xr:uid="{00000000-0004-0000-0000-0000CC010000}"/>
    <hyperlink ref="E472" location="A126244622V" display="A126244622V" xr:uid="{00000000-0004-0000-0000-0000CD010000}"/>
    <hyperlink ref="E473" location="A126237494F" display="A126237494F" xr:uid="{00000000-0004-0000-0000-0000CE010000}"/>
    <hyperlink ref="E474" location="A126230798R" display="A126230798R" xr:uid="{00000000-0004-0000-0000-0000CF010000}"/>
    <hyperlink ref="E475" location="A126245054A" display="A126245054A" xr:uid="{00000000-0004-0000-0000-0000D0010000}"/>
    <hyperlink ref="E476" location="A126237926X" display="A126237926X" xr:uid="{00000000-0004-0000-0000-0000D1010000}"/>
    <hyperlink ref="E477" location="A126230438K" display="A126230438K" xr:uid="{00000000-0004-0000-0000-0000D2010000}"/>
    <hyperlink ref="E478" location="A126244694F" display="A126244694F" xr:uid="{00000000-0004-0000-0000-0000D3010000}"/>
    <hyperlink ref="E479" location="A126237566F" display="A126237566F" xr:uid="{00000000-0004-0000-0000-0000D4010000}"/>
    <hyperlink ref="E480" location="A126230942W" display="A126230942W" xr:uid="{00000000-0004-0000-0000-0000D5010000}"/>
    <hyperlink ref="E481" location="A126245198L" display="A126245198L" xr:uid="{00000000-0004-0000-0000-0000D6010000}"/>
    <hyperlink ref="E482" location="A126238070V" display="A126238070V" xr:uid="{00000000-0004-0000-0000-0000D7010000}"/>
    <hyperlink ref="E483" location="A126230510T" display="A126230510T" xr:uid="{00000000-0004-0000-0000-0000D8010000}"/>
    <hyperlink ref="E484" location="A126244766F" display="A126244766F" xr:uid="{00000000-0004-0000-0000-0000D9010000}"/>
    <hyperlink ref="E485" location="A126237638F" display="A126237638F" xr:uid="{00000000-0004-0000-0000-0000DA010000}"/>
    <hyperlink ref="E486" location="A126230654C" display="A126230654C" xr:uid="{00000000-0004-0000-0000-0000DB010000}"/>
    <hyperlink ref="E487" location="A126244910L" display="A126244910L" xr:uid="{00000000-0004-0000-0000-0000DC010000}"/>
    <hyperlink ref="E488" location="A126237782X" display="A126237782X" xr:uid="{00000000-0004-0000-0000-0000DD010000}"/>
    <hyperlink ref="E489" location="A126230294K" display="A126230294K" xr:uid="{00000000-0004-0000-0000-0000DE010000}"/>
    <hyperlink ref="E490" location="A126244550V" display="A126244550V" xr:uid="{00000000-0004-0000-0000-0000DF010000}"/>
    <hyperlink ref="E491" location="A126237422V" display="A126237422V" xr:uid="{00000000-0004-0000-0000-0000E0010000}"/>
    <hyperlink ref="E492" location="A126231014X" display="A126231014X" xr:uid="{00000000-0004-0000-0000-0000E1010000}"/>
    <hyperlink ref="E493" location="A126245270V" display="A126245270V" xr:uid="{00000000-0004-0000-0000-0000E2010000}"/>
    <hyperlink ref="E494" location="A126238142V" display="A126238142V" xr:uid="{00000000-0004-0000-0000-0000E3010000}"/>
    <hyperlink ref="E495" location="A126230726C" display="A126230726C" xr:uid="{00000000-0004-0000-0000-0000E4010000}"/>
    <hyperlink ref="E496" location="A126244982X" display="A126244982X" xr:uid="{00000000-0004-0000-0000-0000E5010000}"/>
    <hyperlink ref="E497" location="A126237854X" display="A126237854X" xr:uid="{00000000-0004-0000-0000-0000E6010000}"/>
    <hyperlink ref="E498" location="A126235122F" display="A126235122F" xr:uid="{00000000-0004-0000-0000-0000E7010000}"/>
    <hyperlink ref="E499" location="A126249378V" display="A126249378V" xr:uid="{00000000-0004-0000-0000-0000E8010000}"/>
    <hyperlink ref="E500" location="A126242250F" display="A126242250F" xr:uid="{00000000-0004-0000-0000-0000E9010000}"/>
    <hyperlink ref="E501" location="A126235554K" display="A126235554K" xr:uid="{00000000-0004-0000-0000-0000EA010000}"/>
    <hyperlink ref="E502" location="A126249810V" display="A126249810V" xr:uid="{00000000-0004-0000-0000-0000EB010000}"/>
    <hyperlink ref="E503" location="A126242682K" display="A126242682K" xr:uid="{00000000-0004-0000-0000-0000EC010000}"/>
    <hyperlink ref="E504" location="A126235194T" display="A126235194T" xr:uid="{00000000-0004-0000-0000-0000ED010000}"/>
    <hyperlink ref="E505" location="A126249450A" display="A126249450A" xr:uid="{00000000-0004-0000-0000-0000EE010000}"/>
    <hyperlink ref="E506" location="A126242322F" display="A126242322F" xr:uid="{00000000-0004-0000-0000-0000EF010000}"/>
    <hyperlink ref="E507" location="A126235698W" display="A126235698W" xr:uid="{00000000-0004-0000-0000-0000F0010000}"/>
    <hyperlink ref="E508" location="A126249954F" display="A126249954F" xr:uid="{00000000-0004-0000-0000-0000F1010000}"/>
    <hyperlink ref="E509" location="A126242826K" display="A126242826K" xr:uid="{00000000-0004-0000-0000-0000F2010000}"/>
    <hyperlink ref="E510" location="A126235266T" display="A126235266T" xr:uid="{00000000-0004-0000-0000-0000F3010000}"/>
    <hyperlink ref="E511" location="A126249522A" display="A126249522A" xr:uid="{00000000-0004-0000-0000-0000F4010000}"/>
    <hyperlink ref="E512" location="A126242394T" display="A126242394T" xr:uid="{00000000-0004-0000-0000-0000F5010000}"/>
    <hyperlink ref="E513" location="A126235410X" display="A126235410X" xr:uid="{00000000-0004-0000-0000-0000F6010000}"/>
    <hyperlink ref="E514" location="A126249666L" display="A126249666L" xr:uid="{00000000-0004-0000-0000-0000F7010000}"/>
    <hyperlink ref="E515" location="A126242538T" display="A126242538T" xr:uid="{00000000-0004-0000-0000-0000F8010000}"/>
    <hyperlink ref="E516" location="A126235050F" display="A126235050F" xr:uid="{00000000-0004-0000-0000-0000F9010000}"/>
    <hyperlink ref="E517" location="A126249306J" display="A126249306J" xr:uid="{00000000-0004-0000-0000-0000FA010000}"/>
    <hyperlink ref="E518" location="A126242178X" display="A126242178X" xr:uid="{00000000-0004-0000-0000-0000FB010000}"/>
    <hyperlink ref="E519" location="A126235770C" display="A126235770C" xr:uid="{00000000-0004-0000-0000-0000FC010000}"/>
    <hyperlink ref="E520" location="A126250026L" display="A126250026L" xr:uid="{00000000-0004-0000-0000-0000FD010000}"/>
    <hyperlink ref="E521" location="A126242898W" display="A126242898W" xr:uid="{00000000-0004-0000-0000-0000FE010000}"/>
    <hyperlink ref="E522" location="A126235482K" display="A126235482K" xr:uid="{00000000-0004-0000-0000-0000FF010000}"/>
    <hyperlink ref="E523" location="A126249738L" display="A126249738L" xr:uid="{00000000-0004-0000-0000-000000020000}"/>
    <hyperlink ref="E524" location="A126242610X" display="A126242610X" xr:uid="{00000000-0004-0000-0000-000001020000}"/>
    <hyperlink ref="E525" location="A126235134R" display="A126235134R" xr:uid="{00000000-0004-0000-0000-000002020000}"/>
    <hyperlink ref="E526" location="A126249390K" display="A126249390K" xr:uid="{00000000-0004-0000-0000-000003020000}"/>
    <hyperlink ref="E527" location="A126242262R" display="A126242262R" xr:uid="{00000000-0004-0000-0000-000004020000}"/>
    <hyperlink ref="E528" location="A126235566V" display="A126235566V" xr:uid="{00000000-0004-0000-0000-000005020000}"/>
    <hyperlink ref="E529" location="A126249822C" display="A126249822C" xr:uid="{00000000-0004-0000-0000-000006020000}"/>
    <hyperlink ref="E530" location="A126242694V" display="A126242694V" xr:uid="{00000000-0004-0000-0000-000007020000}"/>
    <hyperlink ref="E531" location="A126235206R" display="A126235206R" xr:uid="{00000000-0004-0000-0000-000008020000}"/>
    <hyperlink ref="E532" location="A126249462K" display="A126249462K" xr:uid="{00000000-0004-0000-0000-000009020000}"/>
    <hyperlink ref="E533" location="A126242334R" display="A126242334R" xr:uid="{00000000-0004-0000-0000-00000A020000}"/>
    <hyperlink ref="E534" location="A126235710A" display="A126235710A" xr:uid="{00000000-0004-0000-0000-00000B020000}"/>
    <hyperlink ref="E535" location="A126249966R" display="A126249966R" xr:uid="{00000000-0004-0000-0000-00000C020000}"/>
    <hyperlink ref="E536" location="A126242838V" display="A126242838V" xr:uid="{00000000-0004-0000-0000-00000D020000}"/>
    <hyperlink ref="E537" location="A126235278A" display="A126235278A" xr:uid="{00000000-0004-0000-0000-00000E020000}"/>
    <hyperlink ref="E538" location="A126249534K" display="A126249534K" xr:uid="{00000000-0004-0000-0000-00000F020000}"/>
    <hyperlink ref="E539" location="A126242406R" display="A126242406R" xr:uid="{00000000-0004-0000-0000-000010020000}"/>
    <hyperlink ref="E540" location="A126235422J" display="A126235422J" xr:uid="{00000000-0004-0000-0000-000011020000}"/>
    <hyperlink ref="E541" location="A126249678W" display="A126249678W" xr:uid="{00000000-0004-0000-0000-000012020000}"/>
    <hyperlink ref="E542" location="A126242550J" display="A126242550J" xr:uid="{00000000-0004-0000-0000-000013020000}"/>
    <hyperlink ref="E543" location="A126235062R" display="A126235062R" xr:uid="{00000000-0004-0000-0000-000014020000}"/>
    <hyperlink ref="E544" location="A126249318T" display="A126249318T" xr:uid="{00000000-0004-0000-0000-000015020000}"/>
    <hyperlink ref="E545" location="A126242190R" display="A126242190R" xr:uid="{00000000-0004-0000-0000-000016020000}"/>
    <hyperlink ref="E546" location="A126235782L" display="A126235782L" xr:uid="{00000000-0004-0000-0000-000017020000}"/>
    <hyperlink ref="E547" location="A126250038W" display="A126250038W" xr:uid="{00000000-0004-0000-0000-000018020000}"/>
    <hyperlink ref="E548" location="A126242910A" display="A126242910A" xr:uid="{00000000-0004-0000-0000-000019020000}"/>
    <hyperlink ref="E549" location="A126235494V" display="A126235494V" xr:uid="{00000000-0004-0000-0000-00001A020000}"/>
    <hyperlink ref="E550" location="A126249750C" display="A126249750C" xr:uid="{00000000-0004-0000-0000-00001B020000}"/>
    <hyperlink ref="E551" location="A126242622J" display="A126242622J" xr:uid="{00000000-0004-0000-0000-00001C020000}"/>
    <hyperlink ref="E552" location="A126235102W" display="A126235102W" xr:uid="{00000000-0004-0000-0000-00001D020000}"/>
    <hyperlink ref="E553" location="A126249358K" display="A126249358K" xr:uid="{00000000-0004-0000-0000-00001E020000}"/>
    <hyperlink ref="E554" location="A126242230W" display="A126242230W" xr:uid="{00000000-0004-0000-0000-00001F020000}"/>
    <hyperlink ref="E555" location="A126235534A" display="A126235534A" xr:uid="{00000000-0004-0000-0000-000020020000}"/>
    <hyperlink ref="E556" location="A126249790W" display="A126249790W" xr:uid="{00000000-0004-0000-0000-000021020000}"/>
    <hyperlink ref="E557" location="A126242662A" display="A126242662A" xr:uid="{00000000-0004-0000-0000-000022020000}"/>
    <hyperlink ref="E558" location="A126235174J" display="A126235174J" xr:uid="{00000000-0004-0000-0000-000023020000}"/>
    <hyperlink ref="E559" location="A126249430T" display="A126249430T" xr:uid="{00000000-0004-0000-0000-000024020000}"/>
    <hyperlink ref="E560" location="A126242302W" display="A126242302W" xr:uid="{00000000-0004-0000-0000-000025020000}"/>
    <hyperlink ref="E561" location="A126235678L" display="A126235678L" xr:uid="{00000000-0004-0000-0000-000026020000}"/>
    <hyperlink ref="E562" location="A126249934W" display="A126249934W" xr:uid="{00000000-0004-0000-0000-000027020000}"/>
    <hyperlink ref="E563" location="A126242806A" display="A126242806A" xr:uid="{00000000-0004-0000-0000-000028020000}"/>
    <hyperlink ref="E564" location="A126235246J" display="A126235246J" xr:uid="{00000000-0004-0000-0000-000029020000}"/>
    <hyperlink ref="E565" location="A126249502T" display="A126249502T" xr:uid="{00000000-0004-0000-0000-00002A020000}"/>
    <hyperlink ref="E566" location="A126242374J" display="A126242374J" xr:uid="{00000000-0004-0000-0000-00002B020000}"/>
    <hyperlink ref="E567" location="A126235390A" display="A126235390A" xr:uid="{00000000-0004-0000-0000-00002C020000}"/>
    <hyperlink ref="E568" location="A126249646C" display="A126249646C" xr:uid="{00000000-0004-0000-0000-00002D020000}"/>
    <hyperlink ref="E569" location="A126242518J" display="A126242518J" xr:uid="{00000000-0004-0000-0000-00002E020000}"/>
    <hyperlink ref="E570" location="A126235030W" display="A126235030W" xr:uid="{00000000-0004-0000-0000-00002F020000}"/>
    <hyperlink ref="E571" location="A126249286K" display="A126249286K" xr:uid="{00000000-0004-0000-0000-000030020000}"/>
    <hyperlink ref="E572" location="A126242158R" display="A126242158R" xr:uid="{00000000-0004-0000-0000-000031020000}"/>
    <hyperlink ref="E573" location="A126235750V" display="A126235750V" xr:uid="{00000000-0004-0000-0000-000032020000}"/>
    <hyperlink ref="E574" location="A126250006C" display="A126250006C" xr:uid="{00000000-0004-0000-0000-000033020000}"/>
    <hyperlink ref="E575" location="A126242878L" display="A126242878L" xr:uid="{00000000-0004-0000-0000-000034020000}"/>
    <hyperlink ref="E576" location="A126235462A" display="A126235462A" xr:uid="{00000000-0004-0000-0000-000035020000}"/>
    <hyperlink ref="E577" location="A126249718C" display="A126249718C" xr:uid="{00000000-0004-0000-0000-000036020000}"/>
    <hyperlink ref="E578" location="A126242590A" display="A126242590A" xr:uid="{00000000-0004-0000-0000-000037020000}"/>
    <hyperlink ref="E579" location="A126235138X" display="A126235138X" xr:uid="{00000000-0004-0000-0000-000038020000}"/>
    <hyperlink ref="E580" location="A126249394V" display="A126249394V" xr:uid="{00000000-0004-0000-0000-000039020000}"/>
    <hyperlink ref="E581" location="A126242266X" display="A126242266X" xr:uid="{00000000-0004-0000-0000-00003A020000}"/>
    <hyperlink ref="E582" location="A126235570K" display="A126235570K" xr:uid="{00000000-0004-0000-0000-00003B020000}"/>
    <hyperlink ref="E583" location="A126249826L" display="A126249826L" xr:uid="{00000000-0004-0000-0000-00003C020000}"/>
    <hyperlink ref="E584" location="A126242698C" display="A126242698C" xr:uid="{00000000-0004-0000-0000-00003D020000}"/>
    <hyperlink ref="E585" location="A126235210F" display="A126235210F" xr:uid="{00000000-0004-0000-0000-00003E020000}"/>
    <hyperlink ref="E586" location="A126249466V" display="A126249466V" xr:uid="{00000000-0004-0000-0000-00003F020000}"/>
    <hyperlink ref="E587" location="A126242338X" display="A126242338X" xr:uid="{00000000-0004-0000-0000-000040020000}"/>
    <hyperlink ref="E588" location="A126235714K" display="A126235714K" xr:uid="{00000000-0004-0000-0000-000041020000}"/>
    <hyperlink ref="E589" location="A126249970F" display="A126249970F" xr:uid="{00000000-0004-0000-0000-000042020000}"/>
    <hyperlink ref="E590" location="A126242842K" display="A126242842K" xr:uid="{00000000-0004-0000-0000-000043020000}"/>
    <hyperlink ref="E591" location="A126235282T" display="A126235282T" xr:uid="{00000000-0004-0000-0000-000044020000}"/>
    <hyperlink ref="E592" location="A126249538V" display="A126249538V" xr:uid="{00000000-0004-0000-0000-000045020000}"/>
    <hyperlink ref="E593" location="A126242410F" display="A126242410F" xr:uid="{00000000-0004-0000-0000-000046020000}"/>
    <hyperlink ref="E594" location="A126235426T" display="A126235426T" xr:uid="{00000000-0004-0000-0000-000047020000}"/>
    <hyperlink ref="E595" location="A126249682L" display="A126249682L" xr:uid="{00000000-0004-0000-0000-000048020000}"/>
    <hyperlink ref="E596" location="A126242554T" display="A126242554T" xr:uid="{00000000-0004-0000-0000-000049020000}"/>
    <hyperlink ref="E597" location="A126235066X" display="A126235066X" xr:uid="{00000000-0004-0000-0000-00004A020000}"/>
    <hyperlink ref="E598" location="A126249322J" display="A126249322J" xr:uid="{00000000-0004-0000-0000-00004B020000}"/>
    <hyperlink ref="E599" location="A126242194X" display="A126242194X" xr:uid="{00000000-0004-0000-0000-00004C020000}"/>
    <hyperlink ref="E600" location="A126235786W" display="A126235786W" xr:uid="{00000000-0004-0000-0000-00004D020000}"/>
    <hyperlink ref="E601" location="A126250042L" display="A126250042L" xr:uid="{00000000-0004-0000-0000-00004E020000}"/>
    <hyperlink ref="E602" location="A126242914K" display="A126242914K" xr:uid="{00000000-0004-0000-0000-00004F020000}"/>
    <hyperlink ref="E603" location="A126235498C" display="A126235498C" xr:uid="{00000000-0004-0000-0000-000050020000}"/>
    <hyperlink ref="E604" location="A126249754L" display="A126249754L" xr:uid="{00000000-0004-0000-0000-000051020000}"/>
    <hyperlink ref="E605" location="A126242626T" display="A126242626T" xr:uid="{00000000-0004-0000-0000-000052020000}"/>
    <hyperlink ref="E606" location="A126235142R" display="A126235142R" xr:uid="{00000000-0004-0000-0000-000053020000}"/>
    <hyperlink ref="E607" location="A126249398C" display="A126249398C" xr:uid="{00000000-0004-0000-0000-000054020000}"/>
    <hyperlink ref="E608" location="A126242270R" display="A126242270R" xr:uid="{00000000-0004-0000-0000-000055020000}"/>
    <hyperlink ref="E609" location="A126235574V" display="A126235574V" xr:uid="{00000000-0004-0000-0000-000056020000}"/>
    <hyperlink ref="E610" location="A126249830C" display="A126249830C" xr:uid="{00000000-0004-0000-0000-000057020000}"/>
    <hyperlink ref="E611" location="A126242702J" display="A126242702J" xr:uid="{00000000-0004-0000-0000-000058020000}"/>
    <hyperlink ref="E612" location="A126235214R" display="A126235214R" xr:uid="{00000000-0004-0000-0000-000059020000}"/>
    <hyperlink ref="E613" location="A126249470K" display="A126249470K" xr:uid="{00000000-0004-0000-0000-00005A020000}"/>
    <hyperlink ref="E614" location="A126242342R" display="A126242342R" xr:uid="{00000000-0004-0000-0000-00005B020000}"/>
    <hyperlink ref="E615" location="A126235718V" display="A126235718V" xr:uid="{00000000-0004-0000-0000-00005C020000}"/>
    <hyperlink ref="E616" location="A126249974R" display="A126249974R" xr:uid="{00000000-0004-0000-0000-00005D020000}"/>
    <hyperlink ref="E617" location="A126242846V" display="A126242846V" xr:uid="{00000000-0004-0000-0000-00005E020000}"/>
    <hyperlink ref="E618" location="A126235286A" display="A126235286A" xr:uid="{00000000-0004-0000-0000-00005F020000}"/>
    <hyperlink ref="E619" location="A126249542K" display="A126249542K" xr:uid="{00000000-0004-0000-0000-000060020000}"/>
    <hyperlink ref="E620" location="A126242414R" display="A126242414R" xr:uid="{00000000-0004-0000-0000-000061020000}"/>
    <hyperlink ref="E621" location="A126235430J" display="A126235430J" xr:uid="{00000000-0004-0000-0000-000062020000}"/>
    <hyperlink ref="E622" location="A126249686W" display="A126249686W" xr:uid="{00000000-0004-0000-0000-000063020000}"/>
    <hyperlink ref="E623" location="A126242558A" display="A126242558A" xr:uid="{00000000-0004-0000-0000-000064020000}"/>
    <hyperlink ref="E624" location="A126235070R" display="A126235070R" xr:uid="{00000000-0004-0000-0000-000065020000}"/>
    <hyperlink ref="E625" location="A126249326T" display="A126249326T" xr:uid="{00000000-0004-0000-0000-000066020000}"/>
    <hyperlink ref="E626" location="A126242198J" display="A126242198J" xr:uid="{00000000-0004-0000-0000-000067020000}"/>
    <hyperlink ref="E627" location="A126235790L" display="A126235790L" xr:uid="{00000000-0004-0000-0000-000068020000}"/>
    <hyperlink ref="E628" location="A126250046W" display="A126250046W" xr:uid="{00000000-0004-0000-0000-000069020000}"/>
    <hyperlink ref="E629" location="A126242918V" display="A126242918V" xr:uid="{00000000-0004-0000-0000-00006A020000}"/>
    <hyperlink ref="E630" location="A126235502J" display="A126235502J" xr:uid="{00000000-0004-0000-0000-00006B020000}"/>
    <hyperlink ref="E631" location="A126249758W" display="A126249758W" xr:uid="{00000000-0004-0000-0000-00006C020000}"/>
    <hyperlink ref="E632" location="A126242630J" display="A126242630J" xr:uid="{00000000-0004-0000-0000-00006D020000}"/>
    <hyperlink ref="E633" location="A126235106F" display="A126235106F" xr:uid="{00000000-0004-0000-0000-00006E020000}"/>
    <hyperlink ref="E634" location="A126249362A" display="A126249362A" xr:uid="{00000000-0004-0000-0000-00006F020000}"/>
    <hyperlink ref="E635" location="A126242234F" display="A126242234F" xr:uid="{00000000-0004-0000-0000-000070020000}"/>
    <hyperlink ref="E636" location="A126235538K" display="A126235538K" xr:uid="{00000000-0004-0000-0000-000071020000}"/>
    <hyperlink ref="E637" location="A126249794F" display="A126249794F" xr:uid="{00000000-0004-0000-0000-000072020000}"/>
    <hyperlink ref="E638" location="A126242666K" display="A126242666K" xr:uid="{00000000-0004-0000-0000-000073020000}"/>
    <hyperlink ref="E639" location="A126235178T" display="A126235178T" xr:uid="{00000000-0004-0000-0000-000074020000}"/>
    <hyperlink ref="E640" location="A126249434A" display="A126249434A" xr:uid="{00000000-0004-0000-0000-000075020000}"/>
    <hyperlink ref="E641" location="A126242306F" display="A126242306F" xr:uid="{00000000-0004-0000-0000-000076020000}"/>
    <hyperlink ref="E642" location="A126235682C" display="A126235682C" xr:uid="{00000000-0004-0000-0000-000077020000}"/>
    <hyperlink ref="E643" location="A126249938F" display="A126249938F" xr:uid="{00000000-0004-0000-0000-000078020000}"/>
    <hyperlink ref="E644" location="A126242810T" display="A126242810T" xr:uid="{00000000-0004-0000-0000-000079020000}"/>
    <hyperlink ref="E645" location="A126235250X" display="A126235250X" xr:uid="{00000000-0004-0000-0000-00007A020000}"/>
    <hyperlink ref="E646" location="A126249506A" display="A126249506A" xr:uid="{00000000-0004-0000-0000-00007B020000}"/>
    <hyperlink ref="E647" location="A126242378T" display="A126242378T" xr:uid="{00000000-0004-0000-0000-00007C020000}"/>
    <hyperlink ref="E648" location="A126235394K" display="A126235394K" xr:uid="{00000000-0004-0000-0000-00007D020000}"/>
    <hyperlink ref="E649" location="A126249650V" display="A126249650V" xr:uid="{00000000-0004-0000-0000-00007E020000}"/>
    <hyperlink ref="E650" location="A126242522X" display="A126242522X" xr:uid="{00000000-0004-0000-0000-00007F020000}"/>
    <hyperlink ref="E651" location="A126235034F" display="A126235034F" xr:uid="{00000000-0004-0000-0000-000080020000}"/>
    <hyperlink ref="E652" location="A126249290A" display="A126249290A" xr:uid="{00000000-0004-0000-0000-000081020000}"/>
    <hyperlink ref="E653" location="A126242162F" display="A126242162F" xr:uid="{00000000-0004-0000-0000-000082020000}"/>
    <hyperlink ref="E654" location="A126235754C" display="A126235754C" xr:uid="{00000000-0004-0000-0000-000083020000}"/>
    <hyperlink ref="E655" location="A126250010V" display="A126250010V" xr:uid="{00000000-0004-0000-0000-000084020000}"/>
    <hyperlink ref="E656" location="A126242882C" display="A126242882C" xr:uid="{00000000-0004-0000-0000-000085020000}"/>
    <hyperlink ref="E657" location="A126235466K" display="A126235466K" xr:uid="{00000000-0004-0000-0000-000086020000}"/>
    <hyperlink ref="E658" location="A126249722V" display="A126249722V" xr:uid="{00000000-0004-0000-0000-000087020000}"/>
    <hyperlink ref="E659" location="A126242594K" display="A126242594K" xr:uid="{00000000-0004-0000-0000-000088020000}"/>
    <hyperlink ref="E660" location="A126235110W" display="A126235110W" xr:uid="{00000000-0004-0000-0000-000089020000}"/>
    <hyperlink ref="E661" location="A126249366K" display="A126249366K" xr:uid="{00000000-0004-0000-0000-00008A020000}"/>
    <hyperlink ref="E662" location="A126242238R" display="A126242238R" xr:uid="{00000000-0004-0000-0000-00008B020000}"/>
    <hyperlink ref="E663" location="A126235542A" display="A126235542A" xr:uid="{00000000-0004-0000-0000-00008C020000}"/>
    <hyperlink ref="E664" location="A126249798R" display="A126249798R" xr:uid="{00000000-0004-0000-0000-00008D020000}"/>
    <hyperlink ref="E665" location="A126242670A" display="A126242670A" xr:uid="{00000000-0004-0000-0000-00008E020000}"/>
    <hyperlink ref="E666" location="A126235182J" display="A126235182J" xr:uid="{00000000-0004-0000-0000-00008F020000}"/>
    <hyperlink ref="E667" location="A126249438K" display="A126249438K" xr:uid="{00000000-0004-0000-0000-000090020000}"/>
    <hyperlink ref="E668" location="A126242310W" display="A126242310W" xr:uid="{00000000-0004-0000-0000-000091020000}"/>
    <hyperlink ref="E669" location="A126235686L" display="A126235686L" xr:uid="{00000000-0004-0000-0000-000092020000}"/>
    <hyperlink ref="E670" location="A126249942W" display="A126249942W" xr:uid="{00000000-0004-0000-0000-000093020000}"/>
    <hyperlink ref="E671" location="A126242814A" display="A126242814A" xr:uid="{00000000-0004-0000-0000-000094020000}"/>
    <hyperlink ref="E672" location="A126235254J" display="A126235254J" xr:uid="{00000000-0004-0000-0000-000095020000}"/>
    <hyperlink ref="E673" location="A126249510T" display="A126249510T" xr:uid="{00000000-0004-0000-0000-000096020000}"/>
    <hyperlink ref="E674" location="A126242382J" display="A126242382J" xr:uid="{00000000-0004-0000-0000-000097020000}"/>
    <hyperlink ref="E675" location="A126235398V" display="A126235398V" xr:uid="{00000000-0004-0000-0000-000098020000}"/>
    <hyperlink ref="E676" location="A126249654C" display="A126249654C" xr:uid="{00000000-0004-0000-0000-000099020000}"/>
    <hyperlink ref="E677" location="A126242526J" display="A126242526J" xr:uid="{00000000-0004-0000-0000-00009A020000}"/>
    <hyperlink ref="E678" location="A126235038R" display="A126235038R" xr:uid="{00000000-0004-0000-0000-00009B020000}"/>
    <hyperlink ref="E679" location="A126249294K" display="A126249294K" xr:uid="{00000000-0004-0000-0000-00009C020000}"/>
    <hyperlink ref="E680" location="A126242166R" display="A126242166R" xr:uid="{00000000-0004-0000-0000-00009D020000}"/>
    <hyperlink ref="E681" location="A126235758L" display="A126235758L" xr:uid="{00000000-0004-0000-0000-00009E020000}"/>
    <hyperlink ref="E682" location="A126250014C" display="A126250014C" xr:uid="{00000000-0004-0000-0000-00009F020000}"/>
    <hyperlink ref="E683" location="A126242886L" display="A126242886L" xr:uid="{00000000-0004-0000-0000-0000A0020000}"/>
    <hyperlink ref="E684" location="A126235470A" display="A126235470A" xr:uid="{00000000-0004-0000-0000-0000A1020000}"/>
    <hyperlink ref="E685" location="A126249726C" display="A126249726C" xr:uid="{00000000-0004-0000-0000-0000A2020000}"/>
    <hyperlink ref="E686" location="A126242598V" display="A126242598V" xr:uid="{00000000-0004-0000-0000-0000A3020000}"/>
    <hyperlink ref="E687" location="A126235126R" display="A126235126R" xr:uid="{00000000-0004-0000-0000-0000A4020000}"/>
    <hyperlink ref="E688" location="A126249382K" display="A126249382K" xr:uid="{00000000-0004-0000-0000-0000A5020000}"/>
    <hyperlink ref="E689" location="A126242254R" display="A126242254R" xr:uid="{00000000-0004-0000-0000-0000A6020000}"/>
    <hyperlink ref="E690" location="A126235558V" display="A126235558V" xr:uid="{00000000-0004-0000-0000-0000A7020000}"/>
    <hyperlink ref="E691" location="A126249814C" display="A126249814C" xr:uid="{00000000-0004-0000-0000-0000A8020000}"/>
    <hyperlink ref="E692" location="A126242686V" display="A126242686V" xr:uid="{00000000-0004-0000-0000-0000A9020000}"/>
    <hyperlink ref="E693" location="A126235198A" display="A126235198A" xr:uid="{00000000-0004-0000-0000-0000AA020000}"/>
    <hyperlink ref="E694" location="A126249454K" display="A126249454K" xr:uid="{00000000-0004-0000-0000-0000AB020000}"/>
    <hyperlink ref="E695" location="A126242326R" display="A126242326R" xr:uid="{00000000-0004-0000-0000-0000AC020000}"/>
    <hyperlink ref="E696" location="A126235702A" display="A126235702A" xr:uid="{00000000-0004-0000-0000-0000AD020000}"/>
    <hyperlink ref="E697" location="A126249958R" display="A126249958R" xr:uid="{00000000-0004-0000-0000-0000AE020000}"/>
    <hyperlink ref="E698" location="A126242830A" display="A126242830A" xr:uid="{00000000-0004-0000-0000-0000AF020000}"/>
    <hyperlink ref="E699" location="A126235270J" display="A126235270J" xr:uid="{00000000-0004-0000-0000-0000B0020000}"/>
    <hyperlink ref="E700" location="A126249526K" display="A126249526K" xr:uid="{00000000-0004-0000-0000-0000B1020000}"/>
    <hyperlink ref="E701" location="A126242398A" display="A126242398A" xr:uid="{00000000-0004-0000-0000-0000B2020000}"/>
    <hyperlink ref="E702" location="A126235414J" display="A126235414J" xr:uid="{00000000-0004-0000-0000-0000B3020000}"/>
    <hyperlink ref="E703" location="A126249670C" display="A126249670C" xr:uid="{00000000-0004-0000-0000-0000B4020000}"/>
    <hyperlink ref="E704" location="A126242542J" display="A126242542J" xr:uid="{00000000-0004-0000-0000-0000B5020000}"/>
    <hyperlink ref="E705" location="A126235054R" display="A126235054R" xr:uid="{00000000-0004-0000-0000-0000B6020000}"/>
    <hyperlink ref="E706" location="A126249310X" display="A126249310X" xr:uid="{00000000-0004-0000-0000-0000B7020000}"/>
    <hyperlink ref="E707" location="A126242182R" display="A126242182R" xr:uid="{00000000-0004-0000-0000-0000B8020000}"/>
    <hyperlink ref="E708" location="A126235774L" display="A126235774L" xr:uid="{00000000-0004-0000-0000-0000B9020000}"/>
    <hyperlink ref="E709" location="A126250030C" display="A126250030C" xr:uid="{00000000-0004-0000-0000-0000BA020000}"/>
    <hyperlink ref="E710" location="A126242902A" display="A126242902A" xr:uid="{00000000-0004-0000-0000-0000BB020000}"/>
    <hyperlink ref="E711" location="A126235486V" display="A126235486V" xr:uid="{00000000-0004-0000-0000-0000BC020000}"/>
    <hyperlink ref="E712" location="A126249742C" display="A126249742C" xr:uid="{00000000-0004-0000-0000-0000BD020000}"/>
    <hyperlink ref="E713" location="A126242614J" display="A126242614J" xr:uid="{00000000-0004-0000-0000-0000BE020000}"/>
    <hyperlink ref="E714" location="A126235094J" display="A126235094J" xr:uid="{00000000-0004-0000-0000-0000BF020000}"/>
    <hyperlink ref="E715" location="A126249350T" display="A126249350T" xr:uid="{00000000-0004-0000-0000-0000C0020000}"/>
    <hyperlink ref="E716" location="A126242222W" display="A126242222W" xr:uid="{00000000-0004-0000-0000-0000C1020000}"/>
    <hyperlink ref="E717" location="A126235526A" display="A126235526A" xr:uid="{00000000-0004-0000-0000-0000C2020000}"/>
    <hyperlink ref="E718" location="A126249782W" display="A126249782W" xr:uid="{00000000-0004-0000-0000-0000C3020000}"/>
    <hyperlink ref="E719" location="A126242654A" display="A126242654A" xr:uid="{00000000-0004-0000-0000-0000C4020000}"/>
    <hyperlink ref="E720" location="A126235166J" display="A126235166J" xr:uid="{00000000-0004-0000-0000-0000C5020000}"/>
    <hyperlink ref="E721" location="A126249422T" display="A126249422T" xr:uid="{00000000-0004-0000-0000-0000C6020000}"/>
    <hyperlink ref="E722" location="A126242294J" display="A126242294J" xr:uid="{00000000-0004-0000-0000-0000C7020000}"/>
    <hyperlink ref="E723" location="A126235670V" display="A126235670V" xr:uid="{00000000-0004-0000-0000-0000C8020000}"/>
    <hyperlink ref="E724" location="A126249926W" display="A126249926W" xr:uid="{00000000-0004-0000-0000-0000C9020000}"/>
    <hyperlink ref="E725" location="A126242798L" display="A126242798L" xr:uid="{00000000-0004-0000-0000-0000CA020000}"/>
    <hyperlink ref="E726" location="A126235238J" display="A126235238J" xr:uid="{00000000-0004-0000-0000-0000CB020000}"/>
    <hyperlink ref="E727" location="A126249494C" display="A126249494C" xr:uid="{00000000-0004-0000-0000-0000CC020000}"/>
    <hyperlink ref="E728" location="A126242366J" display="A126242366J" xr:uid="{00000000-0004-0000-0000-0000CD020000}"/>
    <hyperlink ref="E729" location="A126235382A" display="A126235382A" xr:uid="{00000000-0004-0000-0000-0000CE020000}"/>
    <hyperlink ref="E730" location="A126249638C" display="A126249638C" xr:uid="{00000000-0004-0000-0000-0000CF020000}"/>
    <hyperlink ref="E731" location="A126242510R" display="A126242510R" xr:uid="{00000000-0004-0000-0000-0000D0020000}"/>
    <hyperlink ref="E732" location="A126235022W" display="A126235022W" xr:uid="{00000000-0004-0000-0000-0000D1020000}"/>
    <hyperlink ref="E733" location="A126249278K" display="A126249278K" xr:uid="{00000000-0004-0000-0000-0000D2020000}"/>
    <hyperlink ref="E734" location="A126242150W" display="A126242150W" xr:uid="{00000000-0004-0000-0000-0000D3020000}"/>
    <hyperlink ref="E735" location="A126235742V" display="A126235742V" xr:uid="{00000000-0004-0000-0000-0000D4020000}"/>
    <hyperlink ref="E736" location="A126249998J" display="A126249998J" xr:uid="{00000000-0004-0000-0000-0000D5020000}"/>
    <hyperlink ref="E737" location="A126242870V" display="A126242870V" xr:uid="{00000000-0004-0000-0000-0000D6020000}"/>
    <hyperlink ref="E738" location="A126235454A" display="A126235454A" xr:uid="{00000000-0004-0000-0000-0000D7020000}"/>
    <hyperlink ref="E739" location="A126249710K" display="A126249710K" xr:uid="{00000000-0004-0000-0000-0000D8020000}"/>
    <hyperlink ref="E740" location="A126242582A" display="A126242582A" xr:uid="{00000000-0004-0000-0000-0000D9020000}"/>
    <hyperlink ref="E741" location="A126235146X" display="A126235146X" xr:uid="{00000000-0004-0000-0000-0000DA020000}"/>
    <hyperlink ref="E742" location="A126249402J" display="A126249402J" xr:uid="{00000000-0004-0000-0000-0000DB020000}"/>
    <hyperlink ref="E743" location="A126242274X" display="A126242274X" xr:uid="{00000000-0004-0000-0000-0000DC020000}"/>
    <hyperlink ref="E744" location="A126235578C" display="A126235578C" xr:uid="{00000000-0004-0000-0000-0000DD020000}"/>
    <hyperlink ref="E745" location="A126249834L" display="A126249834L" xr:uid="{00000000-0004-0000-0000-0000DE020000}"/>
    <hyperlink ref="E746" location="A126242706T" display="A126242706T" xr:uid="{00000000-0004-0000-0000-0000DF020000}"/>
    <hyperlink ref="E747" location="A126235218X" display="A126235218X" xr:uid="{00000000-0004-0000-0000-0000E0020000}"/>
    <hyperlink ref="E748" location="A126249474V" display="A126249474V" xr:uid="{00000000-0004-0000-0000-0000E1020000}"/>
    <hyperlink ref="E749" location="A126242346X" display="A126242346X" xr:uid="{00000000-0004-0000-0000-0000E2020000}"/>
    <hyperlink ref="E750" location="A126235722K" display="A126235722K" xr:uid="{00000000-0004-0000-0000-0000E3020000}"/>
    <hyperlink ref="E751" location="A126249978X" display="A126249978X" xr:uid="{00000000-0004-0000-0000-0000E4020000}"/>
    <hyperlink ref="E752" location="A126242850K" display="A126242850K" xr:uid="{00000000-0004-0000-0000-0000E5020000}"/>
    <hyperlink ref="E753" location="A126235290T" display="A126235290T" xr:uid="{00000000-0004-0000-0000-0000E6020000}"/>
    <hyperlink ref="E754" location="A126249546V" display="A126249546V" xr:uid="{00000000-0004-0000-0000-0000E7020000}"/>
    <hyperlink ref="E755" location="A126242418X" display="A126242418X" xr:uid="{00000000-0004-0000-0000-0000E8020000}"/>
    <hyperlink ref="E756" location="A126235434T" display="A126235434T" xr:uid="{00000000-0004-0000-0000-0000E9020000}"/>
    <hyperlink ref="E757" location="A126249690L" display="A126249690L" xr:uid="{00000000-0004-0000-0000-0000EA020000}"/>
    <hyperlink ref="E758" location="A126242562T" display="A126242562T" xr:uid="{00000000-0004-0000-0000-0000EB020000}"/>
    <hyperlink ref="E759" location="A126235074X" display="A126235074X" xr:uid="{00000000-0004-0000-0000-0000EC020000}"/>
    <hyperlink ref="E760" location="A126249330J" display="A126249330J" xr:uid="{00000000-0004-0000-0000-0000ED020000}"/>
    <hyperlink ref="E761" location="A126242202L" display="A126242202L" xr:uid="{00000000-0004-0000-0000-0000EE020000}"/>
    <hyperlink ref="E762" location="A126235794W" display="A126235794W" xr:uid="{00000000-0004-0000-0000-0000EF020000}"/>
    <hyperlink ref="E763" location="A126250050L" display="A126250050L" xr:uid="{00000000-0004-0000-0000-0000F0020000}"/>
    <hyperlink ref="E764" location="A126242922K" display="A126242922K" xr:uid="{00000000-0004-0000-0000-0000F1020000}"/>
    <hyperlink ref="E765" location="A126235506T" display="A126235506T" xr:uid="{00000000-0004-0000-0000-0000F2020000}"/>
    <hyperlink ref="E766" location="A126249762L" display="A126249762L" xr:uid="{00000000-0004-0000-0000-0000F3020000}"/>
    <hyperlink ref="E767" location="A126242634T" display="A126242634T" xr:uid="{00000000-0004-0000-0000-0000F4020000}"/>
    <hyperlink ref="E768" location="A126235130F" display="A126235130F" xr:uid="{00000000-0004-0000-0000-0000F5020000}"/>
    <hyperlink ref="E769" location="A126249386V" display="A126249386V" xr:uid="{00000000-0004-0000-0000-0000F6020000}"/>
    <hyperlink ref="E770" location="A126242258X" display="A126242258X" xr:uid="{00000000-0004-0000-0000-0000F7020000}"/>
    <hyperlink ref="E771" location="A126235562K" display="A126235562K" xr:uid="{00000000-0004-0000-0000-0000F8020000}"/>
    <hyperlink ref="E772" location="A126249818L" display="A126249818L" xr:uid="{00000000-0004-0000-0000-0000F9020000}"/>
    <hyperlink ref="E773" location="A126242690K" display="A126242690K" xr:uid="{00000000-0004-0000-0000-0000FA020000}"/>
    <hyperlink ref="E774" location="A126235202F" display="A126235202F" xr:uid="{00000000-0004-0000-0000-0000FB020000}"/>
    <hyperlink ref="E775" location="A126249458V" display="A126249458V" xr:uid="{00000000-0004-0000-0000-0000FC020000}"/>
    <hyperlink ref="E776" location="A126242330F" display="A126242330F" xr:uid="{00000000-0004-0000-0000-0000FD020000}"/>
    <hyperlink ref="E777" location="A126235706K" display="A126235706K" xr:uid="{00000000-0004-0000-0000-0000FE020000}"/>
    <hyperlink ref="E778" location="A126249962F" display="A126249962F" xr:uid="{00000000-0004-0000-0000-0000FF020000}"/>
    <hyperlink ref="E779" location="A126242834K" display="A126242834K" xr:uid="{00000000-0004-0000-0000-000000030000}"/>
    <hyperlink ref="E780" location="A126235274T" display="A126235274T" xr:uid="{00000000-0004-0000-0000-000001030000}"/>
    <hyperlink ref="E781" location="A126249530A" display="A126249530A" xr:uid="{00000000-0004-0000-0000-000002030000}"/>
    <hyperlink ref="E782" location="A126242402F" display="A126242402F" xr:uid="{00000000-0004-0000-0000-000003030000}"/>
    <hyperlink ref="E783" location="A126235418T" display="A126235418T" xr:uid="{00000000-0004-0000-0000-000004030000}"/>
    <hyperlink ref="E784" location="A126249674L" display="A126249674L" xr:uid="{00000000-0004-0000-0000-000005030000}"/>
    <hyperlink ref="E785" location="A126242546T" display="A126242546T" xr:uid="{00000000-0004-0000-0000-000006030000}"/>
    <hyperlink ref="E786" location="A126235058X" display="A126235058X" xr:uid="{00000000-0004-0000-0000-000007030000}"/>
    <hyperlink ref="E787" location="A126249314J" display="A126249314J" xr:uid="{00000000-0004-0000-0000-000008030000}"/>
    <hyperlink ref="E788" location="A126242186X" display="A126242186X" xr:uid="{00000000-0004-0000-0000-000009030000}"/>
    <hyperlink ref="E789" location="A126235778W" display="A126235778W" xr:uid="{00000000-0004-0000-0000-00000A030000}"/>
    <hyperlink ref="E790" location="A126250034L" display="A126250034L" xr:uid="{00000000-0004-0000-0000-00000B030000}"/>
    <hyperlink ref="E791" location="A126242906K" display="A126242906K" xr:uid="{00000000-0004-0000-0000-00000C030000}"/>
    <hyperlink ref="E792" location="A126235490K" display="A126235490K" xr:uid="{00000000-0004-0000-0000-00000D030000}"/>
    <hyperlink ref="E793" location="A126249746L" display="A126249746L" xr:uid="{00000000-0004-0000-0000-00000E030000}"/>
    <hyperlink ref="E794" location="A126242618T" display="A126242618T" xr:uid="{00000000-0004-0000-0000-00000F030000}"/>
    <hyperlink ref="E795" location="A126235150R" display="A126235150R" xr:uid="{00000000-0004-0000-0000-000010030000}"/>
    <hyperlink ref="E796" location="A126249406T" display="A126249406T" xr:uid="{00000000-0004-0000-0000-000011030000}"/>
    <hyperlink ref="E797" location="A126242278J" display="A126242278J" xr:uid="{00000000-0004-0000-0000-000012030000}"/>
    <hyperlink ref="E798" location="A126235582V" display="A126235582V" xr:uid="{00000000-0004-0000-0000-000013030000}"/>
    <hyperlink ref="E799" location="A126249838W" display="A126249838W" xr:uid="{00000000-0004-0000-0000-000014030000}"/>
    <hyperlink ref="E800" location="A126242710J" display="A126242710J" xr:uid="{00000000-0004-0000-0000-000015030000}"/>
    <hyperlink ref="E801" location="A126235222R" display="A126235222R" xr:uid="{00000000-0004-0000-0000-000016030000}"/>
    <hyperlink ref="E802" location="A126249478C" display="A126249478C" xr:uid="{00000000-0004-0000-0000-000017030000}"/>
    <hyperlink ref="E803" location="A126242350R" display="A126242350R" xr:uid="{00000000-0004-0000-0000-000018030000}"/>
    <hyperlink ref="E804" location="A126235726V" display="A126235726V" xr:uid="{00000000-0004-0000-0000-000019030000}"/>
    <hyperlink ref="E805" location="A126249982R" display="A126249982R" xr:uid="{00000000-0004-0000-0000-00001A030000}"/>
    <hyperlink ref="E806" location="A126242854V" display="A126242854V" xr:uid="{00000000-0004-0000-0000-00001B030000}"/>
    <hyperlink ref="E807" location="A126235294A" display="A126235294A" xr:uid="{00000000-0004-0000-0000-00001C030000}"/>
    <hyperlink ref="E808" location="A126249550K" display="A126249550K" xr:uid="{00000000-0004-0000-0000-00001D030000}"/>
    <hyperlink ref="E809" location="A126242422R" display="A126242422R" xr:uid="{00000000-0004-0000-0000-00001E030000}"/>
    <hyperlink ref="E810" location="A126235438A" display="A126235438A" xr:uid="{00000000-0004-0000-0000-00001F030000}"/>
    <hyperlink ref="E811" location="A126249694W" display="A126249694W" xr:uid="{00000000-0004-0000-0000-000020030000}"/>
    <hyperlink ref="E812" location="A126242566A" display="A126242566A" xr:uid="{00000000-0004-0000-0000-000021030000}"/>
    <hyperlink ref="E813" location="A126235078J" display="A126235078J" xr:uid="{00000000-0004-0000-0000-000022030000}"/>
    <hyperlink ref="E814" location="A126249334T" display="A126249334T" xr:uid="{00000000-0004-0000-0000-000023030000}"/>
    <hyperlink ref="E815" location="A126242206W" display="A126242206W" xr:uid="{00000000-0004-0000-0000-000024030000}"/>
    <hyperlink ref="E816" location="A126235798F" display="A126235798F" xr:uid="{00000000-0004-0000-0000-000025030000}"/>
    <hyperlink ref="E817" location="A126250054W" display="A126250054W" xr:uid="{00000000-0004-0000-0000-000026030000}"/>
    <hyperlink ref="E818" location="A126242926V" display="A126242926V" xr:uid="{00000000-0004-0000-0000-000027030000}"/>
    <hyperlink ref="E819" location="A126235510J" display="A126235510J" xr:uid="{00000000-0004-0000-0000-000028030000}"/>
    <hyperlink ref="E820" location="A126249766W" display="A126249766W" xr:uid="{00000000-0004-0000-0000-000029030000}"/>
    <hyperlink ref="E821" location="A126242638A" display="A126242638A" xr:uid="{00000000-0004-0000-0000-00002A030000}"/>
    <hyperlink ref="E822" location="A126235098T" display="A126235098T" xr:uid="{00000000-0004-0000-0000-00002B030000}"/>
    <hyperlink ref="E823" location="A126249354A" display="A126249354A" xr:uid="{00000000-0004-0000-0000-00002C030000}"/>
    <hyperlink ref="E824" location="A126242226F" display="A126242226F" xr:uid="{00000000-0004-0000-0000-00002D030000}"/>
    <hyperlink ref="E825" location="A126235530T" display="A126235530T" xr:uid="{00000000-0004-0000-0000-00002E030000}"/>
    <hyperlink ref="E826" location="A126249786F" display="A126249786F" xr:uid="{00000000-0004-0000-0000-00002F030000}"/>
    <hyperlink ref="E827" location="A126242658K" display="A126242658K" xr:uid="{00000000-0004-0000-0000-000030030000}"/>
    <hyperlink ref="E828" location="A126235170X" display="A126235170X" xr:uid="{00000000-0004-0000-0000-000031030000}"/>
    <hyperlink ref="E829" location="A126249426A" display="A126249426A" xr:uid="{00000000-0004-0000-0000-000032030000}"/>
    <hyperlink ref="E830" location="A126242298T" display="A126242298T" xr:uid="{00000000-0004-0000-0000-000033030000}"/>
    <hyperlink ref="E831" location="A126235674C" display="A126235674C" xr:uid="{00000000-0004-0000-0000-000034030000}"/>
    <hyperlink ref="E832" location="A126249930L" display="A126249930L" xr:uid="{00000000-0004-0000-0000-000035030000}"/>
    <hyperlink ref="E833" location="A126242802T" display="A126242802T" xr:uid="{00000000-0004-0000-0000-000036030000}"/>
    <hyperlink ref="E834" location="A126235242X" display="A126235242X" xr:uid="{00000000-0004-0000-0000-000037030000}"/>
    <hyperlink ref="E835" location="A126249498L" display="A126249498L" xr:uid="{00000000-0004-0000-0000-000038030000}"/>
    <hyperlink ref="E836" location="A126242370X" display="A126242370X" xr:uid="{00000000-0004-0000-0000-000039030000}"/>
    <hyperlink ref="E837" location="A126235386K" display="A126235386K" xr:uid="{00000000-0004-0000-0000-00003A030000}"/>
    <hyperlink ref="E838" location="A126249642V" display="A126249642V" xr:uid="{00000000-0004-0000-0000-00003B030000}"/>
    <hyperlink ref="E839" location="A126242514X" display="A126242514X" xr:uid="{00000000-0004-0000-0000-00003C030000}"/>
    <hyperlink ref="E840" location="A126235026F" display="A126235026F" xr:uid="{00000000-0004-0000-0000-00003D030000}"/>
    <hyperlink ref="E841" location="A126249282A" display="A126249282A" xr:uid="{00000000-0004-0000-0000-00003E030000}"/>
    <hyperlink ref="E842" location="A126242154F" display="A126242154F" xr:uid="{00000000-0004-0000-0000-00003F030000}"/>
    <hyperlink ref="E843" location="A126235746C" display="A126235746C" xr:uid="{00000000-0004-0000-0000-000040030000}"/>
    <hyperlink ref="E844" location="A126250002V" display="A126250002V" xr:uid="{00000000-0004-0000-0000-000041030000}"/>
    <hyperlink ref="E845" location="A126242874C" display="A126242874C" xr:uid="{00000000-0004-0000-0000-000042030000}"/>
    <hyperlink ref="E846" location="A126235458K" display="A126235458K" xr:uid="{00000000-0004-0000-0000-000043030000}"/>
    <hyperlink ref="E847" location="A126249714V" display="A126249714V" xr:uid="{00000000-0004-0000-0000-000044030000}"/>
    <hyperlink ref="E848" location="A126242586K" display="A126242586K" xr:uid="{00000000-0004-0000-0000-000045030000}"/>
    <hyperlink ref="E849" location="A126235082X" display="A126235082X" xr:uid="{00000000-0004-0000-0000-000046030000}"/>
    <hyperlink ref="E850" location="A126249338A" display="A126249338A" xr:uid="{00000000-0004-0000-0000-000047030000}"/>
    <hyperlink ref="E851" location="A126242210L" display="A126242210L" xr:uid="{00000000-0004-0000-0000-000048030000}"/>
    <hyperlink ref="E852" location="A126235514T" display="A126235514T" xr:uid="{00000000-0004-0000-0000-000049030000}"/>
    <hyperlink ref="E853" location="A126249770L" display="A126249770L" xr:uid="{00000000-0004-0000-0000-00004A030000}"/>
    <hyperlink ref="E854" location="A126242642T" display="A126242642T" xr:uid="{00000000-0004-0000-0000-00004B030000}"/>
    <hyperlink ref="E855" location="A126235154X" display="A126235154X" xr:uid="{00000000-0004-0000-0000-00004C030000}"/>
    <hyperlink ref="E856" location="A126249410J" display="A126249410J" xr:uid="{00000000-0004-0000-0000-00004D030000}"/>
    <hyperlink ref="E857" location="A126242282X" display="A126242282X" xr:uid="{00000000-0004-0000-0000-00004E030000}"/>
    <hyperlink ref="E858" location="A126235658C" display="A126235658C" xr:uid="{00000000-0004-0000-0000-00004F030000}"/>
    <hyperlink ref="E859" location="A126249914L" display="A126249914L" xr:uid="{00000000-0004-0000-0000-000050030000}"/>
    <hyperlink ref="E860" location="A126242786C" display="A126242786C" xr:uid="{00000000-0004-0000-0000-000051030000}"/>
    <hyperlink ref="E861" location="A126235226X" display="A126235226X" xr:uid="{00000000-0004-0000-0000-000052030000}"/>
    <hyperlink ref="E862" location="A126249482V" display="A126249482V" xr:uid="{00000000-0004-0000-0000-000053030000}"/>
    <hyperlink ref="E863" location="A126242354X" display="A126242354X" xr:uid="{00000000-0004-0000-0000-000054030000}"/>
    <hyperlink ref="E864" location="A126235370T" display="A126235370T" xr:uid="{00000000-0004-0000-0000-000055030000}"/>
    <hyperlink ref="E865" location="A126249626V" display="A126249626V" xr:uid="{00000000-0004-0000-0000-000056030000}"/>
    <hyperlink ref="E866" location="A126242498K" display="A126242498K" xr:uid="{00000000-0004-0000-0000-000057030000}"/>
    <hyperlink ref="E867" location="A126235010L" display="A126235010L" xr:uid="{00000000-0004-0000-0000-000058030000}"/>
    <hyperlink ref="E868" location="A126249266A" display="A126249266A" xr:uid="{00000000-0004-0000-0000-000059030000}"/>
    <hyperlink ref="E869" location="A126242138F" display="A126242138F" xr:uid="{00000000-0004-0000-0000-00005A030000}"/>
    <hyperlink ref="E870" location="A126235730K" display="A126235730K" xr:uid="{00000000-0004-0000-0000-00005B030000}"/>
    <hyperlink ref="E871" location="A126249986X" display="A126249986X" xr:uid="{00000000-0004-0000-0000-00005C030000}"/>
    <hyperlink ref="E872" location="A126242858C" display="A126242858C" xr:uid="{00000000-0004-0000-0000-00005D030000}"/>
    <hyperlink ref="E873" location="A126235442T" display="A126235442T" xr:uid="{00000000-0004-0000-0000-00005E030000}"/>
    <hyperlink ref="E874" location="A126249698F" display="A126249698F" xr:uid="{00000000-0004-0000-0000-00005F030000}"/>
    <hyperlink ref="E875" location="A126242570T" display="A126242570T" xr:uid="{00000000-0004-0000-0000-000060030000}"/>
    <hyperlink ref="E876" location="A126235086J" display="A126235086J" xr:uid="{00000000-0004-0000-0000-000061030000}"/>
    <hyperlink ref="E877" location="A126249342T" display="A126249342T" xr:uid="{00000000-0004-0000-0000-000062030000}"/>
    <hyperlink ref="E878" location="A126242214W" display="A126242214W" xr:uid="{00000000-0004-0000-0000-000063030000}"/>
    <hyperlink ref="E879" location="A126235518A" display="A126235518A" xr:uid="{00000000-0004-0000-0000-000064030000}"/>
    <hyperlink ref="E880" location="A126249774W" display="A126249774W" xr:uid="{00000000-0004-0000-0000-000065030000}"/>
    <hyperlink ref="E881" location="A126242646A" display="A126242646A" xr:uid="{00000000-0004-0000-0000-000066030000}"/>
    <hyperlink ref="E882" location="A126235158J" display="A126235158J" xr:uid="{00000000-0004-0000-0000-000067030000}"/>
    <hyperlink ref="E883" location="A126249414T" display="A126249414T" xr:uid="{00000000-0004-0000-0000-000068030000}"/>
    <hyperlink ref="E884" location="A126242286J" display="A126242286J" xr:uid="{00000000-0004-0000-0000-000069030000}"/>
    <hyperlink ref="E885" location="A126235662V" display="A126235662V" xr:uid="{00000000-0004-0000-0000-00006A030000}"/>
    <hyperlink ref="E886" location="A126249918W" display="A126249918W" xr:uid="{00000000-0004-0000-0000-00006B030000}"/>
    <hyperlink ref="E887" location="A126242790V" display="A126242790V" xr:uid="{00000000-0004-0000-0000-00006C030000}"/>
    <hyperlink ref="E888" location="A126235230R" display="A126235230R" xr:uid="{00000000-0004-0000-0000-00006D030000}"/>
    <hyperlink ref="E889" location="A126249486C" display="A126249486C" xr:uid="{00000000-0004-0000-0000-00006E030000}"/>
    <hyperlink ref="E890" location="A126242358J" display="A126242358J" xr:uid="{00000000-0004-0000-0000-00006F030000}"/>
    <hyperlink ref="E891" location="A126235374A" display="A126235374A" xr:uid="{00000000-0004-0000-0000-000070030000}"/>
    <hyperlink ref="E892" location="A126249630K" display="A126249630K" xr:uid="{00000000-0004-0000-0000-000071030000}"/>
    <hyperlink ref="E893" location="A126242502R" display="A126242502R" xr:uid="{00000000-0004-0000-0000-000072030000}"/>
    <hyperlink ref="E894" location="A126235014W" display="A126235014W" xr:uid="{00000000-0004-0000-0000-000073030000}"/>
    <hyperlink ref="E895" location="A126249270T" display="A126249270T" xr:uid="{00000000-0004-0000-0000-000074030000}"/>
    <hyperlink ref="E896" location="A126242142W" display="A126242142W" xr:uid="{00000000-0004-0000-0000-000075030000}"/>
    <hyperlink ref="E897" location="A126235734V" display="A126235734V" xr:uid="{00000000-0004-0000-0000-000076030000}"/>
    <hyperlink ref="E898" location="A126249990R" display="A126249990R" xr:uid="{00000000-0004-0000-0000-000077030000}"/>
    <hyperlink ref="E899" location="A126242862V" display="A126242862V" xr:uid="{00000000-0004-0000-0000-000078030000}"/>
    <hyperlink ref="E900" location="A126235446A" display="A126235446A" xr:uid="{00000000-0004-0000-0000-000079030000}"/>
    <hyperlink ref="E901" location="A126249702K" display="A126249702K" xr:uid="{00000000-0004-0000-0000-00007A030000}"/>
    <hyperlink ref="E902" location="A126242574A" display="A126242574A" xr:uid="{00000000-0004-0000-0000-00007B030000}"/>
    <hyperlink ref="E903" location="A126235114F" display="A126235114F" xr:uid="{00000000-0004-0000-0000-00007C030000}"/>
    <hyperlink ref="E904" location="A126249370A" display="A126249370A" xr:uid="{00000000-0004-0000-0000-00007D030000}"/>
    <hyperlink ref="E905" location="A126242242F" display="A126242242F" xr:uid="{00000000-0004-0000-0000-00007E030000}"/>
    <hyperlink ref="E906" location="A126235546K" display="A126235546K" xr:uid="{00000000-0004-0000-0000-00007F030000}"/>
    <hyperlink ref="E907" location="A126249802V" display="A126249802V" xr:uid="{00000000-0004-0000-0000-000080030000}"/>
    <hyperlink ref="E908" location="A126242674K" display="A126242674K" xr:uid="{00000000-0004-0000-0000-000081030000}"/>
    <hyperlink ref="E909" location="A126235186T" display="A126235186T" xr:uid="{00000000-0004-0000-0000-000082030000}"/>
    <hyperlink ref="E910" location="A126249442A" display="A126249442A" xr:uid="{00000000-0004-0000-0000-000083030000}"/>
    <hyperlink ref="E911" location="A126242314F" display="A126242314F" xr:uid="{00000000-0004-0000-0000-000084030000}"/>
    <hyperlink ref="E912" location="A126235690C" display="A126235690C" xr:uid="{00000000-0004-0000-0000-000085030000}"/>
    <hyperlink ref="E913" location="A126249946F" display="A126249946F" xr:uid="{00000000-0004-0000-0000-000086030000}"/>
    <hyperlink ref="E914" location="A126242818K" display="A126242818K" xr:uid="{00000000-0004-0000-0000-000087030000}"/>
    <hyperlink ref="E915" location="A126235258T" display="A126235258T" xr:uid="{00000000-0004-0000-0000-000088030000}"/>
    <hyperlink ref="E916" location="A126249514A" display="A126249514A" xr:uid="{00000000-0004-0000-0000-000089030000}"/>
    <hyperlink ref="E917" location="A126242386T" display="A126242386T" xr:uid="{00000000-0004-0000-0000-00008A030000}"/>
    <hyperlink ref="E918" location="A126235402X" display="A126235402X" xr:uid="{00000000-0004-0000-0000-00008B030000}"/>
    <hyperlink ref="E919" location="A126249658L" display="A126249658L" xr:uid="{00000000-0004-0000-0000-00008C030000}"/>
    <hyperlink ref="E920" location="A126242530X" display="A126242530X" xr:uid="{00000000-0004-0000-0000-00008D030000}"/>
    <hyperlink ref="E921" location="A126235042F" display="A126235042F" xr:uid="{00000000-0004-0000-0000-00008E030000}"/>
    <hyperlink ref="E922" location="A126249298V" display="A126249298V" xr:uid="{00000000-0004-0000-0000-00008F030000}"/>
    <hyperlink ref="E923" location="A126242170F" display="A126242170F" xr:uid="{00000000-0004-0000-0000-000090030000}"/>
    <hyperlink ref="E924" location="A126235762C" display="A126235762C" xr:uid="{00000000-0004-0000-0000-000091030000}"/>
    <hyperlink ref="E925" location="A126250018L" display="A126250018L" xr:uid="{00000000-0004-0000-0000-000092030000}"/>
    <hyperlink ref="E926" location="A126242890C" display="A126242890C" xr:uid="{00000000-0004-0000-0000-000093030000}"/>
    <hyperlink ref="E927" location="A126235474K" display="A126235474K" xr:uid="{00000000-0004-0000-0000-000094030000}"/>
    <hyperlink ref="E928" location="A126249730V" display="A126249730V" xr:uid="{00000000-0004-0000-0000-000095030000}"/>
    <hyperlink ref="E929" location="A126242602X" display="A126242602X" xr:uid="{00000000-0004-0000-0000-000096030000}"/>
    <hyperlink ref="E930" location="A126235090X" display="A126235090X" xr:uid="{00000000-0004-0000-0000-000097030000}"/>
    <hyperlink ref="E931" location="A126249346A" display="A126249346A" xr:uid="{00000000-0004-0000-0000-000098030000}"/>
    <hyperlink ref="E932" location="A126242218F" display="A126242218F" xr:uid="{00000000-0004-0000-0000-000099030000}"/>
    <hyperlink ref="E933" location="A126235522T" display="A126235522T" xr:uid="{00000000-0004-0000-0000-00009A030000}"/>
    <hyperlink ref="E934" location="A126249778F" display="A126249778F" xr:uid="{00000000-0004-0000-0000-00009B030000}"/>
    <hyperlink ref="E935" location="A126242650T" display="A126242650T" xr:uid="{00000000-0004-0000-0000-00009C030000}"/>
    <hyperlink ref="E936" location="A126235162X" display="A126235162X" xr:uid="{00000000-0004-0000-0000-00009D030000}"/>
    <hyperlink ref="E937" location="A126249418A" display="A126249418A" xr:uid="{00000000-0004-0000-0000-00009E030000}"/>
    <hyperlink ref="E938" location="A126242290X" display="A126242290X" xr:uid="{00000000-0004-0000-0000-00009F030000}"/>
    <hyperlink ref="E939" location="A126235666C" display="A126235666C" xr:uid="{00000000-0004-0000-0000-0000A0030000}"/>
    <hyperlink ref="E940" location="A126249922L" display="A126249922L" xr:uid="{00000000-0004-0000-0000-0000A1030000}"/>
    <hyperlink ref="E941" location="A126242794C" display="A126242794C" xr:uid="{00000000-0004-0000-0000-0000A2030000}"/>
    <hyperlink ref="E942" location="A126235234X" display="A126235234X" xr:uid="{00000000-0004-0000-0000-0000A3030000}"/>
    <hyperlink ref="E943" location="A126249490V" display="A126249490V" xr:uid="{00000000-0004-0000-0000-0000A4030000}"/>
    <hyperlink ref="E944" location="A126242362X" display="A126242362X" xr:uid="{00000000-0004-0000-0000-0000A5030000}"/>
    <hyperlink ref="E945" location="A126235378K" display="A126235378K" xr:uid="{00000000-0004-0000-0000-0000A6030000}"/>
    <hyperlink ref="E946" location="A126249634V" display="A126249634V" xr:uid="{00000000-0004-0000-0000-0000A7030000}"/>
    <hyperlink ref="E947" location="A126242506X" display="A126242506X" xr:uid="{00000000-0004-0000-0000-0000A8030000}"/>
    <hyperlink ref="E948" location="A126235018F" display="A126235018F" xr:uid="{00000000-0004-0000-0000-0000A9030000}"/>
    <hyperlink ref="E949" location="A126249274A" display="A126249274A" xr:uid="{00000000-0004-0000-0000-0000AA030000}"/>
    <hyperlink ref="E950" location="A126242146F" display="A126242146F" xr:uid="{00000000-0004-0000-0000-0000AB030000}"/>
    <hyperlink ref="E951" location="A126235738C" display="A126235738C" xr:uid="{00000000-0004-0000-0000-0000AC030000}"/>
    <hyperlink ref="E952" location="A126249994X" display="A126249994X" xr:uid="{00000000-0004-0000-0000-0000AD030000}"/>
    <hyperlink ref="E953" location="A126242866C" display="A126242866C" xr:uid="{00000000-0004-0000-0000-0000AE030000}"/>
    <hyperlink ref="E954" location="A126235450T" display="A126235450T" xr:uid="{00000000-0004-0000-0000-0000AF030000}"/>
    <hyperlink ref="E955" location="A126249706V" display="A126249706V" xr:uid="{00000000-0004-0000-0000-0000B0030000}"/>
    <hyperlink ref="E956" location="A126242578K" display="A126242578K" xr:uid="{00000000-0004-0000-0000-0000B1030000}"/>
    <hyperlink ref="E957" location="A126235118R" display="A126235118R" xr:uid="{00000000-0004-0000-0000-0000B2030000}"/>
    <hyperlink ref="E958" location="A126249374K" display="A126249374K" xr:uid="{00000000-0004-0000-0000-0000B3030000}"/>
    <hyperlink ref="E959" location="A126242246R" display="A126242246R" xr:uid="{00000000-0004-0000-0000-0000B4030000}"/>
    <hyperlink ref="E960" location="A126235550A" display="A126235550A" xr:uid="{00000000-0004-0000-0000-0000B5030000}"/>
    <hyperlink ref="E961" location="A126249806C" display="A126249806C" xr:uid="{00000000-0004-0000-0000-0000B6030000}"/>
    <hyperlink ref="E962" location="A126242678V" display="A126242678V" xr:uid="{00000000-0004-0000-0000-0000B7030000}"/>
    <hyperlink ref="E963" location="A126235190J" display="A126235190J" xr:uid="{00000000-0004-0000-0000-0000B8030000}"/>
    <hyperlink ref="E964" location="A126249446K" display="A126249446K" xr:uid="{00000000-0004-0000-0000-0000B9030000}"/>
    <hyperlink ref="E965" location="A126242318R" display="A126242318R" xr:uid="{00000000-0004-0000-0000-0000BA030000}"/>
    <hyperlink ref="E966" location="A126235694L" display="A126235694L" xr:uid="{00000000-0004-0000-0000-0000BB030000}"/>
    <hyperlink ref="E967" location="A126249950W" display="A126249950W" xr:uid="{00000000-0004-0000-0000-0000BC030000}"/>
    <hyperlink ref="E968" location="A126242822A" display="A126242822A" xr:uid="{00000000-0004-0000-0000-0000BD030000}"/>
    <hyperlink ref="E969" location="A126235262J" display="A126235262J" xr:uid="{00000000-0004-0000-0000-0000BE030000}"/>
    <hyperlink ref="E970" location="A126249518K" display="A126249518K" xr:uid="{00000000-0004-0000-0000-0000BF030000}"/>
    <hyperlink ref="E971" location="A126242390J" display="A126242390J" xr:uid="{00000000-0004-0000-0000-0000C0030000}"/>
    <hyperlink ref="E972" location="A126235406J" display="A126235406J" xr:uid="{00000000-0004-0000-0000-0000C1030000}"/>
    <hyperlink ref="E973" location="A126249662C" display="A126249662C" xr:uid="{00000000-0004-0000-0000-0000C2030000}"/>
    <hyperlink ref="E974" location="A126242534J" display="A126242534J" xr:uid="{00000000-0004-0000-0000-0000C3030000}"/>
    <hyperlink ref="E975" location="A126235046R" display="A126235046R" xr:uid="{00000000-0004-0000-0000-0000C4030000}"/>
    <hyperlink ref="E976" location="A126249302X" display="A126249302X" xr:uid="{00000000-0004-0000-0000-0000C5030000}"/>
    <hyperlink ref="E977" location="A126242174R" display="A126242174R" xr:uid="{00000000-0004-0000-0000-0000C6030000}"/>
    <hyperlink ref="E978" location="A126235766L" display="A126235766L" xr:uid="{00000000-0004-0000-0000-0000C7030000}"/>
    <hyperlink ref="E979" location="A126250022C" display="A126250022C" xr:uid="{00000000-0004-0000-0000-0000C8030000}"/>
    <hyperlink ref="E980" location="A126242894L" display="A126242894L" xr:uid="{00000000-0004-0000-0000-0000C9030000}"/>
    <hyperlink ref="E981" location="A126235478V" display="A126235478V" xr:uid="{00000000-0004-0000-0000-0000CA030000}"/>
    <hyperlink ref="E982" location="A126249734C" display="A126249734C" xr:uid="{00000000-0004-0000-0000-0000CB030000}"/>
    <hyperlink ref="E983" location="A126242606J" display="A126242606J" xr:uid="{00000000-0004-0000-0000-0000CC030000}"/>
    <hyperlink ref="E984" location="A126231954X" display="A126231954X" xr:uid="{00000000-0004-0000-0000-0000CD030000}"/>
    <hyperlink ref="E985" location="A126246210K" display="A126246210K" xr:uid="{00000000-0004-0000-0000-0000CE030000}"/>
    <hyperlink ref="E986" location="A126239082W" display="A126239082W" xr:uid="{00000000-0004-0000-0000-0000CF030000}"/>
    <hyperlink ref="E987" location="A126232386F" display="A126232386F" xr:uid="{00000000-0004-0000-0000-0000D0030000}"/>
    <hyperlink ref="E988" location="A126246642R" display="A126246642R" xr:uid="{00000000-0004-0000-0000-0000D1030000}"/>
    <hyperlink ref="E989" location="A126239514R" display="A126239514R" xr:uid="{00000000-0004-0000-0000-0000D2030000}"/>
    <hyperlink ref="E990" location="A126232026A" display="A126232026A" xr:uid="{00000000-0004-0000-0000-0000D3030000}"/>
    <hyperlink ref="E991" location="A126246282W" display="A126246282W" xr:uid="{00000000-0004-0000-0000-0000D4030000}"/>
    <hyperlink ref="E992" location="A126239154W" display="A126239154W" xr:uid="{00000000-0004-0000-0000-0000D5030000}"/>
    <hyperlink ref="E993" location="A126232530L" display="A126232530L" xr:uid="{00000000-0004-0000-0000-0000D6030000}"/>
    <hyperlink ref="E994" location="A126246786A" display="A126246786A" xr:uid="{00000000-0004-0000-0000-0000D7030000}"/>
    <hyperlink ref="E995" location="A126239658A" display="A126239658A" xr:uid="{00000000-0004-0000-0000-0000D8030000}"/>
    <hyperlink ref="E996" location="A126232098L" display="A126232098L" xr:uid="{00000000-0004-0000-0000-0000D9030000}"/>
    <hyperlink ref="E997" location="A126246354W" display="A126246354W" xr:uid="{00000000-0004-0000-0000-0000DA030000}"/>
    <hyperlink ref="E998" location="A126239226W" display="A126239226W" xr:uid="{00000000-0004-0000-0000-0000DB030000}"/>
    <hyperlink ref="E999" location="A126232242V" display="A126232242V" xr:uid="{00000000-0004-0000-0000-0000DC030000}"/>
    <hyperlink ref="E1000" location="A126246498J" display="A126246498J" xr:uid="{00000000-0004-0000-0000-0000DD030000}"/>
    <hyperlink ref="E1001" location="A126239370R" display="A126239370R" xr:uid="{00000000-0004-0000-0000-0000DE030000}"/>
    <hyperlink ref="E1002" location="A126231882X" display="A126231882X" xr:uid="{00000000-0004-0000-0000-0000DF030000}"/>
    <hyperlink ref="E1003" location="A126246138C" display="A126246138C" xr:uid="{00000000-0004-0000-0000-0000E0030000}"/>
    <hyperlink ref="E1004" location="A126239010K" display="A126239010K" xr:uid="{00000000-0004-0000-0000-0000E1030000}"/>
    <hyperlink ref="E1005" location="A126232602L" display="A126232602L" xr:uid="{00000000-0004-0000-0000-0000E2030000}"/>
    <hyperlink ref="E1006" location="A126246858A" display="A126246858A" xr:uid="{00000000-0004-0000-0000-0000E3030000}"/>
    <hyperlink ref="E1007" location="A126239730J" display="A126239730J" xr:uid="{00000000-0004-0000-0000-0000E4030000}"/>
    <hyperlink ref="E1008" location="A126232314V" display="A126232314V" xr:uid="{00000000-0004-0000-0000-0000E5030000}"/>
    <hyperlink ref="E1009" location="A126246570R" display="A126246570R" xr:uid="{00000000-0004-0000-0000-0000E6030000}"/>
    <hyperlink ref="E1010" location="A126239442R" display="A126239442R" xr:uid="{00000000-0004-0000-0000-0000E7030000}"/>
    <hyperlink ref="E1011" location="A126231966J" display="A126231966J" xr:uid="{00000000-0004-0000-0000-0000E8030000}"/>
    <hyperlink ref="E1012" location="A126246222V" display="A126246222V" xr:uid="{00000000-0004-0000-0000-0000E9030000}"/>
    <hyperlink ref="E1013" location="A126239094F" display="A126239094F" xr:uid="{00000000-0004-0000-0000-0000EA030000}"/>
    <hyperlink ref="E1014" location="A126232398R" display="A126232398R" xr:uid="{00000000-0004-0000-0000-0000EB030000}"/>
    <hyperlink ref="E1015" location="A126246654X" display="A126246654X" xr:uid="{00000000-0004-0000-0000-0000EC030000}"/>
    <hyperlink ref="E1016" location="A126239526X" display="A126239526X" xr:uid="{00000000-0004-0000-0000-0000ED030000}"/>
    <hyperlink ref="E1017" location="A126232038K" display="A126232038K" xr:uid="{00000000-0004-0000-0000-0000EE030000}"/>
    <hyperlink ref="E1018" location="A126246294F" display="A126246294F" xr:uid="{00000000-0004-0000-0000-0000EF030000}"/>
    <hyperlink ref="E1019" location="A126239166F" display="A126239166F" xr:uid="{00000000-0004-0000-0000-0000F0030000}"/>
    <hyperlink ref="E1020" location="A126232542W" display="A126232542W" xr:uid="{00000000-0004-0000-0000-0000F1030000}"/>
    <hyperlink ref="E1021" location="A126246798K" display="A126246798K" xr:uid="{00000000-0004-0000-0000-0000F2030000}"/>
    <hyperlink ref="E1022" location="A126239670T" display="A126239670T" xr:uid="{00000000-0004-0000-0000-0000F3030000}"/>
    <hyperlink ref="E1023" location="A126232110T" display="A126232110T" xr:uid="{00000000-0004-0000-0000-0000F4030000}"/>
    <hyperlink ref="E1024" location="A126246366F" display="A126246366F" xr:uid="{00000000-0004-0000-0000-0000F5030000}"/>
    <hyperlink ref="E1025" location="A126239238F" display="A126239238F" xr:uid="{00000000-0004-0000-0000-0000F6030000}"/>
    <hyperlink ref="E1026" location="A126232254C" display="A126232254C" xr:uid="{00000000-0004-0000-0000-0000F7030000}"/>
    <hyperlink ref="E1027" location="A126246510L" display="A126246510L" xr:uid="{00000000-0004-0000-0000-0000F8030000}"/>
    <hyperlink ref="E1028" location="A126239382X" display="A126239382X" xr:uid="{00000000-0004-0000-0000-0000F9030000}"/>
    <hyperlink ref="E1029" location="A126231894J" display="A126231894J" xr:uid="{00000000-0004-0000-0000-0000FA030000}"/>
    <hyperlink ref="E1030" location="A126246150V" display="A126246150V" xr:uid="{00000000-0004-0000-0000-0000FB030000}"/>
    <hyperlink ref="E1031" location="A126239022V" display="A126239022V" xr:uid="{00000000-0004-0000-0000-0000FC030000}"/>
    <hyperlink ref="E1032" location="A126232614W" display="A126232614W" xr:uid="{00000000-0004-0000-0000-0000FD030000}"/>
    <hyperlink ref="E1033" location="A126246870T" display="A126246870T" xr:uid="{00000000-0004-0000-0000-0000FE030000}"/>
    <hyperlink ref="E1034" location="A126239742T" display="A126239742T" xr:uid="{00000000-0004-0000-0000-0000FF030000}"/>
    <hyperlink ref="E1035" location="A126232326C" display="A126232326C" xr:uid="{00000000-0004-0000-0000-000000040000}"/>
    <hyperlink ref="E1036" location="A126246582X" display="A126246582X" xr:uid="{00000000-0004-0000-0000-000001040000}"/>
    <hyperlink ref="E1037" location="A126239454X" display="A126239454X" xr:uid="{00000000-0004-0000-0000-000002040000}"/>
    <hyperlink ref="E1038" location="A126231934R" display="A126231934R" xr:uid="{00000000-0004-0000-0000-000003040000}"/>
    <hyperlink ref="E1039" location="A126246190L" display="A126246190L" xr:uid="{00000000-0004-0000-0000-000004040000}"/>
    <hyperlink ref="E1040" location="A126239062L" display="A126239062L" xr:uid="{00000000-0004-0000-0000-000005040000}"/>
    <hyperlink ref="E1041" location="A126232366W" display="A126232366W" xr:uid="{00000000-0004-0000-0000-000006040000}"/>
    <hyperlink ref="E1042" location="A126246622F" display="A126246622F" xr:uid="{00000000-0004-0000-0000-000007040000}"/>
    <hyperlink ref="E1043" location="A126239494T" display="A126239494T" xr:uid="{00000000-0004-0000-0000-000008040000}"/>
    <hyperlink ref="E1044" location="A126232006T" display="A126232006T" xr:uid="{00000000-0004-0000-0000-000009040000}"/>
    <hyperlink ref="E1045" location="A126246262L" display="A126246262L" xr:uid="{00000000-0004-0000-0000-00000A040000}"/>
    <hyperlink ref="E1046" location="A126239134L" display="A126239134L" xr:uid="{00000000-0004-0000-0000-00000B040000}"/>
    <hyperlink ref="E1047" location="A126232510C" display="A126232510C" xr:uid="{00000000-0004-0000-0000-00000C040000}"/>
    <hyperlink ref="E1048" location="A126246766T" display="A126246766T" xr:uid="{00000000-0004-0000-0000-00000D040000}"/>
    <hyperlink ref="E1049" location="A126239638T" display="A126239638T" xr:uid="{00000000-0004-0000-0000-00000E040000}"/>
    <hyperlink ref="E1050" location="A126232078C" display="A126232078C" xr:uid="{00000000-0004-0000-0000-00000F040000}"/>
    <hyperlink ref="E1051" location="A126246334L" display="A126246334L" xr:uid="{00000000-0004-0000-0000-000010040000}"/>
    <hyperlink ref="E1052" location="A126239206L" display="A126239206L" xr:uid="{00000000-0004-0000-0000-000011040000}"/>
    <hyperlink ref="E1053" location="A126232222K" display="A126232222K" xr:uid="{00000000-0004-0000-0000-000012040000}"/>
    <hyperlink ref="E1054" location="A126246478X" display="A126246478X" xr:uid="{00000000-0004-0000-0000-000013040000}"/>
    <hyperlink ref="E1055" location="A126239350F" display="A126239350F" xr:uid="{00000000-0004-0000-0000-000014040000}"/>
    <hyperlink ref="E1056" location="A126231862R" display="A126231862R" xr:uid="{00000000-0004-0000-0000-000015040000}"/>
    <hyperlink ref="E1057" location="A126246118V" display="A126246118V" xr:uid="{00000000-0004-0000-0000-000016040000}"/>
    <hyperlink ref="E1058" location="A126238990K" display="A126238990K" xr:uid="{00000000-0004-0000-0000-000017040000}"/>
    <hyperlink ref="E1059" location="A126232582R" display="A126232582R" xr:uid="{00000000-0004-0000-0000-000018040000}"/>
    <hyperlink ref="E1060" location="A126246838T" display="A126246838T" xr:uid="{00000000-0004-0000-0000-000019040000}"/>
    <hyperlink ref="E1061" location="A126239710X" display="A126239710X" xr:uid="{00000000-0004-0000-0000-00001A040000}"/>
    <hyperlink ref="E1062" location="A126232294W" display="A126232294W" xr:uid="{00000000-0004-0000-0000-00001B040000}"/>
    <hyperlink ref="E1063" location="A126246550F" display="A126246550F" xr:uid="{00000000-0004-0000-0000-00001C040000}"/>
    <hyperlink ref="E1064" location="A126239422F" display="A126239422F" xr:uid="{00000000-0004-0000-0000-00001D040000}"/>
    <hyperlink ref="E1065" location="A126231970X" display="A126231970X" xr:uid="{00000000-0004-0000-0000-00001E040000}"/>
    <hyperlink ref="E1066" location="A126246226C" display="A126246226C" xr:uid="{00000000-0004-0000-0000-00001F040000}"/>
    <hyperlink ref="E1067" location="A126239098R" display="A126239098R" xr:uid="{00000000-0004-0000-0000-000020040000}"/>
    <hyperlink ref="E1068" location="A126232402V" display="A126232402V" xr:uid="{00000000-0004-0000-0000-000021040000}"/>
    <hyperlink ref="E1069" location="A126246658J" display="A126246658J" xr:uid="{00000000-0004-0000-0000-000022040000}"/>
    <hyperlink ref="E1070" location="A126239530R" display="A126239530R" xr:uid="{00000000-0004-0000-0000-000023040000}"/>
    <hyperlink ref="E1071" location="A126232042A" display="A126232042A" xr:uid="{00000000-0004-0000-0000-000024040000}"/>
    <hyperlink ref="E1072" location="A126246298R" display="A126246298R" xr:uid="{00000000-0004-0000-0000-000025040000}"/>
    <hyperlink ref="E1073" location="A126239170W" display="A126239170W" xr:uid="{00000000-0004-0000-0000-000026040000}"/>
    <hyperlink ref="E1074" location="A126232546F" display="A126232546F" xr:uid="{00000000-0004-0000-0000-000027040000}"/>
    <hyperlink ref="E1075" location="A126246802R" display="A126246802R" xr:uid="{00000000-0004-0000-0000-000028040000}"/>
    <hyperlink ref="E1076" location="A126239674A" display="A126239674A" xr:uid="{00000000-0004-0000-0000-000029040000}"/>
    <hyperlink ref="E1077" location="A126232114A" display="A126232114A" xr:uid="{00000000-0004-0000-0000-00002A040000}"/>
    <hyperlink ref="E1078" location="A126246370W" display="A126246370W" xr:uid="{00000000-0004-0000-0000-00002B040000}"/>
    <hyperlink ref="E1079" location="A126239242W" display="A126239242W" xr:uid="{00000000-0004-0000-0000-00002C040000}"/>
    <hyperlink ref="E1080" location="A126232258L" display="A126232258L" xr:uid="{00000000-0004-0000-0000-00002D040000}"/>
    <hyperlink ref="E1081" location="A126246514W" display="A126246514W" xr:uid="{00000000-0004-0000-0000-00002E040000}"/>
    <hyperlink ref="E1082" location="A126239386J" display="A126239386J" xr:uid="{00000000-0004-0000-0000-00002F040000}"/>
    <hyperlink ref="E1083" location="A126231898T" display="A126231898T" xr:uid="{00000000-0004-0000-0000-000030040000}"/>
    <hyperlink ref="E1084" location="A126246154C" display="A126246154C" xr:uid="{00000000-0004-0000-0000-000031040000}"/>
    <hyperlink ref="E1085" location="A126239026C" display="A126239026C" xr:uid="{00000000-0004-0000-0000-000032040000}"/>
    <hyperlink ref="E1086" location="A126232618F" display="A126232618F" xr:uid="{00000000-0004-0000-0000-000033040000}"/>
    <hyperlink ref="E1087" location="A126246874A" display="A126246874A" xr:uid="{00000000-0004-0000-0000-000034040000}"/>
    <hyperlink ref="E1088" location="A126239746A" display="A126239746A" xr:uid="{00000000-0004-0000-0000-000035040000}"/>
    <hyperlink ref="E1089" location="A126232330V" display="A126232330V" xr:uid="{00000000-0004-0000-0000-000036040000}"/>
    <hyperlink ref="E1090" location="A126246586J" display="A126246586J" xr:uid="{00000000-0004-0000-0000-000037040000}"/>
    <hyperlink ref="E1091" location="A126239458J" display="A126239458J" xr:uid="{00000000-0004-0000-0000-000038040000}"/>
    <hyperlink ref="E1092" location="A126231974J" display="A126231974J" xr:uid="{00000000-0004-0000-0000-000039040000}"/>
    <hyperlink ref="E1093" location="A126246230V" display="A126246230V" xr:uid="{00000000-0004-0000-0000-00003A040000}"/>
    <hyperlink ref="E1094" location="A126239102V" display="A126239102V" xr:uid="{00000000-0004-0000-0000-00003B040000}"/>
    <hyperlink ref="E1095" location="A126232406C" display="A126232406C" xr:uid="{00000000-0004-0000-0000-00003C040000}"/>
    <hyperlink ref="E1096" location="A126246662X" display="A126246662X" xr:uid="{00000000-0004-0000-0000-00003D040000}"/>
    <hyperlink ref="E1097" location="A126239534X" display="A126239534X" xr:uid="{00000000-0004-0000-0000-00003E040000}"/>
    <hyperlink ref="E1098" location="A126232046K" display="A126232046K" xr:uid="{00000000-0004-0000-0000-00003F040000}"/>
    <hyperlink ref="E1099" location="A126246302V" display="A126246302V" xr:uid="{00000000-0004-0000-0000-000040040000}"/>
    <hyperlink ref="E1100" location="A126239174F" display="A126239174F" xr:uid="{00000000-0004-0000-0000-000041040000}"/>
    <hyperlink ref="E1101" location="A126232550W" display="A126232550W" xr:uid="{00000000-0004-0000-0000-000042040000}"/>
    <hyperlink ref="E1102" location="A126246806X" display="A126246806X" xr:uid="{00000000-0004-0000-0000-000043040000}"/>
    <hyperlink ref="E1103" location="A126239678K" display="A126239678K" xr:uid="{00000000-0004-0000-0000-000044040000}"/>
    <hyperlink ref="E1104" location="A126232118K" display="A126232118K" xr:uid="{00000000-0004-0000-0000-000045040000}"/>
    <hyperlink ref="E1105" location="A126246374F" display="A126246374F" xr:uid="{00000000-0004-0000-0000-000046040000}"/>
    <hyperlink ref="E1106" location="A126239246F" display="A126239246F" xr:uid="{00000000-0004-0000-0000-000047040000}"/>
    <hyperlink ref="E1107" location="A126232262C" display="A126232262C" xr:uid="{00000000-0004-0000-0000-000048040000}"/>
    <hyperlink ref="E1108" location="A126246518F" display="A126246518F" xr:uid="{00000000-0004-0000-0000-000049040000}"/>
    <hyperlink ref="E1109" location="A126239390X" display="A126239390X" xr:uid="{00000000-0004-0000-0000-00004A040000}"/>
    <hyperlink ref="E1110" location="A126231902W" display="A126231902W" xr:uid="{00000000-0004-0000-0000-00004B040000}"/>
    <hyperlink ref="E1111" location="A126246158L" display="A126246158L" xr:uid="{00000000-0004-0000-0000-00004C040000}"/>
    <hyperlink ref="E1112" location="A126239030V" display="A126239030V" xr:uid="{00000000-0004-0000-0000-00004D040000}"/>
    <hyperlink ref="E1113" location="A126232622W" display="A126232622W" xr:uid="{00000000-0004-0000-0000-00004E040000}"/>
    <hyperlink ref="E1114" location="A126246878K" display="A126246878K" xr:uid="{00000000-0004-0000-0000-00004F040000}"/>
    <hyperlink ref="E1115" location="A126239750T" display="A126239750T" xr:uid="{00000000-0004-0000-0000-000050040000}"/>
    <hyperlink ref="E1116" location="A126232334C" display="A126232334C" xr:uid="{00000000-0004-0000-0000-000051040000}"/>
    <hyperlink ref="E1117" location="A126246590X" display="A126246590X" xr:uid="{00000000-0004-0000-0000-000052040000}"/>
    <hyperlink ref="E1118" location="A126239462X" display="A126239462X" xr:uid="{00000000-0004-0000-0000-000053040000}"/>
    <hyperlink ref="E1119" location="A126231938X" display="A126231938X" xr:uid="{00000000-0004-0000-0000-000054040000}"/>
    <hyperlink ref="E1120" location="A126246194W" display="A126246194W" xr:uid="{00000000-0004-0000-0000-000055040000}"/>
    <hyperlink ref="E1121" location="A126239066W" display="A126239066W" xr:uid="{00000000-0004-0000-0000-000056040000}"/>
    <hyperlink ref="E1122" location="A126232370L" display="A126232370L" xr:uid="{00000000-0004-0000-0000-000057040000}"/>
    <hyperlink ref="E1123" location="A126246626R" display="A126246626R" xr:uid="{00000000-0004-0000-0000-000058040000}"/>
    <hyperlink ref="E1124" location="A126239498A" display="A126239498A" xr:uid="{00000000-0004-0000-0000-000059040000}"/>
    <hyperlink ref="E1125" location="A126232010J" display="A126232010J" xr:uid="{00000000-0004-0000-0000-00005A040000}"/>
    <hyperlink ref="E1126" location="A126246266W" display="A126246266W" xr:uid="{00000000-0004-0000-0000-00005B040000}"/>
    <hyperlink ref="E1127" location="A126239138W" display="A126239138W" xr:uid="{00000000-0004-0000-0000-00005C040000}"/>
    <hyperlink ref="E1128" location="A126232514L" display="A126232514L" xr:uid="{00000000-0004-0000-0000-00005D040000}"/>
    <hyperlink ref="E1129" location="A126246770J" display="A126246770J" xr:uid="{00000000-0004-0000-0000-00005E040000}"/>
    <hyperlink ref="E1130" location="A126239642J" display="A126239642J" xr:uid="{00000000-0004-0000-0000-00005F040000}"/>
    <hyperlink ref="E1131" location="A126232082V" display="A126232082V" xr:uid="{00000000-0004-0000-0000-000060040000}"/>
    <hyperlink ref="E1132" location="A126246338W" display="A126246338W" xr:uid="{00000000-0004-0000-0000-000061040000}"/>
    <hyperlink ref="E1133" location="A126239210C" display="A126239210C" xr:uid="{00000000-0004-0000-0000-000062040000}"/>
    <hyperlink ref="E1134" location="A126232226V" display="A126232226V" xr:uid="{00000000-0004-0000-0000-000063040000}"/>
    <hyperlink ref="E1135" location="A126246482R" display="A126246482R" xr:uid="{00000000-0004-0000-0000-000064040000}"/>
    <hyperlink ref="E1136" location="A126239354R" display="A126239354R" xr:uid="{00000000-0004-0000-0000-000065040000}"/>
    <hyperlink ref="E1137" location="A126231866X" display="A126231866X" xr:uid="{00000000-0004-0000-0000-000066040000}"/>
    <hyperlink ref="E1138" location="A126246122K" display="A126246122K" xr:uid="{00000000-0004-0000-0000-000067040000}"/>
    <hyperlink ref="E1139" location="A126238994V" display="A126238994V" xr:uid="{00000000-0004-0000-0000-000068040000}"/>
    <hyperlink ref="E1140" location="A126232586X" display="A126232586X" xr:uid="{00000000-0004-0000-0000-000069040000}"/>
    <hyperlink ref="E1141" location="A126246842J" display="A126246842J" xr:uid="{00000000-0004-0000-0000-00006A040000}"/>
    <hyperlink ref="E1142" location="A126239714J" display="A126239714J" xr:uid="{00000000-0004-0000-0000-00006B040000}"/>
    <hyperlink ref="E1143" location="A126232298F" display="A126232298F" xr:uid="{00000000-0004-0000-0000-00006C040000}"/>
    <hyperlink ref="E1144" location="A126246554R" display="A126246554R" xr:uid="{00000000-0004-0000-0000-00006D040000}"/>
    <hyperlink ref="E1145" location="A126239426R" display="A126239426R" xr:uid="{00000000-0004-0000-0000-00006E040000}"/>
    <hyperlink ref="E1146" location="A126231942R" display="A126231942R" xr:uid="{00000000-0004-0000-0000-00006F040000}"/>
    <hyperlink ref="E1147" location="A126246198F" display="A126246198F" xr:uid="{00000000-0004-0000-0000-000070040000}"/>
    <hyperlink ref="E1148" location="A126239070L" display="A126239070L" xr:uid="{00000000-0004-0000-0000-000071040000}"/>
    <hyperlink ref="E1149" location="A126232374W" display="A126232374W" xr:uid="{00000000-0004-0000-0000-000072040000}"/>
    <hyperlink ref="E1150" location="A126246630F" display="A126246630F" xr:uid="{00000000-0004-0000-0000-000073040000}"/>
    <hyperlink ref="E1151" location="A126239502F" display="A126239502F" xr:uid="{00000000-0004-0000-0000-000074040000}"/>
    <hyperlink ref="E1152" location="A126232014T" display="A126232014T" xr:uid="{00000000-0004-0000-0000-000075040000}"/>
    <hyperlink ref="E1153" location="A126246270L" display="A126246270L" xr:uid="{00000000-0004-0000-0000-000076040000}"/>
    <hyperlink ref="E1154" location="A126239142L" display="A126239142L" xr:uid="{00000000-0004-0000-0000-000077040000}"/>
    <hyperlink ref="E1155" location="A126232518W" display="A126232518W" xr:uid="{00000000-0004-0000-0000-000078040000}"/>
    <hyperlink ref="E1156" location="A126246774T" display="A126246774T" xr:uid="{00000000-0004-0000-0000-000079040000}"/>
    <hyperlink ref="E1157" location="A126239646T" display="A126239646T" xr:uid="{00000000-0004-0000-0000-00007A040000}"/>
    <hyperlink ref="E1158" location="A126232086C" display="A126232086C" xr:uid="{00000000-0004-0000-0000-00007B040000}"/>
    <hyperlink ref="E1159" location="A126246342L" display="A126246342L" xr:uid="{00000000-0004-0000-0000-00007C040000}"/>
    <hyperlink ref="E1160" location="A126239214L" display="A126239214L" xr:uid="{00000000-0004-0000-0000-00007D040000}"/>
    <hyperlink ref="E1161" location="A126232230K" display="A126232230K" xr:uid="{00000000-0004-0000-0000-00007E040000}"/>
    <hyperlink ref="E1162" location="A126246486X" display="A126246486X" xr:uid="{00000000-0004-0000-0000-00007F040000}"/>
    <hyperlink ref="E1163" location="A126239358X" display="A126239358X" xr:uid="{00000000-0004-0000-0000-000080040000}"/>
    <hyperlink ref="E1164" location="A126231870R" display="A126231870R" xr:uid="{00000000-0004-0000-0000-000081040000}"/>
    <hyperlink ref="E1165" location="A126246126V" display="A126246126V" xr:uid="{00000000-0004-0000-0000-000082040000}"/>
    <hyperlink ref="E1166" location="A126238998C" display="A126238998C" xr:uid="{00000000-0004-0000-0000-000083040000}"/>
    <hyperlink ref="E1167" location="A126232590R" display="A126232590R" xr:uid="{00000000-0004-0000-0000-000084040000}"/>
    <hyperlink ref="E1168" location="A126246846T" display="A126246846T" xr:uid="{00000000-0004-0000-0000-000085040000}"/>
    <hyperlink ref="E1169" location="A126239718T" display="A126239718T" xr:uid="{00000000-0004-0000-0000-000086040000}"/>
    <hyperlink ref="E1170" location="A126232302K" display="A126232302K" xr:uid="{00000000-0004-0000-0000-000087040000}"/>
    <hyperlink ref="E1171" location="A126246558X" display="A126246558X" xr:uid="{00000000-0004-0000-0000-000088040000}"/>
    <hyperlink ref="E1172" location="A126239430F" display="A126239430F" xr:uid="{00000000-0004-0000-0000-000089040000}"/>
    <hyperlink ref="E1173" location="A126231958J" display="A126231958J" xr:uid="{00000000-0004-0000-0000-00008A040000}"/>
    <hyperlink ref="E1174" location="A126246214V" display="A126246214V" xr:uid="{00000000-0004-0000-0000-00008B040000}"/>
    <hyperlink ref="E1175" location="A126239086F" display="A126239086F" xr:uid="{00000000-0004-0000-0000-00008C040000}"/>
    <hyperlink ref="E1176" location="A126232390W" display="A126232390W" xr:uid="{00000000-0004-0000-0000-00008D040000}"/>
    <hyperlink ref="E1177" location="A126246646X" display="A126246646X" xr:uid="{00000000-0004-0000-0000-00008E040000}"/>
    <hyperlink ref="E1178" location="A126239518X" display="A126239518X" xr:uid="{00000000-0004-0000-0000-00008F040000}"/>
    <hyperlink ref="E1179" location="A126232030T" display="A126232030T" xr:uid="{00000000-0004-0000-0000-000090040000}"/>
    <hyperlink ref="E1180" location="A126246286F" display="A126246286F" xr:uid="{00000000-0004-0000-0000-000091040000}"/>
    <hyperlink ref="E1181" location="A126239158F" display="A126239158F" xr:uid="{00000000-0004-0000-0000-000092040000}"/>
    <hyperlink ref="E1182" location="A126232534W" display="A126232534W" xr:uid="{00000000-0004-0000-0000-000093040000}"/>
    <hyperlink ref="E1183" location="A126246790T" display="A126246790T" xr:uid="{00000000-0004-0000-0000-000094040000}"/>
    <hyperlink ref="E1184" location="A126239662T" display="A126239662T" xr:uid="{00000000-0004-0000-0000-000095040000}"/>
    <hyperlink ref="E1185" location="A126232102T" display="A126232102T" xr:uid="{00000000-0004-0000-0000-000096040000}"/>
    <hyperlink ref="E1186" location="A126246358F" display="A126246358F" xr:uid="{00000000-0004-0000-0000-000097040000}"/>
    <hyperlink ref="E1187" location="A126239230L" display="A126239230L" xr:uid="{00000000-0004-0000-0000-000098040000}"/>
    <hyperlink ref="E1188" location="A126232246C" display="A126232246C" xr:uid="{00000000-0004-0000-0000-000099040000}"/>
    <hyperlink ref="E1189" location="A126246502L" display="A126246502L" xr:uid="{00000000-0004-0000-0000-00009A040000}"/>
    <hyperlink ref="E1190" location="A126239374X" display="A126239374X" xr:uid="{00000000-0004-0000-0000-00009B040000}"/>
    <hyperlink ref="E1191" location="A126231886J" display="A126231886J" xr:uid="{00000000-0004-0000-0000-00009C040000}"/>
    <hyperlink ref="E1192" location="A126246142V" display="A126246142V" xr:uid="{00000000-0004-0000-0000-00009D040000}"/>
    <hyperlink ref="E1193" location="A126239014V" display="A126239014V" xr:uid="{00000000-0004-0000-0000-00009E040000}"/>
    <hyperlink ref="E1194" location="A126232606W" display="A126232606W" xr:uid="{00000000-0004-0000-0000-00009F040000}"/>
    <hyperlink ref="E1195" location="A126246862T" display="A126246862T" xr:uid="{00000000-0004-0000-0000-0000A0040000}"/>
    <hyperlink ref="E1196" location="A126239734T" display="A126239734T" xr:uid="{00000000-0004-0000-0000-0000A1040000}"/>
    <hyperlink ref="E1197" location="A126232318C" display="A126232318C" xr:uid="{00000000-0004-0000-0000-0000A2040000}"/>
    <hyperlink ref="E1198" location="A126246574X" display="A126246574X" xr:uid="{00000000-0004-0000-0000-0000A3040000}"/>
    <hyperlink ref="E1199" location="A126239446X" display="A126239446X" xr:uid="{00000000-0004-0000-0000-0000A4040000}"/>
    <hyperlink ref="E1200" location="A126231926R" display="A126231926R" xr:uid="{00000000-0004-0000-0000-0000A5040000}"/>
    <hyperlink ref="E1201" location="A126246182L" display="A126246182L" xr:uid="{00000000-0004-0000-0000-0000A6040000}"/>
    <hyperlink ref="E1202" location="A126239054L" display="A126239054L" xr:uid="{00000000-0004-0000-0000-0000A7040000}"/>
    <hyperlink ref="E1203" location="A126232358W" display="A126232358W" xr:uid="{00000000-0004-0000-0000-0000A8040000}"/>
    <hyperlink ref="E1204" location="A126246614F" display="A126246614F" xr:uid="{00000000-0004-0000-0000-0000A9040000}"/>
    <hyperlink ref="E1205" location="A126239486T" display="A126239486T" xr:uid="{00000000-0004-0000-0000-0000AA040000}"/>
    <hyperlink ref="E1206" location="A126231998A" display="A126231998A" xr:uid="{00000000-0004-0000-0000-0000AB040000}"/>
    <hyperlink ref="E1207" location="A126246254L" display="A126246254L" xr:uid="{00000000-0004-0000-0000-0000AC040000}"/>
    <hyperlink ref="E1208" location="A126239126L" display="A126239126L" xr:uid="{00000000-0004-0000-0000-0000AD040000}"/>
    <hyperlink ref="E1209" location="A126232502C" display="A126232502C" xr:uid="{00000000-0004-0000-0000-0000AE040000}"/>
    <hyperlink ref="E1210" location="A126246758T" display="A126246758T" xr:uid="{00000000-0004-0000-0000-0000AF040000}"/>
    <hyperlink ref="E1211" location="A126239630X" display="A126239630X" xr:uid="{00000000-0004-0000-0000-0000B0040000}"/>
    <hyperlink ref="E1212" location="A126232070K" display="A126232070K" xr:uid="{00000000-0004-0000-0000-0000B1040000}"/>
    <hyperlink ref="E1213" location="A126246326L" display="A126246326L" xr:uid="{00000000-0004-0000-0000-0000B2040000}"/>
    <hyperlink ref="E1214" location="A126239198X" display="A126239198X" xr:uid="{00000000-0004-0000-0000-0000B3040000}"/>
    <hyperlink ref="E1215" location="A126232214K" display="A126232214K" xr:uid="{00000000-0004-0000-0000-0000B4040000}"/>
    <hyperlink ref="E1216" location="A126246470F" display="A126246470F" xr:uid="{00000000-0004-0000-0000-0000B5040000}"/>
    <hyperlink ref="E1217" location="A126239342F" display="A126239342F" xr:uid="{00000000-0004-0000-0000-0000B6040000}"/>
    <hyperlink ref="E1218" location="A126231854R" display="A126231854R" xr:uid="{00000000-0004-0000-0000-0000B7040000}"/>
    <hyperlink ref="E1219" location="A126246110A" display="A126246110A" xr:uid="{00000000-0004-0000-0000-0000B8040000}"/>
    <hyperlink ref="E1220" location="A126238982K" display="A126238982K" xr:uid="{00000000-0004-0000-0000-0000B9040000}"/>
    <hyperlink ref="E1221" location="A126232574R" display="A126232574R" xr:uid="{00000000-0004-0000-0000-0000BA040000}"/>
    <hyperlink ref="E1222" location="A126246830X" display="A126246830X" xr:uid="{00000000-0004-0000-0000-0000BB040000}"/>
    <hyperlink ref="E1223" location="A126239702X" display="A126239702X" xr:uid="{00000000-0004-0000-0000-0000BC040000}"/>
    <hyperlink ref="E1224" location="A126232286W" display="A126232286W" xr:uid="{00000000-0004-0000-0000-0000BD040000}"/>
    <hyperlink ref="E1225" location="A126246542F" display="A126246542F" xr:uid="{00000000-0004-0000-0000-0000BE040000}"/>
    <hyperlink ref="E1226" location="A126239414F" display="A126239414F" xr:uid="{00000000-0004-0000-0000-0000BF040000}"/>
    <hyperlink ref="E1227" location="A126231978T" display="A126231978T" xr:uid="{00000000-0004-0000-0000-0000C0040000}"/>
    <hyperlink ref="E1228" location="A126246234C" display="A126246234C" xr:uid="{00000000-0004-0000-0000-0000C1040000}"/>
    <hyperlink ref="E1229" location="A126239106C" display="A126239106C" xr:uid="{00000000-0004-0000-0000-0000C2040000}"/>
    <hyperlink ref="E1230" location="A126232410V" display="A126232410V" xr:uid="{00000000-0004-0000-0000-0000C3040000}"/>
    <hyperlink ref="E1231" location="A126246666J" display="A126246666J" xr:uid="{00000000-0004-0000-0000-0000C4040000}"/>
    <hyperlink ref="E1232" location="A126239538J" display="A126239538J" xr:uid="{00000000-0004-0000-0000-0000C5040000}"/>
    <hyperlink ref="E1233" location="A126232050A" display="A126232050A" xr:uid="{00000000-0004-0000-0000-0000C6040000}"/>
    <hyperlink ref="E1234" location="A126246306C" display="A126246306C" xr:uid="{00000000-0004-0000-0000-0000C7040000}"/>
    <hyperlink ref="E1235" location="A126239178R" display="A126239178R" xr:uid="{00000000-0004-0000-0000-0000C8040000}"/>
    <hyperlink ref="E1236" location="A126232554F" display="A126232554F" xr:uid="{00000000-0004-0000-0000-0000C9040000}"/>
    <hyperlink ref="E1237" location="A126246810R" display="A126246810R" xr:uid="{00000000-0004-0000-0000-0000CA040000}"/>
    <hyperlink ref="E1238" location="A126239682A" display="A126239682A" xr:uid="{00000000-0004-0000-0000-0000CB040000}"/>
    <hyperlink ref="E1239" location="A126232122A" display="A126232122A" xr:uid="{00000000-0004-0000-0000-0000CC040000}"/>
    <hyperlink ref="E1240" location="A126246378R" display="A126246378R" xr:uid="{00000000-0004-0000-0000-0000CD040000}"/>
    <hyperlink ref="E1241" location="A126239250W" display="A126239250W" xr:uid="{00000000-0004-0000-0000-0000CE040000}"/>
    <hyperlink ref="E1242" location="A126232266L" display="A126232266L" xr:uid="{00000000-0004-0000-0000-0000CF040000}"/>
    <hyperlink ref="E1243" location="A126246522W" display="A126246522W" xr:uid="{00000000-0004-0000-0000-0000D0040000}"/>
    <hyperlink ref="E1244" location="A126239394J" display="A126239394J" xr:uid="{00000000-0004-0000-0000-0000D1040000}"/>
    <hyperlink ref="E1245" location="A126231906F" display="A126231906F" xr:uid="{00000000-0004-0000-0000-0000D2040000}"/>
    <hyperlink ref="E1246" location="A126246162C" display="A126246162C" xr:uid="{00000000-0004-0000-0000-0000D3040000}"/>
    <hyperlink ref="E1247" location="A126239034C" display="A126239034C" xr:uid="{00000000-0004-0000-0000-0000D4040000}"/>
    <hyperlink ref="E1248" location="A126232626F" display="A126232626F" xr:uid="{00000000-0004-0000-0000-0000D5040000}"/>
    <hyperlink ref="E1249" location="A126246882A" display="A126246882A" xr:uid="{00000000-0004-0000-0000-0000D6040000}"/>
    <hyperlink ref="E1250" location="A126239754A" display="A126239754A" xr:uid="{00000000-0004-0000-0000-0000D7040000}"/>
    <hyperlink ref="E1251" location="A126232338L" display="A126232338L" xr:uid="{00000000-0004-0000-0000-0000D8040000}"/>
    <hyperlink ref="E1252" location="A126246594J" display="A126246594J" xr:uid="{00000000-0004-0000-0000-0000D9040000}"/>
    <hyperlink ref="E1253" location="A126239466J" display="A126239466J" xr:uid="{00000000-0004-0000-0000-0000DA040000}"/>
    <hyperlink ref="E1254" location="A126231962X" display="A126231962X" xr:uid="{00000000-0004-0000-0000-0000DB040000}"/>
    <hyperlink ref="E1255" location="A126246218C" display="A126246218C" xr:uid="{00000000-0004-0000-0000-0000DC040000}"/>
    <hyperlink ref="E1256" location="A126239090W" display="A126239090W" xr:uid="{00000000-0004-0000-0000-0000DD040000}"/>
    <hyperlink ref="E1257" location="A126232394F" display="A126232394F" xr:uid="{00000000-0004-0000-0000-0000DE040000}"/>
    <hyperlink ref="E1258" location="A126246650R" display="A126246650R" xr:uid="{00000000-0004-0000-0000-0000DF040000}"/>
    <hyperlink ref="E1259" location="A126239522R" display="A126239522R" xr:uid="{00000000-0004-0000-0000-0000E0040000}"/>
    <hyperlink ref="E1260" location="A126232034A" display="A126232034A" xr:uid="{00000000-0004-0000-0000-0000E1040000}"/>
    <hyperlink ref="E1261" location="A126246290W" display="A126246290W" xr:uid="{00000000-0004-0000-0000-0000E2040000}"/>
    <hyperlink ref="E1262" location="A126239162W" display="A126239162W" xr:uid="{00000000-0004-0000-0000-0000E3040000}"/>
    <hyperlink ref="E1263" location="A126232538F" display="A126232538F" xr:uid="{00000000-0004-0000-0000-0000E4040000}"/>
    <hyperlink ref="E1264" location="A126246794A" display="A126246794A" xr:uid="{00000000-0004-0000-0000-0000E5040000}"/>
    <hyperlink ref="E1265" location="A126239666A" display="A126239666A" xr:uid="{00000000-0004-0000-0000-0000E6040000}"/>
    <hyperlink ref="E1266" location="A126232106A" display="A126232106A" xr:uid="{00000000-0004-0000-0000-0000E7040000}"/>
    <hyperlink ref="E1267" location="A126246362W" display="A126246362W" xr:uid="{00000000-0004-0000-0000-0000E8040000}"/>
    <hyperlink ref="E1268" location="A126239234W" display="A126239234W" xr:uid="{00000000-0004-0000-0000-0000E9040000}"/>
    <hyperlink ref="E1269" location="A126232250V" display="A126232250V" xr:uid="{00000000-0004-0000-0000-0000EA040000}"/>
    <hyperlink ref="E1270" location="A126246506W" display="A126246506W" xr:uid="{00000000-0004-0000-0000-0000EB040000}"/>
    <hyperlink ref="E1271" location="A126239378J" display="A126239378J" xr:uid="{00000000-0004-0000-0000-0000EC040000}"/>
    <hyperlink ref="E1272" location="A126231890X" display="A126231890X" xr:uid="{00000000-0004-0000-0000-0000ED040000}"/>
    <hyperlink ref="E1273" location="A126246146C" display="A126246146C" xr:uid="{00000000-0004-0000-0000-0000EE040000}"/>
    <hyperlink ref="E1274" location="A126239018C" display="A126239018C" xr:uid="{00000000-0004-0000-0000-0000EF040000}"/>
    <hyperlink ref="E1275" location="A126232610L" display="A126232610L" xr:uid="{00000000-0004-0000-0000-0000F0040000}"/>
    <hyperlink ref="E1276" location="A126246866A" display="A126246866A" xr:uid="{00000000-0004-0000-0000-0000F1040000}"/>
    <hyperlink ref="E1277" location="A126239738A" display="A126239738A" xr:uid="{00000000-0004-0000-0000-0000F2040000}"/>
    <hyperlink ref="E1278" location="A126232322V" display="A126232322V" xr:uid="{00000000-0004-0000-0000-0000F3040000}"/>
    <hyperlink ref="E1279" location="A126246578J" display="A126246578J" xr:uid="{00000000-0004-0000-0000-0000F4040000}"/>
    <hyperlink ref="E1280" location="A126239450R" display="A126239450R" xr:uid="{00000000-0004-0000-0000-0000F5040000}"/>
    <hyperlink ref="E1281" location="A126231982J" display="A126231982J" xr:uid="{00000000-0004-0000-0000-0000F6040000}"/>
    <hyperlink ref="E1282" location="A126246238L" display="A126246238L" xr:uid="{00000000-0004-0000-0000-0000F7040000}"/>
    <hyperlink ref="E1283" location="A126239110V" display="A126239110V" xr:uid="{00000000-0004-0000-0000-0000F8040000}"/>
    <hyperlink ref="E1284" location="A126232414C" display="A126232414C" xr:uid="{00000000-0004-0000-0000-0000F9040000}"/>
    <hyperlink ref="E1285" location="A126246670X" display="A126246670X" xr:uid="{00000000-0004-0000-0000-0000FA040000}"/>
    <hyperlink ref="E1286" location="A126239542X" display="A126239542X" xr:uid="{00000000-0004-0000-0000-0000FB040000}"/>
    <hyperlink ref="E1287" location="A126232054K" display="A126232054K" xr:uid="{00000000-0004-0000-0000-0000FC040000}"/>
    <hyperlink ref="E1288" location="A126246310V" display="A126246310V" xr:uid="{00000000-0004-0000-0000-0000FD040000}"/>
    <hyperlink ref="E1289" location="A126239182F" display="A126239182F" xr:uid="{00000000-0004-0000-0000-0000FE040000}"/>
    <hyperlink ref="E1290" location="A126232558R" display="A126232558R" xr:uid="{00000000-0004-0000-0000-0000FF040000}"/>
    <hyperlink ref="E1291" location="A126246814X" display="A126246814X" xr:uid="{00000000-0004-0000-0000-000000050000}"/>
    <hyperlink ref="E1292" location="A126239686K" display="A126239686K" xr:uid="{00000000-0004-0000-0000-000001050000}"/>
    <hyperlink ref="E1293" location="A126232126K" display="A126232126K" xr:uid="{00000000-0004-0000-0000-000002050000}"/>
    <hyperlink ref="E1294" location="A126246382F" display="A126246382F" xr:uid="{00000000-0004-0000-0000-000003050000}"/>
    <hyperlink ref="E1295" location="A126239254F" display="A126239254F" xr:uid="{00000000-0004-0000-0000-000004050000}"/>
    <hyperlink ref="E1296" location="A126232270C" display="A126232270C" xr:uid="{00000000-0004-0000-0000-000005050000}"/>
    <hyperlink ref="E1297" location="A126246526F" display="A126246526F" xr:uid="{00000000-0004-0000-0000-000006050000}"/>
    <hyperlink ref="E1298" location="A126239398T" display="A126239398T" xr:uid="{00000000-0004-0000-0000-000007050000}"/>
    <hyperlink ref="E1299" location="A126231910W" display="A126231910W" xr:uid="{00000000-0004-0000-0000-000008050000}"/>
    <hyperlink ref="E1300" location="A126246166L" display="A126246166L" xr:uid="{00000000-0004-0000-0000-000009050000}"/>
    <hyperlink ref="E1301" location="A126239038L" display="A126239038L" xr:uid="{00000000-0004-0000-0000-00000A050000}"/>
    <hyperlink ref="E1302" location="A126232630W" display="A126232630W" xr:uid="{00000000-0004-0000-0000-00000B050000}"/>
    <hyperlink ref="E1303" location="A126246886K" display="A126246886K" xr:uid="{00000000-0004-0000-0000-00000C050000}"/>
    <hyperlink ref="E1304" location="A126239758K" display="A126239758K" xr:uid="{00000000-0004-0000-0000-00000D050000}"/>
    <hyperlink ref="E1305" location="A126232342C" display="A126232342C" xr:uid="{00000000-0004-0000-0000-00000E050000}"/>
    <hyperlink ref="E1306" location="A126246598T" display="A126246598T" xr:uid="{00000000-0004-0000-0000-00000F050000}"/>
    <hyperlink ref="E1307" location="A126239470X" display="A126239470X" xr:uid="{00000000-0004-0000-0000-000010050000}"/>
    <hyperlink ref="E1308" location="A126231930F" display="A126231930F" xr:uid="{00000000-0004-0000-0000-000011050000}"/>
    <hyperlink ref="E1309" location="A126246186W" display="A126246186W" xr:uid="{00000000-0004-0000-0000-000012050000}"/>
    <hyperlink ref="E1310" location="A126239058W" display="A126239058W" xr:uid="{00000000-0004-0000-0000-000013050000}"/>
    <hyperlink ref="E1311" location="A126232362L" display="A126232362L" xr:uid="{00000000-0004-0000-0000-000014050000}"/>
    <hyperlink ref="E1312" location="A126246618R" display="A126246618R" xr:uid="{00000000-0004-0000-0000-000015050000}"/>
    <hyperlink ref="E1313" location="A126239490J" display="A126239490J" xr:uid="{00000000-0004-0000-0000-000016050000}"/>
    <hyperlink ref="E1314" location="A126232002J" display="A126232002J" xr:uid="{00000000-0004-0000-0000-000017050000}"/>
    <hyperlink ref="E1315" location="A126246258W" display="A126246258W" xr:uid="{00000000-0004-0000-0000-000018050000}"/>
    <hyperlink ref="E1316" location="A126239130C" display="A126239130C" xr:uid="{00000000-0004-0000-0000-000019050000}"/>
    <hyperlink ref="E1317" location="A126232506L" display="A126232506L" xr:uid="{00000000-0004-0000-0000-00001A050000}"/>
    <hyperlink ref="E1318" location="A126246762J" display="A126246762J" xr:uid="{00000000-0004-0000-0000-00001B050000}"/>
    <hyperlink ref="E1319" location="A126239634J" display="A126239634J" xr:uid="{00000000-0004-0000-0000-00001C050000}"/>
    <hyperlink ref="E1320" location="A126232074V" display="A126232074V" xr:uid="{00000000-0004-0000-0000-00001D050000}"/>
    <hyperlink ref="E1321" location="A126246330C" display="A126246330C" xr:uid="{00000000-0004-0000-0000-00001E050000}"/>
    <hyperlink ref="E1322" location="A126239202C" display="A126239202C" xr:uid="{00000000-0004-0000-0000-00001F050000}"/>
    <hyperlink ref="E1323" location="A126232218V" display="A126232218V" xr:uid="{00000000-0004-0000-0000-000020050000}"/>
    <hyperlink ref="E1324" location="A126246474R" display="A126246474R" xr:uid="{00000000-0004-0000-0000-000021050000}"/>
    <hyperlink ref="E1325" location="A126239346R" display="A126239346R" xr:uid="{00000000-0004-0000-0000-000022050000}"/>
    <hyperlink ref="E1326" location="A126231858X" display="A126231858X" xr:uid="{00000000-0004-0000-0000-000023050000}"/>
    <hyperlink ref="E1327" location="A126246114K" display="A126246114K" xr:uid="{00000000-0004-0000-0000-000024050000}"/>
    <hyperlink ref="E1328" location="A126238986V" display="A126238986V" xr:uid="{00000000-0004-0000-0000-000025050000}"/>
    <hyperlink ref="E1329" location="A126232578X" display="A126232578X" xr:uid="{00000000-0004-0000-0000-000026050000}"/>
    <hyperlink ref="E1330" location="A126246834J" display="A126246834J" xr:uid="{00000000-0004-0000-0000-000027050000}"/>
    <hyperlink ref="E1331" location="A126239706J" display="A126239706J" xr:uid="{00000000-0004-0000-0000-000028050000}"/>
    <hyperlink ref="E1332" location="A126232290L" display="A126232290L" xr:uid="{00000000-0004-0000-0000-000029050000}"/>
    <hyperlink ref="E1333" location="A126246546R" display="A126246546R" xr:uid="{00000000-0004-0000-0000-00002A050000}"/>
    <hyperlink ref="E1334" location="A126239418R" display="A126239418R" xr:uid="{00000000-0004-0000-0000-00002B050000}"/>
    <hyperlink ref="E1335" location="A126231914F" display="A126231914F" xr:uid="{00000000-0004-0000-0000-00002C050000}"/>
    <hyperlink ref="E1336" location="A126246170C" display="A126246170C" xr:uid="{00000000-0004-0000-0000-00002D050000}"/>
    <hyperlink ref="E1337" location="A126239042C" display="A126239042C" xr:uid="{00000000-0004-0000-0000-00002E050000}"/>
    <hyperlink ref="E1338" location="A126232346L" display="A126232346L" xr:uid="{00000000-0004-0000-0000-00002F050000}"/>
    <hyperlink ref="E1339" location="A126246602W" display="A126246602W" xr:uid="{00000000-0004-0000-0000-000030050000}"/>
    <hyperlink ref="E1340" location="A126239474J" display="A126239474J" xr:uid="{00000000-0004-0000-0000-000031050000}"/>
    <hyperlink ref="E1341" location="A126231986T" display="A126231986T" xr:uid="{00000000-0004-0000-0000-000032050000}"/>
    <hyperlink ref="E1342" location="A126246242C" display="A126246242C" xr:uid="{00000000-0004-0000-0000-000033050000}"/>
    <hyperlink ref="E1343" location="A126239114C" display="A126239114C" xr:uid="{00000000-0004-0000-0000-000034050000}"/>
    <hyperlink ref="E1344" location="A126232490F" display="A126232490F" xr:uid="{00000000-0004-0000-0000-000035050000}"/>
    <hyperlink ref="E1345" location="A126246746J" display="A126246746J" xr:uid="{00000000-0004-0000-0000-000036050000}"/>
    <hyperlink ref="E1346" location="A126239618J" display="A126239618J" xr:uid="{00000000-0004-0000-0000-000037050000}"/>
    <hyperlink ref="E1347" location="A126232058V" display="A126232058V" xr:uid="{00000000-0004-0000-0000-000038050000}"/>
    <hyperlink ref="E1348" location="A126246314C" display="A126246314C" xr:uid="{00000000-0004-0000-0000-000039050000}"/>
    <hyperlink ref="E1349" location="A126239186R" display="A126239186R" xr:uid="{00000000-0004-0000-0000-00003A050000}"/>
    <hyperlink ref="E1350" location="A126232202A" display="A126232202A" xr:uid="{00000000-0004-0000-0000-00003B050000}"/>
    <hyperlink ref="E1351" location="A126246458R" display="A126246458R" xr:uid="{00000000-0004-0000-0000-00003C050000}"/>
    <hyperlink ref="E1352" location="A126239330W" display="A126239330W" xr:uid="{00000000-0004-0000-0000-00003D050000}"/>
    <hyperlink ref="E1353" location="A126231842F" display="A126231842F" xr:uid="{00000000-0004-0000-0000-00003E050000}"/>
    <hyperlink ref="E1354" location="A126246098W" display="A126246098W" xr:uid="{00000000-0004-0000-0000-00003F050000}"/>
    <hyperlink ref="E1355" location="A126238970A" display="A126238970A" xr:uid="{00000000-0004-0000-0000-000040050000}"/>
    <hyperlink ref="E1356" location="A126232562F" display="A126232562F" xr:uid="{00000000-0004-0000-0000-000041050000}"/>
    <hyperlink ref="E1357" location="A126246818J" display="A126246818J" xr:uid="{00000000-0004-0000-0000-000042050000}"/>
    <hyperlink ref="E1358" location="A126239690A" display="A126239690A" xr:uid="{00000000-0004-0000-0000-000043050000}"/>
    <hyperlink ref="E1359" location="A126232274L" display="A126232274L" xr:uid="{00000000-0004-0000-0000-000044050000}"/>
    <hyperlink ref="E1360" location="A126246530W" display="A126246530W" xr:uid="{00000000-0004-0000-0000-000045050000}"/>
    <hyperlink ref="E1361" location="A126239402W" display="A126239402W" xr:uid="{00000000-0004-0000-0000-000046050000}"/>
    <hyperlink ref="E1362" location="A126231918R" display="A126231918R" xr:uid="{00000000-0004-0000-0000-000047050000}"/>
    <hyperlink ref="E1363" location="A126246174L" display="A126246174L" xr:uid="{00000000-0004-0000-0000-000048050000}"/>
    <hyperlink ref="E1364" location="A126239046L" display="A126239046L" xr:uid="{00000000-0004-0000-0000-000049050000}"/>
    <hyperlink ref="E1365" location="A126232350C" display="A126232350C" xr:uid="{00000000-0004-0000-0000-00004A050000}"/>
    <hyperlink ref="E1366" location="A126246606F" display="A126246606F" xr:uid="{00000000-0004-0000-0000-00004B050000}"/>
    <hyperlink ref="E1367" location="A126239478T" display="A126239478T" xr:uid="{00000000-0004-0000-0000-00004C050000}"/>
    <hyperlink ref="E1368" location="A126231990J" display="A126231990J" xr:uid="{00000000-0004-0000-0000-00004D050000}"/>
    <hyperlink ref="E1369" location="A126246246L" display="A126246246L" xr:uid="{00000000-0004-0000-0000-00004E050000}"/>
    <hyperlink ref="E1370" location="A126239118L" display="A126239118L" xr:uid="{00000000-0004-0000-0000-00004F050000}"/>
    <hyperlink ref="E1371" location="A126232494R" display="A126232494R" xr:uid="{00000000-0004-0000-0000-000050050000}"/>
    <hyperlink ref="E1372" location="A126246750X" display="A126246750X" xr:uid="{00000000-0004-0000-0000-000051050000}"/>
    <hyperlink ref="E1373" location="A126239622X" display="A126239622X" xr:uid="{00000000-0004-0000-0000-000052050000}"/>
    <hyperlink ref="E1374" location="A126232062K" display="A126232062K" xr:uid="{00000000-0004-0000-0000-000053050000}"/>
    <hyperlink ref="E1375" location="A126246318L" display="A126246318L" xr:uid="{00000000-0004-0000-0000-000054050000}"/>
    <hyperlink ref="E1376" location="A126239190F" display="A126239190F" xr:uid="{00000000-0004-0000-0000-000055050000}"/>
    <hyperlink ref="E1377" location="A126232206K" display="A126232206K" xr:uid="{00000000-0004-0000-0000-000056050000}"/>
    <hyperlink ref="E1378" location="A126246462F" display="A126246462F" xr:uid="{00000000-0004-0000-0000-000057050000}"/>
    <hyperlink ref="E1379" location="A126239334F" display="A126239334F" xr:uid="{00000000-0004-0000-0000-000058050000}"/>
    <hyperlink ref="E1380" location="A126231846R" display="A126231846R" xr:uid="{00000000-0004-0000-0000-000059050000}"/>
    <hyperlink ref="E1381" location="A126246102A" display="A126246102A" xr:uid="{00000000-0004-0000-0000-00005A050000}"/>
    <hyperlink ref="E1382" location="A126238974K" display="A126238974K" xr:uid="{00000000-0004-0000-0000-00005B050000}"/>
    <hyperlink ref="E1383" location="A126232566R" display="A126232566R" xr:uid="{00000000-0004-0000-0000-00005C050000}"/>
    <hyperlink ref="E1384" location="A126246822X" display="A126246822X" xr:uid="{00000000-0004-0000-0000-00005D050000}"/>
    <hyperlink ref="E1385" location="A126239694K" display="A126239694K" xr:uid="{00000000-0004-0000-0000-00005E050000}"/>
    <hyperlink ref="E1386" location="A126232278W" display="A126232278W" xr:uid="{00000000-0004-0000-0000-00005F050000}"/>
    <hyperlink ref="E1387" location="A126246534F" display="A126246534F" xr:uid="{00000000-0004-0000-0000-000060050000}"/>
    <hyperlink ref="E1388" location="A126239406F" display="A126239406F" xr:uid="{00000000-0004-0000-0000-000061050000}"/>
    <hyperlink ref="E1389" location="A126231946X" display="A126231946X" xr:uid="{00000000-0004-0000-0000-000062050000}"/>
    <hyperlink ref="E1390" location="A126246202K" display="A126246202K" xr:uid="{00000000-0004-0000-0000-000063050000}"/>
    <hyperlink ref="E1391" location="A126239074W" display="A126239074W" xr:uid="{00000000-0004-0000-0000-000064050000}"/>
    <hyperlink ref="E1392" location="A126232378F" display="A126232378F" xr:uid="{00000000-0004-0000-0000-000065050000}"/>
    <hyperlink ref="E1393" location="A126246634R" display="A126246634R" xr:uid="{00000000-0004-0000-0000-000066050000}"/>
    <hyperlink ref="E1394" location="A126239506R" display="A126239506R" xr:uid="{00000000-0004-0000-0000-000067050000}"/>
    <hyperlink ref="E1395" location="A126232018A" display="A126232018A" xr:uid="{00000000-0004-0000-0000-000068050000}"/>
    <hyperlink ref="E1396" location="A126246274W" display="A126246274W" xr:uid="{00000000-0004-0000-0000-000069050000}"/>
    <hyperlink ref="E1397" location="A126239146W" display="A126239146W" xr:uid="{00000000-0004-0000-0000-00006A050000}"/>
    <hyperlink ref="E1398" location="A126232522L" display="A126232522L" xr:uid="{00000000-0004-0000-0000-00006B050000}"/>
    <hyperlink ref="E1399" location="A126246778A" display="A126246778A" xr:uid="{00000000-0004-0000-0000-00006C050000}"/>
    <hyperlink ref="E1400" location="A126239650J" display="A126239650J" xr:uid="{00000000-0004-0000-0000-00006D050000}"/>
    <hyperlink ref="E1401" location="A126232090V" display="A126232090V" xr:uid="{00000000-0004-0000-0000-00006E050000}"/>
    <hyperlink ref="E1402" location="A126246346W" display="A126246346W" xr:uid="{00000000-0004-0000-0000-00006F050000}"/>
    <hyperlink ref="E1403" location="A126239218W" display="A126239218W" xr:uid="{00000000-0004-0000-0000-000070050000}"/>
    <hyperlink ref="E1404" location="A126232234V" display="A126232234V" xr:uid="{00000000-0004-0000-0000-000071050000}"/>
    <hyperlink ref="E1405" location="A126246490R" display="A126246490R" xr:uid="{00000000-0004-0000-0000-000072050000}"/>
    <hyperlink ref="E1406" location="A126239362R" display="A126239362R" xr:uid="{00000000-0004-0000-0000-000073050000}"/>
    <hyperlink ref="E1407" location="A126231874X" display="A126231874X" xr:uid="{00000000-0004-0000-0000-000074050000}"/>
    <hyperlink ref="E1408" location="A126246130K" display="A126246130K" xr:uid="{00000000-0004-0000-0000-000075050000}"/>
    <hyperlink ref="E1409" location="A126239002K" display="A126239002K" xr:uid="{00000000-0004-0000-0000-000076050000}"/>
    <hyperlink ref="E1410" location="A126232594X" display="A126232594X" xr:uid="{00000000-0004-0000-0000-000077050000}"/>
    <hyperlink ref="E1411" location="A126246850J" display="A126246850J" xr:uid="{00000000-0004-0000-0000-000078050000}"/>
    <hyperlink ref="E1412" location="A126239722J" display="A126239722J" xr:uid="{00000000-0004-0000-0000-000079050000}"/>
    <hyperlink ref="E1413" location="A126232306V" display="A126232306V" xr:uid="{00000000-0004-0000-0000-00007A050000}"/>
    <hyperlink ref="E1414" location="A126246562R" display="A126246562R" xr:uid="{00000000-0004-0000-0000-00007B050000}"/>
    <hyperlink ref="E1415" location="A126239434R" display="A126239434R" xr:uid="{00000000-0004-0000-0000-00007C050000}"/>
    <hyperlink ref="E1416" location="A126231922F" display="A126231922F" xr:uid="{00000000-0004-0000-0000-00007D050000}"/>
    <hyperlink ref="E1417" location="A126246178W" display="A126246178W" xr:uid="{00000000-0004-0000-0000-00007E050000}"/>
    <hyperlink ref="E1418" location="A126239050C" display="A126239050C" xr:uid="{00000000-0004-0000-0000-00007F050000}"/>
    <hyperlink ref="E1419" location="A126232354L" display="A126232354L" xr:uid="{00000000-0004-0000-0000-000080050000}"/>
    <hyperlink ref="E1420" location="A126246610W" display="A126246610W" xr:uid="{00000000-0004-0000-0000-000081050000}"/>
    <hyperlink ref="E1421" location="A126239482J" display="A126239482J" xr:uid="{00000000-0004-0000-0000-000082050000}"/>
    <hyperlink ref="E1422" location="A126231994T" display="A126231994T" xr:uid="{00000000-0004-0000-0000-000083050000}"/>
    <hyperlink ref="E1423" location="A126246250C" display="A126246250C" xr:uid="{00000000-0004-0000-0000-000084050000}"/>
    <hyperlink ref="E1424" location="A126239122C" display="A126239122C" xr:uid="{00000000-0004-0000-0000-000085050000}"/>
    <hyperlink ref="E1425" location="A126232498X" display="A126232498X" xr:uid="{00000000-0004-0000-0000-000086050000}"/>
    <hyperlink ref="E1426" location="A126246754J" display="A126246754J" xr:uid="{00000000-0004-0000-0000-000087050000}"/>
    <hyperlink ref="E1427" location="A126239626J" display="A126239626J" xr:uid="{00000000-0004-0000-0000-000088050000}"/>
    <hyperlink ref="E1428" location="A126232066V" display="A126232066V" xr:uid="{00000000-0004-0000-0000-000089050000}"/>
    <hyperlink ref="E1429" location="A126246322C" display="A126246322C" xr:uid="{00000000-0004-0000-0000-00008A050000}"/>
    <hyperlink ref="E1430" location="A126239194R" display="A126239194R" xr:uid="{00000000-0004-0000-0000-00008B050000}"/>
    <hyperlink ref="E1431" location="A126232210A" display="A126232210A" xr:uid="{00000000-0004-0000-0000-00008C050000}"/>
    <hyperlink ref="E1432" location="A126246466R" display="A126246466R" xr:uid="{00000000-0004-0000-0000-00008D050000}"/>
    <hyperlink ref="E1433" location="A126239338R" display="A126239338R" xr:uid="{00000000-0004-0000-0000-00008E050000}"/>
    <hyperlink ref="E1434" location="A126231850F" display="A126231850F" xr:uid="{00000000-0004-0000-0000-00008F050000}"/>
    <hyperlink ref="E1435" location="A126246106K" display="A126246106K" xr:uid="{00000000-0004-0000-0000-000090050000}"/>
    <hyperlink ref="E1436" location="A126238978V" display="A126238978V" xr:uid="{00000000-0004-0000-0000-000091050000}"/>
    <hyperlink ref="E1437" location="A126232570F" display="A126232570F" xr:uid="{00000000-0004-0000-0000-000092050000}"/>
    <hyperlink ref="E1438" location="A126246826J" display="A126246826J" xr:uid="{00000000-0004-0000-0000-000093050000}"/>
    <hyperlink ref="E1439" location="A126239698V" display="A126239698V" xr:uid="{00000000-0004-0000-0000-000094050000}"/>
    <hyperlink ref="E1440" location="A126232282L" display="A126232282L" xr:uid="{00000000-0004-0000-0000-000095050000}"/>
    <hyperlink ref="E1441" location="A126246538R" display="A126246538R" xr:uid="{00000000-0004-0000-0000-000096050000}"/>
    <hyperlink ref="E1442" location="A126239410W" display="A126239410W" xr:uid="{00000000-0004-0000-0000-000097050000}"/>
    <hyperlink ref="E1443" location="A126231950R" display="A126231950R" xr:uid="{00000000-0004-0000-0000-000098050000}"/>
    <hyperlink ref="E1444" location="A126246206V" display="A126246206V" xr:uid="{00000000-0004-0000-0000-000099050000}"/>
    <hyperlink ref="E1445" location="A126239078F" display="A126239078F" xr:uid="{00000000-0004-0000-0000-00009A050000}"/>
    <hyperlink ref="E1446" location="A126232382W" display="A126232382W" xr:uid="{00000000-0004-0000-0000-00009B050000}"/>
    <hyperlink ref="E1447" location="A126246638X" display="A126246638X" xr:uid="{00000000-0004-0000-0000-00009C050000}"/>
    <hyperlink ref="E1448" location="A126239510F" display="A126239510F" xr:uid="{00000000-0004-0000-0000-00009D050000}"/>
    <hyperlink ref="E1449" location="A126232022T" display="A126232022T" xr:uid="{00000000-0004-0000-0000-00009E050000}"/>
    <hyperlink ref="E1450" location="A126246278F" display="A126246278F" xr:uid="{00000000-0004-0000-0000-00009F050000}"/>
    <hyperlink ref="E1451" location="A126239150L" display="A126239150L" xr:uid="{00000000-0004-0000-0000-0000A0050000}"/>
    <hyperlink ref="E1452" location="A126232526W" display="A126232526W" xr:uid="{00000000-0004-0000-0000-0000A1050000}"/>
    <hyperlink ref="E1453" location="A126246782T" display="A126246782T" xr:uid="{00000000-0004-0000-0000-0000A2050000}"/>
    <hyperlink ref="E1454" location="A126239654T" display="A126239654T" xr:uid="{00000000-0004-0000-0000-0000A3050000}"/>
    <hyperlink ref="E1455" location="A126232094C" display="A126232094C" xr:uid="{00000000-0004-0000-0000-0000A4050000}"/>
    <hyperlink ref="E1456" location="A126246350L" display="A126246350L" xr:uid="{00000000-0004-0000-0000-0000A5050000}"/>
    <hyperlink ref="E1457" location="A126239222L" display="A126239222L" xr:uid="{00000000-0004-0000-0000-0000A6050000}"/>
    <hyperlink ref="E1458" location="A126232238C" display="A126232238C" xr:uid="{00000000-0004-0000-0000-0000A7050000}"/>
    <hyperlink ref="E1459" location="A126246494X" display="A126246494X" xr:uid="{00000000-0004-0000-0000-0000A8050000}"/>
    <hyperlink ref="E1460" location="A126239366X" display="A126239366X" xr:uid="{00000000-0004-0000-0000-0000A9050000}"/>
    <hyperlink ref="E1461" location="A126231878J" display="A126231878J" xr:uid="{00000000-0004-0000-0000-0000AA050000}"/>
    <hyperlink ref="E1462" location="A126246134V" display="A126246134V" xr:uid="{00000000-0004-0000-0000-0000AB050000}"/>
    <hyperlink ref="E1463" location="A126239006V" display="A126239006V" xr:uid="{00000000-0004-0000-0000-0000AC050000}"/>
    <hyperlink ref="E1464" location="A126232598J" display="A126232598J" xr:uid="{00000000-0004-0000-0000-0000AD050000}"/>
    <hyperlink ref="E1465" location="A126246854T" display="A126246854T" xr:uid="{00000000-0004-0000-0000-0000AE050000}"/>
    <hyperlink ref="E1466" location="A126239726T" display="A126239726T" xr:uid="{00000000-0004-0000-0000-0000AF050000}"/>
    <hyperlink ref="E1467" location="A126232310K" display="A126232310K" xr:uid="{00000000-0004-0000-0000-0000B0050000}"/>
    <hyperlink ref="E1468" location="A126246566X" display="A126246566X" xr:uid="{00000000-0004-0000-0000-0000B1050000}"/>
    <hyperlink ref="E1469" location="A126239438X" display="A126239438X" xr:uid="{00000000-0004-0000-0000-0000B2050000}"/>
    <hyperlink ref="E1470" location="A126235914C" display="A126235914C" xr:uid="{00000000-0004-0000-0000-0000B3050000}"/>
    <hyperlink ref="E1471" location="A126250170F" display="A126250170F" xr:uid="{00000000-0004-0000-0000-0000B4050000}"/>
    <hyperlink ref="E1472" location="A126243042F" display="A126243042F" xr:uid="{00000000-0004-0000-0000-0000B5050000}"/>
    <hyperlink ref="E1473" location="A126236346K" display="A126236346K" xr:uid="{00000000-0004-0000-0000-0000B6050000}"/>
    <hyperlink ref="E1474" location="A126250602X" display="A126250602X" xr:uid="{00000000-0004-0000-0000-0000B7050000}"/>
    <hyperlink ref="E1475" location="A126243474K" display="A126243474K" xr:uid="{00000000-0004-0000-0000-0000B8050000}"/>
    <hyperlink ref="E1476" location="A126235986R" display="A126235986R" xr:uid="{00000000-0004-0000-0000-0000B9050000}"/>
    <hyperlink ref="E1477" location="A126250242F" display="A126250242F" xr:uid="{00000000-0004-0000-0000-0000BA050000}"/>
    <hyperlink ref="E1478" location="A126243114F" display="A126243114F" xr:uid="{00000000-0004-0000-0000-0000BB050000}"/>
    <hyperlink ref="E1479" location="A126236490C" display="A126236490C" xr:uid="{00000000-0004-0000-0000-0000BC050000}"/>
    <hyperlink ref="E1480" location="A126250746K" display="A126250746K" xr:uid="{00000000-0004-0000-0000-0000BD050000}"/>
    <hyperlink ref="E1481" location="A126243618K" display="A126243618K" xr:uid="{00000000-0004-0000-0000-0000BE050000}"/>
    <hyperlink ref="E1482" location="A126236058T" display="A126236058T" xr:uid="{00000000-0004-0000-0000-0000BF050000}"/>
    <hyperlink ref="E1483" location="A126250314F" display="A126250314F" xr:uid="{00000000-0004-0000-0000-0000C0050000}"/>
    <hyperlink ref="E1484" location="A126243186T" display="A126243186T" xr:uid="{00000000-0004-0000-0000-0000C1050000}"/>
    <hyperlink ref="E1485" location="A126236202X" display="A126236202X" xr:uid="{00000000-0004-0000-0000-0000C2050000}"/>
    <hyperlink ref="E1486" location="A126250458T" display="A126250458T" xr:uid="{00000000-0004-0000-0000-0000C3050000}"/>
    <hyperlink ref="E1487" location="A126243330X" display="A126243330X" xr:uid="{00000000-0004-0000-0000-0000C4050000}"/>
    <hyperlink ref="E1488" location="A126235842C" display="A126235842C" xr:uid="{00000000-0004-0000-0000-0000C5050000}"/>
    <hyperlink ref="E1489" location="A126250098X" display="A126250098X" xr:uid="{00000000-0004-0000-0000-0000C6050000}"/>
    <hyperlink ref="E1490" location="A126242970C" display="A126242970C" xr:uid="{00000000-0004-0000-0000-0000C7050000}"/>
    <hyperlink ref="E1491" location="A126236562C" display="A126236562C" xr:uid="{00000000-0004-0000-0000-0000C8050000}"/>
    <hyperlink ref="E1492" location="A126250818K" display="A126250818K" xr:uid="{00000000-0004-0000-0000-0000C9050000}"/>
    <hyperlink ref="E1493" location="A126243690C" display="A126243690C" xr:uid="{00000000-0004-0000-0000-0000CA050000}"/>
    <hyperlink ref="E1494" location="A126236274K" display="A126236274K" xr:uid="{00000000-0004-0000-0000-0000CB050000}"/>
    <hyperlink ref="E1495" location="A126250530X" display="A126250530X" xr:uid="{00000000-0004-0000-0000-0000CC050000}"/>
    <hyperlink ref="E1496" location="A126243402X" display="A126243402X" xr:uid="{00000000-0004-0000-0000-0000CD050000}"/>
    <hyperlink ref="E1497" location="A126235926L" display="A126235926L" xr:uid="{00000000-0004-0000-0000-0000CE050000}"/>
    <hyperlink ref="E1498" location="A126250182R" display="A126250182R" xr:uid="{00000000-0004-0000-0000-0000CF050000}"/>
    <hyperlink ref="E1499" location="A126243054R" display="A126243054R" xr:uid="{00000000-0004-0000-0000-0000D0050000}"/>
    <hyperlink ref="E1500" location="A126236358V" display="A126236358V" xr:uid="{00000000-0004-0000-0000-0000D1050000}"/>
    <hyperlink ref="E1501" location="A126250614J" display="A126250614J" xr:uid="{00000000-0004-0000-0000-0000D2050000}"/>
    <hyperlink ref="E1502" location="A126243486V" display="A126243486V" xr:uid="{00000000-0004-0000-0000-0000D3050000}"/>
    <hyperlink ref="E1503" location="A126235998X" display="A126235998X" xr:uid="{00000000-0004-0000-0000-0000D4050000}"/>
    <hyperlink ref="E1504" location="A126250254R" display="A126250254R" xr:uid="{00000000-0004-0000-0000-0000D5050000}"/>
    <hyperlink ref="E1505" location="A126243126R" display="A126243126R" xr:uid="{00000000-0004-0000-0000-0000D6050000}"/>
    <hyperlink ref="E1506" location="A126236502A" display="A126236502A" xr:uid="{00000000-0004-0000-0000-0000D7050000}"/>
    <hyperlink ref="E1507" location="A126250758V" display="A126250758V" xr:uid="{00000000-0004-0000-0000-0000D8050000}"/>
    <hyperlink ref="E1508" location="A126243630A" display="A126243630A" xr:uid="{00000000-0004-0000-0000-0000D9050000}"/>
    <hyperlink ref="E1509" location="A126236070J" display="A126236070J" xr:uid="{00000000-0004-0000-0000-0000DA050000}"/>
    <hyperlink ref="E1510" location="A126250326R" display="A126250326R" xr:uid="{00000000-0004-0000-0000-0000DB050000}"/>
    <hyperlink ref="E1511" location="A126243198A" display="A126243198A" xr:uid="{00000000-0004-0000-0000-0000DC050000}"/>
    <hyperlink ref="E1512" location="A126236214J" display="A126236214J" xr:uid="{00000000-0004-0000-0000-0000DD050000}"/>
    <hyperlink ref="E1513" location="A126250470J" display="A126250470J" xr:uid="{00000000-0004-0000-0000-0000DE050000}"/>
    <hyperlink ref="E1514" location="A126243342J" display="A126243342J" xr:uid="{00000000-0004-0000-0000-0000DF050000}"/>
    <hyperlink ref="E1515" location="A126235854L" display="A126235854L" xr:uid="{00000000-0004-0000-0000-0000E0050000}"/>
    <hyperlink ref="E1516" location="A126250110C" display="A126250110C" xr:uid="{00000000-0004-0000-0000-0000E1050000}"/>
    <hyperlink ref="E1517" location="A126242982L" display="A126242982L" xr:uid="{00000000-0004-0000-0000-0000E2050000}"/>
    <hyperlink ref="E1518" location="A126236574L" display="A126236574L" xr:uid="{00000000-0004-0000-0000-0000E3050000}"/>
    <hyperlink ref="E1519" location="A126250830A" display="A126250830A" xr:uid="{00000000-0004-0000-0000-0000E4050000}"/>
    <hyperlink ref="E1520" location="A126243702A" display="A126243702A" xr:uid="{00000000-0004-0000-0000-0000E5050000}"/>
    <hyperlink ref="E1521" location="A126236286V" display="A126236286V" xr:uid="{00000000-0004-0000-0000-0000E6050000}"/>
    <hyperlink ref="E1522" location="A126250542J" display="A126250542J" xr:uid="{00000000-0004-0000-0000-0000E7050000}"/>
    <hyperlink ref="E1523" location="A126243414J" display="A126243414J" xr:uid="{00000000-0004-0000-0000-0000E8050000}"/>
    <hyperlink ref="E1524" location="A126235894F" display="A126235894F" xr:uid="{00000000-0004-0000-0000-0000E9050000}"/>
    <hyperlink ref="E1525" location="A126250150W" display="A126250150W" xr:uid="{00000000-0004-0000-0000-0000EA050000}"/>
    <hyperlink ref="E1526" location="A126243022W" display="A126243022W" xr:uid="{00000000-0004-0000-0000-0000EB050000}"/>
    <hyperlink ref="E1527" location="A126236326A" display="A126236326A" xr:uid="{00000000-0004-0000-0000-0000EC050000}"/>
    <hyperlink ref="E1528" location="A126250582A" display="A126250582A" xr:uid="{00000000-0004-0000-0000-0000ED050000}"/>
    <hyperlink ref="E1529" location="A126243454A" display="A126243454A" xr:uid="{00000000-0004-0000-0000-0000EE050000}"/>
    <hyperlink ref="E1530" location="A126235966F" display="A126235966F" xr:uid="{00000000-0004-0000-0000-0000EF050000}"/>
    <hyperlink ref="E1531" location="A126250222W" display="A126250222W" xr:uid="{00000000-0004-0000-0000-0000F0050000}"/>
    <hyperlink ref="E1532" location="A126243094J" display="A126243094J" xr:uid="{00000000-0004-0000-0000-0000F1050000}"/>
    <hyperlink ref="E1533" location="A126236470V" display="A126236470V" xr:uid="{00000000-0004-0000-0000-0000F2050000}"/>
    <hyperlink ref="E1534" location="A126250726A" display="A126250726A" xr:uid="{00000000-0004-0000-0000-0000F3050000}"/>
    <hyperlink ref="E1535" location="A126243598L" display="A126243598L" xr:uid="{00000000-0004-0000-0000-0000F4050000}"/>
    <hyperlink ref="E1536" location="A126236038J" display="A126236038J" xr:uid="{00000000-0004-0000-0000-0000F5050000}"/>
    <hyperlink ref="E1537" location="A126250294J" display="A126250294J" xr:uid="{00000000-0004-0000-0000-0000F6050000}"/>
    <hyperlink ref="E1538" location="A126243166J" display="A126243166J" xr:uid="{00000000-0004-0000-0000-0000F7050000}"/>
    <hyperlink ref="E1539" location="A126236182A" display="A126236182A" xr:uid="{00000000-0004-0000-0000-0000F8050000}"/>
    <hyperlink ref="E1540" location="A126250438J" display="A126250438J" xr:uid="{00000000-0004-0000-0000-0000F9050000}"/>
    <hyperlink ref="E1541" location="A126243310R" display="A126243310R" xr:uid="{00000000-0004-0000-0000-0000FA050000}"/>
    <hyperlink ref="E1542" location="A126235822V" display="A126235822V" xr:uid="{00000000-0004-0000-0000-0000FB050000}"/>
    <hyperlink ref="E1543" location="A126250078R" display="A126250078R" xr:uid="{00000000-0004-0000-0000-0000FC050000}"/>
    <hyperlink ref="E1544" location="A126242950V" display="A126242950V" xr:uid="{00000000-0004-0000-0000-0000FD050000}"/>
    <hyperlink ref="E1545" location="A126236542V" display="A126236542V" xr:uid="{00000000-0004-0000-0000-0000FE050000}"/>
    <hyperlink ref="E1546" location="A126250798L" display="A126250798L" xr:uid="{00000000-0004-0000-0000-0000FF050000}"/>
    <hyperlink ref="E1547" location="A126243670V" display="A126243670V" xr:uid="{00000000-0004-0000-0000-000000060000}"/>
    <hyperlink ref="E1548" location="A126236254A" display="A126236254A" xr:uid="{00000000-0004-0000-0000-000001060000}"/>
    <hyperlink ref="E1549" location="A126250510R" display="A126250510R" xr:uid="{00000000-0004-0000-0000-000002060000}"/>
    <hyperlink ref="E1550" location="A126243382A" display="A126243382A" xr:uid="{00000000-0004-0000-0000-000003060000}"/>
    <hyperlink ref="E1551" location="A126235930C" display="A126235930C" xr:uid="{00000000-0004-0000-0000-000004060000}"/>
    <hyperlink ref="E1552" location="A126250186X" display="A126250186X" xr:uid="{00000000-0004-0000-0000-000005060000}"/>
    <hyperlink ref="E1553" location="A126243058X" display="A126243058X" xr:uid="{00000000-0004-0000-0000-000006060000}"/>
    <hyperlink ref="E1554" location="A126236362K" display="A126236362K" xr:uid="{00000000-0004-0000-0000-000007060000}"/>
    <hyperlink ref="E1555" location="A126250618T" display="A126250618T" xr:uid="{00000000-0004-0000-0000-000008060000}"/>
    <hyperlink ref="E1556" location="A126243490K" display="A126243490K" xr:uid="{00000000-0004-0000-0000-000009060000}"/>
    <hyperlink ref="E1557" location="A126236002F" display="A126236002F" xr:uid="{00000000-0004-0000-0000-00000A060000}"/>
    <hyperlink ref="E1558" location="A126250258X" display="A126250258X" xr:uid="{00000000-0004-0000-0000-00000B060000}"/>
    <hyperlink ref="E1559" location="A126243130F" display="A126243130F" xr:uid="{00000000-0004-0000-0000-00000C060000}"/>
    <hyperlink ref="E1560" location="A126236506K" display="A126236506K" xr:uid="{00000000-0004-0000-0000-00000D060000}"/>
    <hyperlink ref="E1561" location="A126250762K" display="A126250762K" xr:uid="{00000000-0004-0000-0000-00000E060000}"/>
    <hyperlink ref="E1562" location="A126243634K" display="A126243634K" xr:uid="{00000000-0004-0000-0000-00000F060000}"/>
    <hyperlink ref="E1563" location="A126236074T" display="A126236074T" xr:uid="{00000000-0004-0000-0000-000010060000}"/>
    <hyperlink ref="E1564" location="A126250330F" display="A126250330F" xr:uid="{00000000-0004-0000-0000-000011060000}"/>
    <hyperlink ref="E1565" location="A126243202F" display="A126243202F" xr:uid="{00000000-0004-0000-0000-000012060000}"/>
    <hyperlink ref="E1566" location="A126236218T" display="A126236218T" xr:uid="{00000000-0004-0000-0000-000013060000}"/>
    <hyperlink ref="E1567" location="A126250474T" display="A126250474T" xr:uid="{00000000-0004-0000-0000-000014060000}"/>
    <hyperlink ref="E1568" location="A126243346T" display="A126243346T" xr:uid="{00000000-0004-0000-0000-000015060000}"/>
    <hyperlink ref="E1569" location="A126235858W" display="A126235858W" xr:uid="{00000000-0004-0000-0000-000016060000}"/>
    <hyperlink ref="E1570" location="A126250114L" display="A126250114L" xr:uid="{00000000-0004-0000-0000-000017060000}"/>
    <hyperlink ref="E1571" location="A126242986W" display="A126242986W" xr:uid="{00000000-0004-0000-0000-000018060000}"/>
    <hyperlink ref="E1572" location="A126236578W" display="A126236578W" xr:uid="{00000000-0004-0000-0000-000019060000}"/>
    <hyperlink ref="E1573" location="A126250834K" display="A126250834K" xr:uid="{00000000-0004-0000-0000-00001A060000}"/>
    <hyperlink ref="E1574" location="A126243706K" display="A126243706K" xr:uid="{00000000-0004-0000-0000-00001B060000}"/>
    <hyperlink ref="E1575" location="A126236290K" display="A126236290K" xr:uid="{00000000-0004-0000-0000-00001C060000}"/>
    <hyperlink ref="E1576" location="A126250546T" display="A126250546T" xr:uid="{00000000-0004-0000-0000-00001D060000}"/>
    <hyperlink ref="E1577" location="A126243418T" display="A126243418T" xr:uid="{00000000-0004-0000-0000-00001E060000}"/>
    <hyperlink ref="E1578" location="A126235934L" display="A126235934L" xr:uid="{00000000-0004-0000-0000-00001F060000}"/>
    <hyperlink ref="E1579" location="A126250190R" display="A126250190R" xr:uid="{00000000-0004-0000-0000-000020060000}"/>
    <hyperlink ref="E1580" location="A126243062R" display="A126243062R" xr:uid="{00000000-0004-0000-0000-000021060000}"/>
    <hyperlink ref="E1581" location="A126236366V" display="A126236366V" xr:uid="{00000000-0004-0000-0000-000022060000}"/>
    <hyperlink ref="E1582" location="A126250622J" display="A126250622J" xr:uid="{00000000-0004-0000-0000-000023060000}"/>
    <hyperlink ref="E1583" location="A126243494V" display="A126243494V" xr:uid="{00000000-0004-0000-0000-000024060000}"/>
    <hyperlink ref="E1584" location="A126236006R" display="A126236006R" xr:uid="{00000000-0004-0000-0000-000025060000}"/>
    <hyperlink ref="E1585" location="A126250262R" display="A126250262R" xr:uid="{00000000-0004-0000-0000-000026060000}"/>
    <hyperlink ref="E1586" location="A126243134R" display="A126243134R" xr:uid="{00000000-0004-0000-0000-000027060000}"/>
    <hyperlink ref="E1587" location="A126236510A" display="A126236510A" xr:uid="{00000000-0004-0000-0000-000028060000}"/>
    <hyperlink ref="E1588" location="A126250766V" display="A126250766V" xr:uid="{00000000-0004-0000-0000-000029060000}"/>
    <hyperlink ref="E1589" location="A126243638V" display="A126243638V" xr:uid="{00000000-0004-0000-0000-00002A060000}"/>
    <hyperlink ref="E1590" location="A126236078A" display="A126236078A" xr:uid="{00000000-0004-0000-0000-00002B060000}"/>
    <hyperlink ref="E1591" location="A126250334R" display="A126250334R" xr:uid="{00000000-0004-0000-0000-00002C060000}"/>
    <hyperlink ref="E1592" location="A126243206R" display="A126243206R" xr:uid="{00000000-0004-0000-0000-00002D060000}"/>
    <hyperlink ref="E1593" location="A126236222J" display="A126236222J" xr:uid="{00000000-0004-0000-0000-00002E060000}"/>
    <hyperlink ref="E1594" location="A126250478A" display="A126250478A" xr:uid="{00000000-0004-0000-0000-00002F060000}"/>
    <hyperlink ref="E1595" location="A126243350J" display="A126243350J" xr:uid="{00000000-0004-0000-0000-000030060000}"/>
    <hyperlink ref="E1596" location="A126235862L" display="A126235862L" xr:uid="{00000000-0004-0000-0000-000031060000}"/>
    <hyperlink ref="E1597" location="A126250118W" display="A126250118W" xr:uid="{00000000-0004-0000-0000-000032060000}"/>
    <hyperlink ref="E1598" location="A126242990L" display="A126242990L" xr:uid="{00000000-0004-0000-0000-000033060000}"/>
    <hyperlink ref="E1599" location="A126236582L" display="A126236582L" xr:uid="{00000000-0004-0000-0000-000034060000}"/>
    <hyperlink ref="E1600" location="A126250838V" display="A126250838V" xr:uid="{00000000-0004-0000-0000-000035060000}"/>
    <hyperlink ref="E1601" location="A126243710A" display="A126243710A" xr:uid="{00000000-0004-0000-0000-000036060000}"/>
    <hyperlink ref="E1602" location="A126236294V" display="A126236294V" xr:uid="{00000000-0004-0000-0000-000037060000}"/>
    <hyperlink ref="E1603" location="A126250550J" display="A126250550J" xr:uid="{00000000-0004-0000-0000-000038060000}"/>
    <hyperlink ref="E1604" location="A126243422J" display="A126243422J" xr:uid="{00000000-0004-0000-0000-000039060000}"/>
    <hyperlink ref="E1605" location="A126235898R" display="A126235898R" xr:uid="{00000000-0004-0000-0000-00003A060000}"/>
    <hyperlink ref="E1606" location="A126250154F" display="A126250154F" xr:uid="{00000000-0004-0000-0000-00003B060000}"/>
    <hyperlink ref="E1607" location="A126243026F" display="A126243026F" xr:uid="{00000000-0004-0000-0000-00003C060000}"/>
    <hyperlink ref="E1608" location="A126236330T" display="A126236330T" xr:uid="{00000000-0004-0000-0000-00003D060000}"/>
    <hyperlink ref="E1609" location="A126250586K" display="A126250586K" xr:uid="{00000000-0004-0000-0000-00003E060000}"/>
    <hyperlink ref="E1610" location="A126243458K" display="A126243458K" xr:uid="{00000000-0004-0000-0000-00003F060000}"/>
    <hyperlink ref="E1611" location="A126235970W" display="A126235970W" xr:uid="{00000000-0004-0000-0000-000040060000}"/>
    <hyperlink ref="E1612" location="A126250226F" display="A126250226F" xr:uid="{00000000-0004-0000-0000-000041060000}"/>
    <hyperlink ref="E1613" location="A126243098T" display="A126243098T" xr:uid="{00000000-0004-0000-0000-000042060000}"/>
    <hyperlink ref="E1614" location="A126236474C" display="A126236474C" xr:uid="{00000000-0004-0000-0000-000043060000}"/>
    <hyperlink ref="E1615" location="A126250730T" display="A126250730T" xr:uid="{00000000-0004-0000-0000-000044060000}"/>
    <hyperlink ref="E1616" location="A126243602T" display="A126243602T" xr:uid="{00000000-0004-0000-0000-000045060000}"/>
    <hyperlink ref="E1617" location="A126236042X" display="A126236042X" xr:uid="{00000000-0004-0000-0000-000046060000}"/>
    <hyperlink ref="E1618" location="A126250298T" display="A126250298T" xr:uid="{00000000-0004-0000-0000-000047060000}"/>
    <hyperlink ref="E1619" location="A126243170X" display="A126243170X" xr:uid="{00000000-0004-0000-0000-000048060000}"/>
    <hyperlink ref="E1620" location="A126236186K" display="A126236186K" xr:uid="{00000000-0004-0000-0000-000049060000}"/>
    <hyperlink ref="E1621" location="A126250442X" display="A126250442X" xr:uid="{00000000-0004-0000-0000-00004A060000}"/>
    <hyperlink ref="E1622" location="A126243314X" display="A126243314X" xr:uid="{00000000-0004-0000-0000-00004B060000}"/>
    <hyperlink ref="E1623" location="A126235826C" display="A126235826C" xr:uid="{00000000-0004-0000-0000-00004C060000}"/>
    <hyperlink ref="E1624" location="A126250082F" display="A126250082F" xr:uid="{00000000-0004-0000-0000-00004D060000}"/>
    <hyperlink ref="E1625" location="A126242954C" display="A126242954C" xr:uid="{00000000-0004-0000-0000-00004E060000}"/>
    <hyperlink ref="E1626" location="A126236546C" display="A126236546C" xr:uid="{00000000-0004-0000-0000-00004F060000}"/>
    <hyperlink ref="E1627" location="A126250802T" display="A126250802T" xr:uid="{00000000-0004-0000-0000-000050060000}"/>
    <hyperlink ref="E1628" location="A126243674C" display="A126243674C" xr:uid="{00000000-0004-0000-0000-000051060000}"/>
    <hyperlink ref="E1629" location="A126236258K" display="A126236258K" xr:uid="{00000000-0004-0000-0000-000052060000}"/>
    <hyperlink ref="E1630" location="A126250514X" display="A126250514X" xr:uid="{00000000-0004-0000-0000-000053060000}"/>
    <hyperlink ref="E1631" location="A126243386K" display="A126243386K" xr:uid="{00000000-0004-0000-0000-000054060000}"/>
    <hyperlink ref="E1632" location="A126235902V" display="A126235902V" xr:uid="{00000000-0004-0000-0000-000055060000}"/>
    <hyperlink ref="E1633" location="A126250158R" display="A126250158R" xr:uid="{00000000-0004-0000-0000-000056060000}"/>
    <hyperlink ref="E1634" location="A126243030W" display="A126243030W" xr:uid="{00000000-0004-0000-0000-000057060000}"/>
    <hyperlink ref="E1635" location="A126236334A" display="A126236334A" xr:uid="{00000000-0004-0000-0000-000058060000}"/>
    <hyperlink ref="E1636" location="A126250590A" display="A126250590A" xr:uid="{00000000-0004-0000-0000-000059060000}"/>
    <hyperlink ref="E1637" location="A126243462A" display="A126243462A" xr:uid="{00000000-0004-0000-0000-00005A060000}"/>
    <hyperlink ref="E1638" location="A126235974F" display="A126235974F" xr:uid="{00000000-0004-0000-0000-00005B060000}"/>
    <hyperlink ref="E1639" location="A126250230W" display="A126250230W" xr:uid="{00000000-0004-0000-0000-00005C060000}"/>
    <hyperlink ref="E1640" location="A126243102W" display="A126243102W" xr:uid="{00000000-0004-0000-0000-00005D060000}"/>
    <hyperlink ref="E1641" location="A126236478L" display="A126236478L" xr:uid="{00000000-0004-0000-0000-00005E060000}"/>
    <hyperlink ref="E1642" location="A126250734A" display="A126250734A" xr:uid="{00000000-0004-0000-0000-00005F060000}"/>
    <hyperlink ref="E1643" location="A126243606A" display="A126243606A" xr:uid="{00000000-0004-0000-0000-000060060000}"/>
    <hyperlink ref="E1644" location="A126236046J" display="A126236046J" xr:uid="{00000000-0004-0000-0000-000061060000}"/>
    <hyperlink ref="E1645" location="A126250302W" display="A126250302W" xr:uid="{00000000-0004-0000-0000-000062060000}"/>
    <hyperlink ref="E1646" location="A126243174J" display="A126243174J" xr:uid="{00000000-0004-0000-0000-000063060000}"/>
    <hyperlink ref="E1647" location="A126236190A" display="A126236190A" xr:uid="{00000000-0004-0000-0000-000064060000}"/>
    <hyperlink ref="E1648" location="A126250446J" display="A126250446J" xr:uid="{00000000-0004-0000-0000-000065060000}"/>
    <hyperlink ref="E1649" location="A126243318J" display="A126243318J" xr:uid="{00000000-0004-0000-0000-000066060000}"/>
    <hyperlink ref="E1650" location="A126235830V" display="A126235830V" xr:uid="{00000000-0004-0000-0000-000067060000}"/>
    <hyperlink ref="E1651" location="A126250086R" display="A126250086R" xr:uid="{00000000-0004-0000-0000-000068060000}"/>
    <hyperlink ref="E1652" location="A126242958L" display="A126242958L" xr:uid="{00000000-0004-0000-0000-000069060000}"/>
    <hyperlink ref="E1653" location="A126236550V" display="A126236550V" xr:uid="{00000000-0004-0000-0000-00006A060000}"/>
    <hyperlink ref="E1654" location="A126250806A" display="A126250806A" xr:uid="{00000000-0004-0000-0000-00006B060000}"/>
    <hyperlink ref="E1655" location="A126243678L" display="A126243678L" xr:uid="{00000000-0004-0000-0000-00006C060000}"/>
    <hyperlink ref="E1656" location="A126236262A" display="A126236262A" xr:uid="{00000000-0004-0000-0000-00006D060000}"/>
    <hyperlink ref="E1657" location="A126250518J" display="A126250518J" xr:uid="{00000000-0004-0000-0000-00006E060000}"/>
    <hyperlink ref="E1658" location="A126243390A" display="A126243390A" xr:uid="{00000000-0004-0000-0000-00006F060000}"/>
    <hyperlink ref="E1659" location="A126235918L" display="A126235918L" xr:uid="{00000000-0004-0000-0000-000070060000}"/>
    <hyperlink ref="E1660" location="A126250174R" display="A126250174R" xr:uid="{00000000-0004-0000-0000-000071060000}"/>
    <hyperlink ref="E1661" location="A126243046R" display="A126243046R" xr:uid="{00000000-0004-0000-0000-000072060000}"/>
    <hyperlink ref="E1662" location="A126236350A" display="A126236350A" xr:uid="{00000000-0004-0000-0000-000073060000}"/>
    <hyperlink ref="E1663" location="A126250606J" display="A126250606J" xr:uid="{00000000-0004-0000-0000-000074060000}"/>
    <hyperlink ref="E1664" location="A126243478V" display="A126243478V" xr:uid="{00000000-0004-0000-0000-000075060000}"/>
    <hyperlink ref="E1665" location="A126235990F" display="A126235990F" xr:uid="{00000000-0004-0000-0000-000076060000}"/>
    <hyperlink ref="E1666" location="A126250246R" display="A126250246R" xr:uid="{00000000-0004-0000-0000-000077060000}"/>
    <hyperlink ref="E1667" location="A126243118R" display="A126243118R" xr:uid="{00000000-0004-0000-0000-000078060000}"/>
    <hyperlink ref="E1668" location="A126236494L" display="A126236494L" xr:uid="{00000000-0004-0000-0000-000079060000}"/>
    <hyperlink ref="E1669" location="A126250750A" display="A126250750A" xr:uid="{00000000-0004-0000-0000-00007A060000}"/>
    <hyperlink ref="E1670" location="A126243622A" display="A126243622A" xr:uid="{00000000-0004-0000-0000-00007B060000}"/>
    <hyperlink ref="E1671" location="A126236062J" display="A126236062J" xr:uid="{00000000-0004-0000-0000-00007C060000}"/>
    <hyperlink ref="E1672" location="A126250318R" display="A126250318R" xr:uid="{00000000-0004-0000-0000-00007D060000}"/>
    <hyperlink ref="E1673" location="A126243190J" display="A126243190J" xr:uid="{00000000-0004-0000-0000-00007E060000}"/>
    <hyperlink ref="E1674" location="A126236206J" display="A126236206J" xr:uid="{00000000-0004-0000-0000-00007F060000}"/>
    <hyperlink ref="E1675" location="A126250462J" display="A126250462J" xr:uid="{00000000-0004-0000-0000-000080060000}"/>
    <hyperlink ref="E1676" location="A126243334J" display="A126243334J" xr:uid="{00000000-0004-0000-0000-000081060000}"/>
    <hyperlink ref="E1677" location="A126235846L" display="A126235846L" xr:uid="{00000000-0004-0000-0000-000082060000}"/>
    <hyperlink ref="E1678" location="A126250102C" display="A126250102C" xr:uid="{00000000-0004-0000-0000-000083060000}"/>
    <hyperlink ref="E1679" location="A126242974L" display="A126242974L" xr:uid="{00000000-0004-0000-0000-000084060000}"/>
    <hyperlink ref="E1680" location="A126236566L" display="A126236566L" xr:uid="{00000000-0004-0000-0000-000085060000}"/>
    <hyperlink ref="E1681" location="A126250822A" display="A126250822A" xr:uid="{00000000-0004-0000-0000-000086060000}"/>
    <hyperlink ref="E1682" location="A126243694L" display="A126243694L" xr:uid="{00000000-0004-0000-0000-000087060000}"/>
    <hyperlink ref="E1683" location="A126236278V" display="A126236278V" xr:uid="{00000000-0004-0000-0000-000088060000}"/>
    <hyperlink ref="E1684" location="A126250534J" display="A126250534J" xr:uid="{00000000-0004-0000-0000-000089060000}"/>
    <hyperlink ref="E1685" location="A126243406J" display="A126243406J" xr:uid="{00000000-0004-0000-0000-00008A060000}"/>
    <hyperlink ref="E1686" location="A126235886F" display="A126235886F" xr:uid="{00000000-0004-0000-0000-00008B060000}"/>
    <hyperlink ref="E1687" location="A126250142W" display="A126250142W" xr:uid="{00000000-0004-0000-0000-00008C060000}"/>
    <hyperlink ref="E1688" location="A126243014W" display="A126243014W" xr:uid="{00000000-0004-0000-0000-00008D060000}"/>
    <hyperlink ref="E1689" location="A126236318A" display="A126236318A" xr:uid="{00000000-0004-0000-0000-00008E060000}"/>
    <hyperlink ref="E1690" location="A126250574A" display="A126250574A" xr:uid="{00000000-0004-0000-0000-00008F060000}"/>
    <hyperlink ref="E1691" location="A126243446A" display="A126243446A" xr:uid="{00000000-0004-0000-0000-000090060000}"/>
    <hyperlink ref="E1692" location="A126235958F" display="A126235958F" xr:uid="{00000000-0004-0000-0000-000091060000}"/>
    <hyperlink ref="E1693" location="A126250214W" display="A126250214W" xr:uid="{00000000-0004-0000-0000-000092060000}"/>
    <hyperlink ref="E1694" location="A126243086J" display="A126243086J" xr:uid="{00000000-0004-0000-0000-000093060000}"/>
    <hyperlink ref="E1695" location="A126236462V" display="A126236462V" xr:uid="{00000000-0004-0000-0000-000094060000}"/>
    <hyperlink ref="E1696" location="A126250718A" display="A126250718A" xr:uid="{00000000-0004-0000-0000-000095060000}"/>
    <hyperlink ref="E1697" location="A126243590V" display="A126243590V" xr:uid="{00000000-0004-0000-0000-000096060000}"/>
    <hyperlink ref="E1698" location="A126236030R" display="A126236030R" xr:uid="{00000000-0004-0000-0000-000097060000}"/>
    <hyperlink ref="E1699" location="A126250286J" display="A126250286J" xr:uid="{00000000-0004-0000-0000-000098060000}"/>
    <hyperlink ref="E1700" location="A126243158J" display="A126243158J" xr:uid="{00000000-0004-0000-0000-000099060000}"/>
    <hyperlink ref="E1701" location="A126236174A" display="A126236174A" xr:uid="{00000000-0004-0000-0000-00009A060000}"/>
    <hyperlink ref="E1702" location="A126250430R" display="A126250430R" xr:uid="{00000000-0004-0000-0000-00009B060000}"/>
    <hyperlink ref="E1703" location="A126243302R" display="A126243302R" xr:uid="{00000000-0004-0000-0000-00009C060000}"/>
    <hyperlink ref="E1704" location="A126235814V" display="A126235814V" xr:uid="{00000000-0004-0000-0000-00009D060000}"/>
    <hyperlink ref="E1705" location="A126250070W" display="A126250070W" xr:uid="{00000000-0004-0000-0000-00009E060000}"/>
    <hyperlink ref="E1706" location="A126242942V" display="A126242942V" xr:uid="{00000000-0004-0000-0000-00009F060000}"/>
    <hyperlink ref="E1707" location="A126236534V" display="A126236534V" xr:uid="{00000000-0004-0000-0000-0000A0060000}"/>
    <hyperlink ref="E1708" location="A126250790V" display="A126250790V" xr:uid="{00000000-0004-0000-0000-0000A1060000}"/>
    <hyperlink ref="E1709" location="A126243662V" display="A126243662V" xr:uid="{00000000-0004-0000-0000-0000A2060000}"/>
    <hyperlink ref="E1710" location="A126236246A" display="A126236246A" xr:uid="{00000000-0004-0000-0000-0000A3060000}"/>
    <hyperlink ref="E1711" location="A126250502R" display="A126250502R" xr:uid="{00000000-0004-0000-0000-0000A4060000}"/>
    <hyperlink ref="E1712" location="A126243374A" display="A126243374A" xr:uid="{00000000-0004-0000-0000-0000A5060000}"/>
    <hyperlink ref="E1713" location="A126235938W" display="A126235938W" xr:uid="{00000000-0004-0000-0000-0000A6060000}"/>
    <hyperlink ref="E1714" location="A126250194X" display="A126250194X" xr:uid="{00000000-0004-0000-0000-0000A7060000}"/>
    <hyperlink ref="E1715" location="A126243066X" display="A126243066X" xr:uid="{00000000-0004-0000-0000-0000A8060000}"/>
    <hyperlink ref="E1716" location="A126236370K" display="A126236370K" xr:uid="{00000000-0004-0000-0000-0000A9060000}"/>
    <hyperlink ref="E1717" location="A126250626T" display="A126250626T" xr:uid="{00000000-0004-0000-0000-0000AA060000}"/>
    <hyperlink ref="E1718" location="A126243498C" display="A126243498C" xr:uid="{00000000-0004-0000-0000-0000AB060000}"/>
    <hyperlink ref="E1719" location="A126236010F" display="A126236010F" xr:uid="{00000000-0004-0000-0000-0000AC060000}"/>
    <hyperlink ref="E1720" location="A126250266X" display="A126250266X" xr:uid="{00000000-0004-0000-0000-0000AD060000}"/>
    <hyperlink ref="E1721" location="A126243138X" display="A126243138X" xr:uid="{00000000-0004-0000-0000-0000AE060000}"/>
    <hyperlink ref="E1722" location="A126236514K" display="A126236514K" xr:uid="{00000000-0004-0000-0000-0000AF060000}"/>
    <hyperlink ref="E1723" location="A126250770K" display="A126250770K" xr:uid="{00000000-0004-0000-0000-0000B0060000}"/>
    <hyperlink ref="E1724" location="A126243642K" display="A126243642K" xr:uid="{00000000-0004-0000-0000-0000B1060000}"/>
    <hyperlink ref="E1725" location="A126236082T" display="A126236082T" xr:uid="{00000000-0004-0000-0000-0000B2060000}"/>
    <hyperlink ref="E1726" location="A126250338X" display="A126250338X" xr:uid="{00000000-0004-0000-0000-0000B3060000}"/>
    <hyperlink ref="E1727" location="A126243210F" display="A126243210F" xr:uid="{00000000-0004-0000-0000-0000B4060000}"/>
    <hyperlink ref="E1728" location="A126236226T" display="A126236226T" xr:uid="{00000000-0004-0000-0000-0000B5060000}"/>
    <hyperlink ref="E1729" location="A126250482T" display="A126250482T" xr:uid="{00000000-0004-0000-0000-0000B6060000}"/>
    <hyperlink ref="E1730" location="A126243354T" display="A126243354T" xr:uid="{00000000-0004-0000-0000-0000B7060000}"/>
    <hyperlink ref="E1731" location="A126235866W" display="A126235866W" xr:uid="{00000000-0004-0000-0000-0000B8060000}"/>
    <hyperlink ref="E1732" location="A126250122L" display="A126250122L" xr:uid="{00000000-0004-0000-0000-0000B9060000}"/>
    <hyperlink ref="E1733" location="A126242994W" display="A126242994W" xr:uid="{00000000-0004-0000-0000-0000BA060000}"/>
    <hyperlink ref="E1734" location="A126236586W" display="A126236586W" xr:uid="{00000000-0004-0000-0000-0000BB060000}"/>
    <hyperlink ref="E1735" location="A126250842K" display="A126250842K" xr:uid="{00000000-0004-0000-0000-0000BC060000}"/>
    <hyperlink ref="E1736" location="A126243714K" display="A126243714K" xr:uid="{00000000-0004-0000-0000-0000BD060000}"/>
    <hyperlink ref="E1737" location="A126236298C" display="A126236298C" xr:uid="{00000000-0004-0000-0000-0000BE060000}"/>
    <hyperlink ref="E1738" location="A126250554T" display="A126250554T" xr:uid="{00000000-0004-0000-0000-0000BF060000}"/>
    <hyperlink ref="E1739" location="A126243426T" display="A126243426T" xr:uid="{00000000-0004-0000-0000-0000C0060000}"/>
    <hyperlink ref="E1740" location="A126235922C" display="A126235922C" xr:uid="{00000000-0004-0000-0000-0000C1060000}"/>
    <hyperlink ref="E1741" location="A126250178X" display="A126250178X" xr:uid="{00000000-0004-0000-0000-0000C2060000}"/>
    <hyperlink ref="E1742" location="A126243050F" display="A126243050F" xr:uid="{00000000-0004-0000-0000-0000C3060000}"/>
    <hyperlink ref="E1743" location="A126236354K" display="A126236354K" xr:uid="{00000000-0004-0000-0000-0000C4060000}"/>
    <hyperlink ref="E1744" location="A126250610X" display="A126250610X" xr:uid="{00000000-0004-0000-0000-0000C5060000}"/>
    <hyperlink ref="E1745" location="A126243482K" display="A126243482K" xr:uid="{00000000-0004-0000-0000-0000C6060000}"/>
    <hyperlink ref="E1746" location="A126235994R" display="A126235994R" xr:uid="{00000000-0004-0000-0000-0000C7060000}"/>
    <hyperlink ref="E1747" location="A126250250F" display="A126250250F" xr:uid="{00000000-0004-0000-0000-0000C8060000}"/>
    <hyperlink ref="E1748" location="A126243122F" display="A126243122F" xr:uid="{00000000-0004-0000-0000-0000C9060000}"/>
    <hyperlink ref="E1749" location="A126236498W" display="A126236498W" xr:uid="{00000000-0004-0000-0000-0000CA060000}"/>
    <hyperlink ref="E1750" location="A126250754K" display="A126250754K" xr:uid="{00000000-0004-0000-0000-0000CB060000}"/>
    <hyperlink ref="E1751" location="A126243626K" display="A126243626K" xr:uid="{00000000-0004-0000-0000-0000CC060000}"/>
    <hyperlink ref="E1752" location="A126236066T" display="A126236066T" xr:uid="{00000000-0004-0000-0000-0000CD060000}"/>
    <hyperlink ref="E1753" location="A126250322F" display="A126250322F" xr:uid="{00000000-0004-0000-0000-0000CE060000}"/>
    <hyperlink ref="E1754" location="A126243194T" display="A126243194T" xr:uid="{00000000-0004-0000-0000-0000CF060000}"/>
    <hyperlink ref="E1755" location="A126236210X" display="A126236210X" xr:uid="{00000000-0004-0000-0000-0000D0060000}"/>
    <hyperlink ref="E1756" location="A126250466T" display="A126250466T" xr:uid="{00000000-0004-0000-0000-0000D1060000}"/>
    <hyperlink ref="E1757" location="A126243338T" display="A126243338T" xr:uid="{00000000-0004-0000-0000-0000D2060000}"/>
    <hyperlink ref="E1758" location="A126235850C" display="A126235850C" xr:uid="{00000000-0004-0000-0000-0000D3060000}"/>
    <hyperlink ref="E1759" location="A126250106L" display="A126250106L" xr:uid="{00000000-0004-0000-0000-0000D4060000}"/>
    <hyperlink ref="E1760" location="A126242978W" display="A126242978W" xr:uid="{00000000-0004-0000-0000-0000D5060000}"/>
    <hyperlink ref="E1761" location="A126236570C" display="A126236570C" xr:uid="{00000000-0004-0000-0000-0000D6060000}"/>
    <hyperlink ref="E1762" location="A126250826K" display="A126250826K" xr:uid="{00000000-0004-0000-0000-0000D7060000}"/>
    <hyperlink ref="E1763" location="A126243698W" display="A126243698W" xr:uid="{00000000-0004-0000-0000-0000D8060000}"/>
    <hyperlink ref="E1764" location="A126236282K" display="A126236282K" xr:uid="{00000000-0004-0000-0000-0000D9060000}"/>
    <hyperlink ref="E1765" location="A126250538T" display="A126250538T" xr:uid="{00000000-0004-0000-0000-0000DA060000}"/>
    <hyperlink ref="E1766" location="A126243410X" display="A126243410X" xr:uid="{00000000-0004-0000-0000-0000DB060000}"/>
    <hyperlink ref="E1767" location="A126235942L" display="A126235942L" xr:uid="{00000000-0004-0000-0000-0000DC060000}"/>
    <hyperlink ref="E1768" location="A126250198J" display="A126250198J" xr:uid="{00000000-0004-0000-0000-0000DD060000}"/>
    <hyperlink ref="E1769" location="A126243070R" display="A126243070R" xr:uid="{00000000-0004-0000-0000-0000DE060000}"/>
    <hyperlink ref="E1770" location="A126236374V" display="A126236374V" xr:uid="{00000000-0004-0000-0000-0000DF060000}"/>
    <hyperlink ref="E1771" location="A126250630J" display="A126250630J" xr:uid="{00000000-0004-0000-0000-0000E0060000}"/>
    <hyperlink ref="E1772" location="A126243502J" display="A126243502J" xr:uid="{00000000-0004-0000-0000-0000E1060000}"/>
    <hyperlink ref="E1773" location="A126236014R" display="A126236014R" xr:uid="{00000000-0004-0000-0000-0000E2060000}"/>
    <hyperlink ref="E1774" location="A126250270R" display="A126250270R" xr:uid="{00000000-0004-0000-0000-0000E3060000}"/>
    <hyperlink ref="E1775" location="A126243142R" display="A126243142R" xr:uid="{00000000-0004-0000-0000-0000E4060000}"/>
    <hyperlink ref="E1776" location="A126236518V" display="A126236518V" xr:uid="{00000000-0004-0000-0000-0000E5060000}"/>
    <hyperlink ref="E1777" location="A126250774V" display="A126250774V" xr:uid="{00000000-0004-0000-0000-0000E6060000}"/>
    <hyperlink ref="E1778" location="A126243646V" display="A126243646V" xr:uid="{00000000-0004-0000-0000-0000E7060000}"/>
    <hyperlink ref="E1779" location="A126236086A" display="A126236086A" xr:uid="{00000000-0004-0000-0000-0000E8060000}"/>
    <hyperlink ref="E1780" location="A126250342R" display="A126250342R" xr:uid="{00000000-0004-0000-0000-0000E9060000}"/>
    <hyperlink ref="E1781" location="A126243214R" display="A126243214R" xr:uid="{00000000-0004-0000-0000-0000EA060000}"/>
    <hyperlink ref="E1782" location="A126236230J" display="A126236230J" xr:uid="{00000000-0004-0000-0000-0000EB060000}"/>
    <hyperlink ref="E1783" location="A126250486A" display="A126250486A" xr:uid="{00000000-0004-0000-0000-0000EC060000}"/>
    <hyperlink ref="E1784" location="A126243358A" display="A126243358A" xr:uid="{00000000-0004-0000-0000-0000ED060000}"/>
    <hyperlink ref="E1785" location="A126235870L" display="A126235870L" xr:uid="{00000000-0004-0000-0000-0000EE060000}"/>
    <hyperlink ref="E1786" location="A126250126W" display="A126250126W" xr:uid="{00000000-0004-0000-0000-0000EF060000}"/>
    <hyperlink ref="E1787" location="A126242998F" display="A126242998F" xr:uid="{00000000-0004-0000-0000-0000F0060000}"/>
    <hyperlink ref="E1788" location="A126236590L" display="A126236590L" xr:uid="{00000000-0004-0000-0000-0000F1060000}"/>
    <hyperlink ref="E1789" location="A126250846V" display="A126250846V" xr:uid="{00000000-0004-0000-0000-0000F2060000}"/>
    <hyperlink ref="E1790" location="A126243718V" display="A126243718V" xr:uid="{00000000-0004-0000-0000-0000F3060000}"/>
    <hyperlink ref="E1791" location="A126236302J" display="A126236302J" xr:uid="{00000000-0004-0000-0000-0000F4060000}"/>
    <hyperlink ref="E1792" location="A126250558A" display="A126250558A" xr:uid="{00000000-0004-0000-0000-0000F5060000}"/>
    <hyperlink ref="E1793" location="A126243430J" display="A126243430J" xr:uid="{00000000-0004-0000-0000-0000F6060000}"/>
    <hyperlink ref="E1794" location="A126235890W" display="A126235890W" xr:uid="{00000000-0004-0000-0000-0000F7060000}"/>
    <hyperlink ref="E1795" location="A126250146F" display="A126250146F" xr:uid="{00000000-0004-0000-0000-0000F8060000}"/>
    <hyperlink ref="E1796" location="A126243018F" display="A126243018F" xr:uid="{00000000-0004-0000-0000-0000F9060000}"/>
    <hyperlink ref="E1797" location="A126236322T" display="A126236322T" xr:uid="{00000000-0004-0000-0000-0000FA060000}"/>
    <hyperlink ref="E1798" location="A126250578K" display="A126250578K" xr:uid="{00000000-0004-0000-0000-0000FB060000}"/>
    <hyperlink ref="E1799" location="A126243450T" display="A126243450T" xr:uid="{00000000-0004-0000-0000-0000FC060000}"/>
    <hyperlink ref="E1800" location="A126235962W" display="A126235962W" xr:uid="{00000000-0004-0000-0000-0000FD060000}"/>
    <hyperlink ref="E1801" location="A126250218F" display="A126250218F" xr:uid="{00000000-0004-0000-0000-0000FE060000}"/>
    <hyperlink ref="E1802" location="A126243090X" display="A126243090X" xr:uid="{00000000-0004-0000-0000-0000FF060000}"/>
    <hyperlink ref="E1803" location="A126236466C" display="A126236466C" xr:uid="{00000000-0004-0000-0000-000000070000}"/>
    <hyperlink ref="E1804" location="A126250722T" display="A126250722T" xr:uid="{00000000-0004-0000-0000-000001070000}"/>
    <hyperlink ref="E1805" location="A126243594C" display="A126243594C" xr:uid="{00000000-0004-0000-0000-000002070000}"/>
    <hyperlink ref="E1806" location="A126236034X" display="A126236034X" xr:uid="{00000000-0004-0000-0000-000003070000}"/>
    <hyperlink ref="E1807" location="A126250290X" display="A126250290X" xr:uid="{00000000-0004-0000-0000-000004070000}"/>
    <hyperlink ref="E1808" location="A126243162X" display="A126243162X" xr:uid="{00000000-0004-0000-0000-000005070000}"/>
    <hyperlink ref="E1809" location="A126236178K" display="A126236178K" xr:uid="{00000000-0004-0000-0000-000006070000}"/>
    <hyperlink ref="E1810" location="A126250434X" display="A126250434X" xr:uid="{00000000-0004-0000-0000-000007070000}"/>
    <hyperlink ref="E1811" location="A126243306X" display="A126243306X" xr:uid="{00000000-0004-0000-0000-000008070000}"/>
    <hyperlink ref="E1812" location="A126235818C" display="A126235818C" xr:uid="{00000000-0004-0000-0000-000009070000}"/>
    <hyperlink ref="E1813" location="A126250074F" display="A126250074F" xr:uid="{00000000-0004-0000-0000-00000A070000}"/>
    <hyperlink ref="E1814" location="A126242946C" display="A126242946C" xr:uid="{00000000-0004-0000-0000-00000B070000}"/>
    <hyperlink ref="E1815" location="A126236538C" display="A126236538C" xr:uid="{00000000-0004-0000-0000-00000C070000}"/>
    <hyperlink ref="E1816" location="A126250794C" display="A126250794C" xr:uid="{00000000-0004-0000-0000-00000D070000}"/>
    <hyperlink ref="E1817" location="A126243666C" display="A126243666C" xr:uid="{00000000-0004-0000-0000-00000E070000}"/>
    <hyperlink ref="E1818" location="A126236250T" display="A126236250T" xr:uid="{00000000-0004-0000-0000-00000F070000}"/>
    <hyperlink ref="E1819" location="A126250506X" display="A126250506X" xr:uid="{00000000-0004-0000-0000-000010070000}"/>
    <hyperlink ref="E1820" location="A126243378K" display="A126243378K" xr:uid="{00000000-0004-0000-0000-000011070000}"/>
    <hyperlink ref="E1821" location="A126235874W" display="A126235874W" xr:uid="{00000000-0004-0000-0000-000012070000}"/>
    <hyperlink ref="E1822" location="A126250130L" display="A126250130L" xr:uid="{00000000-0004-0000-0000-000013070000}"/>
    <hyperlink ref="E1823" location="A126243002L" display="A126243002L" xr:uid="{00000000-0004-0000-0000-000014070000}"/>
    <hyperlink ref="E1824" location="A126236306T" display="A126236306T" xr:uid="{00000000-0004-0000-0000-000015070000}"/>
    <hyperlink ref="E1825" location="A126250562T" display="A126250562T" xr:uid="{00000000-0004-0000-0000-000016070000}"/>
    <hyperlink ref="E1826" location="A126243434T" display="A126243434T" xr:uid="{00000000-0004-0000-0000-000017070000}"/>
    <hyperlink ref="E1827" location="A126235946W" display="A126235946W" xr:uid="{00000000-0004-0000-0000-000018070000}"/>
    <hyperlink ref="E1828" location="A126250202L" display="A126250202L" xr:uid="{00000000-0004-0000-0000-000019070000}"/>
    <hyperlink ref="E1829" location="A126243074X" display="A126243074X" xr:uid="{00000000-0004-0000-0000-00001A070000}"/>
    <hyperlink ref="E1830" location="A126236450K" display="A126236450K" xr:uid="{00000000-0004-0000-0000-00001B070000}"/>
    <hyperlink ref="E1831" location="A126250706T" display="A126250706T" xr:uid="{00000000-0004-0000-0000-00001C070000}"/>
    <hyperlink ref="E1832" location="A126243578C" display="A126243578C" xr:uid="{00000000-0004-0000-0000-00001D070000}"/>
    <hyperlink ref="E1833" location="A126236018X" display="A126236018X" xr:uid="{00000000-0004-0000-0000-00001E070000}"/>
    <hyperlink ref="E1834" location="A126250274X" display="A126250274X" xr:uid="{00000000-0004-0000-0000-00001F070000}"/>
    <hyperlink ref="E1835" location="A126243146X" display="A126243146X" xr:uid="{00000000-0004-0000-0000-000020070000}"/>
    <hyperlink ref="E1836" location="A126236162T" display="A126236162T" xr:uid="{00000000-0004-0000-0000-000021070000}"/>
    <hyperlink ref="E1837" location="A126250418X" display="A126250418X" xr:uid="{00000000-0004-0000-0000-000022070000}"/>
    <hyperlink ref="E1838" location="A126243290T" display="A126243290T" xr:uid="{00000000-0004-0000-0000-000023070000}"/>
    <hyperlink ref="E1839" location="A126235802K" display="A126235802K" xr:uid="{00000000-0004-0000-0000-000024070000}"/>
    <hyperlink ref="E1840" location="A126250058F" display="A126250058F" xr:uid="{00000000-0004-0000-0000-000025070000}"/>
    <hyperlink ref="E1841" location="A126242930K" display="A126242930K" xr:uid="{00000000-0004-0000-0000-000026070000}"/>
    <hyperlink ref="E1842" location="A126236522K" display="A126236522K" xr:uid="{00000000-0004-0000-0000-000027070000}"/>
    <hyperlink ref="E1843" location="A126250778C" display="A126250778C" xr:uid="{00000000-0004-0000-0000-000028070000}"/>
    <hyperlink ref="E1844" location="A126243650K" display="A126243650K" xr:uid="{00000000-0004-0000-0000-000029070000}"/>
    <hyperlink ref="E1845" location="A126236234T" display="A126236234T" xr:uid="{00000000-0004-0000-0000-00002A070000}"/>
    <hyperlink ref="E1846" location="A126250490T" display="A126250490T" xr:uid="{00000000-0004-0000-0000-00002B070000}"/>
    <hyperlink ref="E1847" location="A126243362T" display="A126243362T" xr:uid="{00000000-0004-0000-0000-00002C070000}"/>
    <hyperlink ref="E1848" location="A126235878F" display="A126235878F" xr:uid="{00000000-0004-0000-0000-00002D070000}"/>
    <hyperlink ref="E1849" location="A126250134W" display="A126250134W" xr:uid="{00000000-0004-0000-0000-00002E070000}"/>
    <hyperlink ref="E1850" location="A126243006W" display="A126243006W" xr:uid="{00000000-0004-0000-0000-00002F070000}"/>
    <hyperlink ref="E1851" location="A126236310J" display="A126236310J" xr:uid="{00000000-0004-0000-0000-000030070000}"/>
    <hyperlink ref="E1852" location="A126250566A" display="A126250566A" xr:uid="{00000000-0004-0000-0000-000031070000}"/>
    <hyperlink ref="E1853" location="A126243438A" display="A126243438A" xr:uid="{00000000-0004-0000-0000-000032070000}"/>
    <hyperlink ref="E1854" location="A126235950L" display="A126235950L" xr:uid="{00000000-0004-0000-0000-000033070000}"/>
    <hyperlink ref="E1855" location="A126250206W" display="A126250206W" xr:uid="{00000000-0004-0000-0000-000034070000}"/>
    <hyperlink ref="E1856" location="A126243078J" display="A126243078J" xr:uid="{00000000-0004-0000-0000-000035070000}"/>
    <hyperlink ref="E1857" location="A126236454V" display="A126236454V" xr:uid="{00000000-0004-0000-0000-000036070000}"/>
    <hyperlink ref="E1858" location="A126250710J" display="A126250710J" xr:uid="{00000000-0004-0000-0000-000037070000}"/>
    <hyperlink ref="E1859" location="A126243582V" display="A126243582V" xr:uid="{00000000-0004-0000-0000-000038070000}"/>
    <hyperlink ref="E1860" location="A126236022R" display="A126236022R" xr:uid="{00000000-0004-0000-0000-000039070000}"/>
    <hyperlink ref="E1861" location="A126250278J" display="A126250278J" xr:uid="{00000000-0004-0000-0000-00003A070000}"/>
    <hyperlink ref="E1862" location="A126243150R" display="A126243150R" xr:uid="{00000000-0004-0000-0000-00003B070000}"/>
    <hyperlink ref="E1863" location="A126236166A" display="A126236166A" xr:uid="{00000000-0004-0000-0000-00003C070000}"/>
    <hyperlink ref="E1864" location="A126250422R" display="A126250422R" xr:uid="{00000000-0004-0000-0000-00003D070000}"/>
    <hyperlink ref="E1865" location="A126243294A" display="A126243294A" xr:uid="{00000000-0004-0000-0000-00003E070000}"/>
    <hyperlink ref="E1866" location="A126235806V" display="A126235806V" xr:uid="{00000000-0004-0000-0000-00003F070000}"/>
    <hyperlink ref="E1867" location="A126250062W" display="A126250062W" xr:uid="{00000000-0004-0000-0000-000040070000}"/>
    <hyperlink ref="E1868" location="A126242934V" display="A126242934V" xr:uid="{00000000-0004-0000-0000-000041070000}"/>
    <hyperlink ref="E1869" location="A126236526V" display="A126236526V" xr:uid="{00000000-0004-0000-0000-000042070000}"/>
    <hyperlink ref="E1870" location="A126250782V" display="A126250782V" xr:uid="{00000000-0004-0000-0000-000043070000}"/>
    <hyperlink ref="E1871" location="A126243654V" display="A126243654V" xr:uid="{00000000-0004-0000-0000-000044070000}"/>
    <hyperlink ref="E1872" location="A126236238A" display="A126236238A" xr:uid="{00000000-0004-0000-0000-000045070000}"/>
    <hyperlink ref="E1873" location="A126250494A" display="A126250494A" xr:uid="{00000000-0004-0000-0000-000046070000}"/>
    <hyperlink ref="E1874" location="A126243366A" display="A126243366A" xr:uid="{00000000-0004-0000-0000-000047070000}"/>
    <hyperlink ref="E1875" location="A126235906C" display="A126235906C" xr:uid="{00000000-0004-0000-0000-000048070000}"/>
    <hyperlink ref="E1876" location="A126250162F" display="A126250162F" xr:uid="{00000000-0004-0000-0000-000049070000}"/>
    <hyperlink ref="E1877" location="A126243034F" display="A126243034F" xr:uid="{00000000-0004-0000-0000-00004A070000}"/>
    <hyperlink ref="E1878" location="A126236338K" display="A126236338K" xr:uid="{00000000-0004-0000-0000-00004B070000}"/>
    <hyperlink ref="E1879" location="A126250594K" display="A126250594K" xr:uid="{00000000-0004-0000-0000-00004C070000}"/>
    <hyperlink ref="E1880" location="A126243466K" display="A126243466K" xr:uid="{00000000-0004-0000-0000-00004D070000}"/>
    <hyperlink ref="E1881" location="A126235978R" display="A126235978R" xr:uid="{00000000-0004-0000-0000-00004E070000}"/>
    <hyperlink ref="E1882" location="A126250234F" display="A126250234F" xr:uid="{00000000-0004-0000-0000-00004F070000}"/>
    <hyperlink ref="E1883" location="A126243106F" display="A126243106F" xr:uid="{00000000-0004-0000-0000-000050070000}"/>
    <hyperlink ref="E1884" location="A126236482C" display="A126236482C" xr:uid="{00000000-0004-0000-0000-000051070000}"/>
    <hyperlink ref="E1885" location="A126250738K" display="A126250738K" xr:uid="{00000000-0004-0000-0000-000052070000}"/>
    <hyperlink ref="E1886" location="A126243610T" display="A126243610T" xr:uid="{00000000-0004-0000-0000-000053070000}"/>
    <hyperlink ref="E1887" location="A126236050X" display="A126236050X" xr:uid="{00000000-0004-0000-0000-000054070000}"/>
    <hyperlink ref="E1888" location="A126250306F" display="A126250306F" xr:uid="{00000000-0004-0000-0000-000055070000}"/>
    <hyperlink ref="E1889" location="A126243178T" display="A126243178T" xr:uid="{00000000-0004-0000-0000-000056070000}"/>
    <hyperlink ref="E1890" location="A126236194K" display="A126236194K" xr:uid="{00000000-0004-0000-0000-000057070000}"/>
    <hyperlink ref="E1891" location="A126250450X" display="A126250450X" xr:uid="{00000000-0004-0000-0000-000058070000}"/>
    <hyperlink ref="E1892" location="A126243322X" display="A126243322X" xr:uid="{00000000-0004-0000-0000-000059070000}"/>
    <hyperlink ref="E1893" location="A126235834C" display="A126235834C" xr:uid="{00000000-0004-0000-0000-00005A070000}"/>
    <hyperlink ref="E1894" location="A126250090F" display="A126250090F" xr:uid="{00000000-0004-0000-0000-00005B070000}"/>
    <hyperlink ref="E1895" location="A126242962C" display="A126242962C" xr:uid="{00000000-0004-0000-0000-00005C070000}"/>
    <hyperlink ref="E1896" location="A126236554C" display="A126236554C" xr:uid="{00000000-0004-0000-0000-00005D070000}"/>
    <hyperlink ref="E1897" location="A126250810T" display="A126250810T" xr:uid="{00000000-0004-0000-0000-00005E070000}"/>
    <hyperlink ref="E1898" location="A126243682C" display="A126243682C" xr:uid="{00000000-0004-0000-0000-00005F070000}"/>
    <hyperlink ref="E1899" location="A126236266K" display="A126236266K" xr:uid="{00000000-0004-0000-0000-000060070000}"/>
    <hyperlink ref="E1900" location="A126250522X" display="A126250522X" xr:uid="{00000000-0004-0000-0000-000061070000}"/>
    <hyperlink ref="E1901" location="A126243394K" display="A126243394K" xr:uid="{00000000-0004-0000-0000-000062070000}"/>
    <hyperlink ref="E1902" location="A126235882W" display="A126235882W" xr:uid="{00000000-0004-0000-0000-000063070000}"/>
    <hyperlink ref="E1903" location="A126250138F" display="A126250138F" xr:uid="{00000000-0004-0000-0000-000064070000}"/>
    <hyperlink ref="E1904" location="A126243010L" display="A126243010L" xr:uid="{00000000-0004-0000-0000-000065070000}"/>
    <hyperlink ref="E1905" location="A126236314T" display="A126236314T" xr:uid="{00000000-0004-0000-0000-000066070000}"/>
    <hyperlink ref="E1906" location="A126250570T" display="A126250570T" xr:uid="{00000000-0004-0000-0000-000067070000}"/>
    <hyperlink ref="E1907" location="A126243442T" display="A126243442T" xr:uid="{00000000-0004-0000-0000-000068070000}"/>
    <hyperlink ref="E1908" location="A126235954W" display="A126235954W" xr:uid="{00000000-0004-0000-0000-000069070000}"/>
    <hyperlink ref="E1909" location="A126250210L" display="A126250210L" xr:uid="{00000000-0004-0000-0000-00006A070000}"/>
    <hyperlink ref="E1910" location="A126243082X" display="A126243082X" xr:uid="{00000000-0004-0000-0000-00006B070000}"/>
    <hyperlink ref="E1911" location="A126236458C" display="A126236458C" xr:uid="{00000000-0004-0000-0000-00006C070000}"/>
    <hyperlink ref="E1912" location="A126250714T" display="A126250714T" xr:uid="{00000000-0004-0000-0000-00006D070000}"/>
    <hyperlink ref="E1913" location="A126243586C" display="A126243586C" xr:uid="{00000000-0004-0000-0000-00006E070000}"/>
    <hyperlink ref="E1914" location="A126236026X" display="A126236026X" xr:uid="{00000000-0004-0000-0000-00006F070000}"/>
    <hyperlink ref="E1915" location="A126250282X" display="A126250282X" xr:uid="{00000000-0004-0000-0000-000070070000}"/>
    <hyperlink ref="E1916" location="A126243154X" display="A126243154X" xr:uid="{00000000-0004-0000-0000-000071070000}"/>
    <hyperlink ref="E1917" location="A126236170T" display="A126236170T" xr:uid="{00000000-0004-0000-0000-000072070000}"/>
    <hyperlink ref="E1918" location="A126250426X" display="A126250426X" xr:uid="{00000000-0004-0000-0000-000073070000}"/>
    <hyperlink ref="E1919" location="A126243298K" display="A126243298K" xr:uid="{00000000-0004-0000-0000-000074070000}"/>
    <hyperlink ref="E1920" location="A126235810K" display="A126235810K" xr:uid="{00000000-0004-0000-0000-000075070000}"/>
    <hyperlink ref="E1921" location="A126250066F" display="A126250066F" xr:uid="{00000000-0004-0000-0000-000076070000}"/>
    <hyperlink ref="E1922" location="A126242938C" display="A126242938C" xr:uid="{00000000-0004-0000-0000-000077070000}"/>
    <hyperlink ref="E1923" location="A126236530K" display="A126236530K" xr:uid="{00000000-0004-0000-0000-000078070000}"/>
    <hyperlink ref="E1924" location="A126250786C" display="A126250786C" xr:uid="{00000000-0004-0000-0000-000079070000}"/>
    <hyperlink ref="E1925" location="A126243658C" display="A126243658C" xr:uid="{00000000-0004-0000-0000-00007A070000}"/>
    <hyperlink ref="E1926" location="A126236242T" display="A126236242T" xr:uid="{00000000-0004-0000-0000-00007B070000}"/>
    <hyperlink ref="E1927" location="A126250498K" display="A126250498K" xr:uid="{00000000-0004-0000-0000-00007C070000}"/>
    <hyperlink ref="E1928" location="A126243370T" display="A126243370T" xr:uid="{00000000-0004-0000-0000-00007D070000}"/>
    <hyperlink ref="E1929" location="A126235910V" display="A126235910V" xr:uid="{00000000-0004-0000-0000-00007E070000}"/>
    <hyperlink ref="E1930" location="A126250166R" display="A126250166R" xr:uid="{00000000-0004-0000-0000-00007F070000}"/>
    <hyperlink ref="E1931" location="A126243038R" display="A126243038R" xr:uid="{00000000-0004-0000-0000-000080070000}"/>
    <hyperlink ref="E1932" location="A126236342A" display="A126236342A" xr:uid="{00000000-0004-0000-0000-000081070000}"/>
    <hyperlink ref="E1933" location="A126250598V" display="A126250598V" xr:uid="{00000000-0004-0000-0000-000082070000}"/>
    <hyperlink ref="E1934" location="A126243470A" display="A126243470A" xr:uid="{00000000-0004-0000-0000-000083070000}"/>
    <hyperlink ref="E1935" location="A126235982F" display="A126235982F" xr:uid="{00000000-0004-0000-0000-000084070000}"/>
    <hyperlink ref="E1936" location="A126250238R" display="A126250238R" xr:uid="{00000000-0004-0000-0000-000085070000}"/>
    <hyperlink ref="E1937" location="A126243110W" display="A126243110W" xr:uid="{00000000-0004-0000-0000-000086070000}"/>
    <hyperlink ref="E1938" location="A126236486L" display="A126236486L" xr:uid="{00000000-0004-0000-0000-000087070000}"/>
    <hyperlink ref="E1939" location="A126250742A" display="A126250742A" xr:uid="{00000000-0004-0000-0000-000088070000}"/>
    <hyperlink ref="E1940" location="A126243614A" display="A126243614A" xr:uid="{00000000-0004-0000-0000-000089070000}"/>
    <hyperlink ref="E1941" location="A126236054J" display="A126236054J" xr:uid="{00000000-0004-0000-0000-00008A070000}"/>
    <hyperlink ref="E1942" location="A126250310W" display="A126250310W" xr:uid="{00000000-0004-0000-0000-00008B070000}"/>
    <hyperlink ref="E1943" location="A126243182J" display="A126243182J" xr:uid="{00000000-0004-0000-0000-00008C070000}"/>
    <hyperlink ref="E1944" location="A126236198V" display="A126236198V" xr:uid="{00000000-0004-0000-0000-00008D070000}"/>
    <hyperlink ref="E1945" location="A126250454J" display="A126250454J" xr:uid="{00000000-0004-0000-0000-00008E070000}"/>
    <hyperlink ref="E1946" location="A126243326J" display="A126243326J" xr:uid="{00000000-0004-0000-0000-00008F070000}"/>
    <hyperlink ref="E1947" location="A126235838L" display="A126235838L" xr:uid="{00000000-0004-0000-0000-000090070000}"/>
    <hyperlink ref="E1948" location="A126250094R" display="A126250094R" xr:uid="{00000000-0004-0000-0000-000091070000}"/>
    <hyperlink ref="E1949" location="A126242966L" display="A126242966L" xr:uid="{00000000-0004-0000-0000-000092070000}"/>
    <hyperlink ref="E1950" location="A126236558L" display="A126236558L" xr:uid="{00000000-0004-0000-0000-000093070000}"/>
    <hyperlink ref="E1951" location="A126250814A" display="A126250814A" xr:uid="{00000000-0004-0000-0000-000094070000}"/>
    <hyperlink ref="E1952" location="A126243686L" display="A126243686L" xr:uid="{00000000-0004-0000-0000-000095070000}"/>
    <hyperlink ref="E1953" location="A126236270A" display="A126236270A" xr:uid="{00000000-0004-0000-0000-000096070000}"/>
    <hyperlink ref="E1954" location="A126250526J" display="A126250526J" xr:uid="{00000000-0004-0000-0000-000097070000}"/>
    <hyperlink ref="E1955" location="A126243398V" display="A126243398V" xr:uid="{00000000-0004-0000-0000-000098070000}"/>
    <hyperlink ref="E1956" location="A126236706C" display="A126236706C" xr:uid="{00000000-0004-0000-0000-000099070000}"/>
    <hyperlink ref="E1957" location="A126250962C" display="A126250962C" xr:uid="{00000000-0004-0000-0000-00009A070000}"/>
    <hyperlink ref="E1958" location="A126243834C" display="A126243834C" xr:uid="{00000000-0004-0000-0000-00009B070000}"/>
    <hyperlink ref="E1959" location="A126237138K" display="A126237138K" xr:uid="{00000000-0004-0000-0000-00009C070000}"/>
    <hyperlink ref="E1960" location="A126251394K" display="A126251394K" xr:uid="{00000000-0004-0000-0000-00009D070000}"/>
    <hyperlink ref="E1961" location="A126244266K" display="A126244266K" xr:uid="{00000000-0004-0000-0000-00009E070000}"/>
    <hyperlink ref="E1962" location="A126236778R" display="A126236778R" xr:uid="{00000000-0004-0000-0000-00009F070000}"/>
    <hyperlink ref="E1963" location="A126251034F" display="A126251034F" xr:uid="{00000000-0004-0000-0000-0000A0070000}"/>
    <hyperlink ref="E1964" location="A126243906C" display="A126243906C" xr:uid="{00000000-0004-0000-0000-0000A1070000}"/>
    <hyperlink ref="E1965" location="A126237282C" display="A126237282C" xr:uid="{00000000-0004-0000-0000-0000A2070000}"/>
    <hyperlink ref="E1966" location="A126251538K" display="A126251538K" xr:uid="{00000000-0004-0000-0000-0000A3070000}"/>
    <hyperlink ref="E1967" location="A126244410T" display="A126244410T" xr:uid="{00000000-0004-0000-0000-0000A4070000}"/>
    <hyperlink ref="E1968" location="A126236850W" display="A126236850W" xr:uid="{00000000-0004-0000-0000-0000A5070000}"/>
    <hyperlink ref="E1969" location="A126251106F" display="A126251106F" xr:uid="{00000000-0004-0000-0000-0000A6070000}"/>
    <hyperlink ref="E1970" location="A126243978R" display="A126243978R" xr:uid="{00000000-0004-0000-0000-0000A7070000}"/>
    <hyperlink ref="E1971" location="A126236994J" display="A126236994J" xr:uid="{00000000-0004-0000-0000-0000A8070000}"/>
    <hyperlink ref="E1972" location="A126251250X" display="A126251250X" xr:uid="{00000000-0004-0000-0000-0000A9070000}"/>
    <hyperlink ref="E1973" location="A126244122X" display="A126244122X" xr:uid="{00000000-0004-0000-0000-0000AA070000}"/>
    <hyperlink ref="E1974" location="A126236634C" display="A126236634C" xr:uid="{00000000-0004-0000-0000-0000AB070000}"/>
    <hyperlink ref="E1975" location="A126250890C" display="A126250890C" xr:uid="{00000000-0004-0000-0000-0000AC070000}"/>
    <hyperlink ref="E1976" location="A126243762C" display="A126243762C" xr:uid="{00000000-0004-0000-0000-0000AD070000}"/>
    <hyperlink ref="E1977" location="A126237354C" display="A126237354C" xr:uid="{00000000-0004-0000-0000-0000AE070000}"/>
    <hyperlink ref="E1978" location="A126251610T" display="A126251610T" xr:uid="{00000000-0004-0000-0000-0000AF070000}"/>
    <hyperlink ref="E1979" location="A126244482C" display="A126244482C" xr:uid="{00000000-0004-0000-0000-0000B0070000}"/>
    <hyperlink ref="E1980" location="A126237066K" display="A126237066K" xr:uid="{00000000-0004-0000-0000-0000B1070000}"/>
    <hyperlink ref="E1981" location="A126251322X" display="A126251322X" xr:uid="{00000000-0004-0000-0000-0000B2070000}"/>
    <hyperlink ref="E1982" location="A126244194K" display="A126244194K" xr:uid="{00000000-0004-0000-0000-0000B3070000}"/>
    <hyperlink ref="E1983" location="A126236718L" display="A126236718L" xr:uid="{00000000-0004-0000-0000-0000B4070000}"/>
    <hyperlink ref="E1984" location="A126250974L" display="A126250974L" xr:uid="{00000000-0004-0000-0000-0000B5070000}"/>
    <hyperlink ref="E1985" location="A126243846L" display="A126243846L" xr:uid="{00000000-0004-0000-0000-0000B6070000}"/>
    <hyperlink ref="E1986" location="A126237150A" display="A126237150A" xr:uid="{00000000-0004-0000-0000-0000B7070000}"/>
    <hyperlink ref="E1987" location="A126251406J" display="A126251406J" xr:uid="{00000000-0004-0000-0000-0000B8070000}"/>
    <hyperlink ref="E1988" location="A126244278V" display="A126244278V" xr:uid="{00000000-0004-0000-0000-0000B9070000}"/>
    <hyperlink ref="E1989" location="A126236790F" display="A126236790F" xr:uid="{00000000-0004-0000-0000-0000BA070000}"/>
    <hyperlink ref="E1990" location="A126251046R" display="A126251046R" xr:uid="{00000000-0004-0000-0000-0000BB070000}"/>
    <hyperlink ref="E1991" location="A126243918L" display="A126243918L" xr:uid="{00000000-0004-0000-0000-0000BC070000}"/>
    <hyperlink ref="E1992" location="A126237294L" display="A126237294L" xr:uid="{00000000-0004-0000-0000-0000BD070000}"/>
    <hyperlink ref="E1993" location="A126251550A" display="A126251550A" xr:uid="{00000000-0004-0000-0000-0000BE070000}"/>
    <hyperlink ref="E1994" location="A126244422A" display="A126244422A" xr:uid="{00000000-0004-0000-0000-0000BF070000}"/>
    <hyperlink ref="E1995" location="A126236862F" display="A126236862F" xr:uid="{00000000-0004-0000-0000-0000C0070000}"/>
    <hyperlink ref="E1996" location="A126251118R" display="A126251118R" xr:uid="{00000000-0004-0000-0000-0000C1070000}"/>
    <hyperlink ref="E1997" location="A126243990F" display="A126243990F" xr:uid="{00000000-0004-0000-0000-0000C2070000}"/>
    <hyperlink ref="E1998" location="A126237006J" display="A126237006J" xr:uid="{00000000-0004-0000-0000-0000C3070000}"/>
    <hyperlink ref="E1999" location="A126251262J" display="A126251262J" xr:uid="{00000000-0004-0000-0000-0000C4070000}"/>
    <hyperlink ref="E2000" location="A126244134J" display="A126244134J" xr:uid="{00000000-0004-0000-0000-0000C5070000}"/>
    <hyperlink ref="E2001" location="A126236646L" display="A126236646L" xr:uid="{00000000-0004-0000-0000-0000C6070000}"/>
    <hyperlink ref="E2002" location="A126250902A" display="A126250902A" xr:uid="{00000000-0004-0000-0000-0000C7070000}"/>
    <hyperlink ref="E2003" location="A126243774L" display="A126243774L" xr:uid="{00000000-0004-0000-0000-0000C8070000}"/>
    <hyperlink ref="E2004" location="A126237366L" display="A126237366L" xr:uid="{00000000-0004-0000-0000-0000C9070000}"/>
    <hyperlink ref="E2005" location="A126251622A" display="A126251622A" xr:uid="{00000000-0004-0000-0000-0000CA070000}"/>
    <hyperlink ref="E2006" location="A126244494L" display="A126244494L" xr:uid="{00000000-0004-0000-0000-0000CB070000}"/>
    <hyperlink ref="E2007" location="A126237078V" display="A126237078V" xr:uid="{00000000-0004-0000-0000-0000CC070000}"/>
    <hyperlink ref="E2008" location="A126251334J" display="A126251334J" xr:uid="{00000000-0004-0000-0000-0000CD070000}"/>
    <hyperlink ref="E2009" location="A126244206J" display="A126244206J" xr:uid="{00000000-0004-0000-0000-0000CE070000}"/>
    <hyperlink ref="E2010" location="A126236686F" display="A126236686F" xr:uid="{00000000-0004-0000-0000-0000CF070000}"/>
    <hyperlink ref="E2011" location="A126250942V" display="A126250942V" xr:uid="{00000000-0004-0000-0000-0000D0070000}"/>
    <hyperlink ref="E2012" location="A126243814V" display="A126243814V" xr:uid="{00000000-0004-0000-0000-0000D1070000}"/>
    <hyperlink ref="E2013" location="A126237118A" display="A126237118A" xr:uid="{00000000-0004-0000-0000-0000D2070000}"/>
    <hyperlink ref="E2014" location="A126251374A" display="A126251374A" xr:uid="{00000000-0004-0000-0000-0000D3070000}"/>
    <hyperlink ref="E2015" location="A126244246A" display="A126244246A" xr:uid="{00000000-0004-0000-0000-0000D4070000}"/>
    <hyperlink ref="E2016" location="A126236758F" display="A126236758F" xr:uid="{00000000-0004-0000-0000-0000D5070000}"/>
    <hyperlink ref="E2017" location="A126251014W" display="A126251014W" xr:uid="{00000000-0004-0000-0000-0000D6070000}"/>
    <hyperlink ref="E2018" location="A126243886F" display="A126243886F" xr:uid="{00000000-0004-0000-0000-0000D7070000}"/>
    <hyperlink ref="E2019" location="A126237262V" display="A126237262V" xr:uid="{00000000-0004-0000-0000-0000D8070000}"/>
    <hyperlink ref="E2020" location="A126251518A" display="A126251518A" xr:uid="{00000000-0004-0000-0000-0000D9070000}"/>
    <hyperlink ref="E2021" location="A126244390V" display="A126244390V" xr:uid="{00000000-0004-0000-0000-0000DA070000}"/>
    <hyperlink ref="E2022" location="A126236830L" display="A126236830L" xr:uid="{00000000-0004-0000-0000-0000DB070000}"/>
    <hyperlink ref="E2023" location="A126251086J" display="A126251086J" xr:uid="{00000000-0004-0000-0000-0000DC070000}"/>
    <hyperlink ref="E2024" location="A126243958F" display="A126243958F" xr:uid="{00000000-0004-0000-0000-0000DD070000}"/>
    <hyperlink ref="E2025" location="A126236974X" display="A126236974X" xr:uid="{00000000-0004-0000-0000-0000DE070000}"/>
    <hyperlink ref="E2026" location="A126251230R" display="A126251230R" xr:uid="{00000000-0004-0000-0000-0000DF070000}"/>
    <hyperlink ref="E2027" location="A126244102R" display="A126244102R" xr:uid="{00000000-0004-0000-0000-0000E0070000}"/>
    <hyperlink ref="E2028" location="A126236614V" display="A126236614V" xr:uid="{00000000-0004-0000-0000-0000E1070000}"/>
    <hyperlink ref="E2029" location="A126250870V" display="A126250870V" xr:uid="{00000000-0004-0000-0000-0000E2070000}"/>
    <hyperlink ref="E2030" location="A126243742V" display="A126243742V" xr:uid="{00000000-0004-0000-0000-0000E3070000}"/>
    <hyperlink ref="E2031" location="A126237334V" display="A126237334V" xr:uid="{00000000-0004-0000-0000-0000E4070000}"/>
    <hyperlink ref="E2032" location="A126251590V" display="A126251590V" xr:uid="{00000000-0004-0000-0000-0000E5070000}"/>
    <hyperlink ref="E2033" location="A126244462V" display="A126244462V" xr:uid="{00000000-0004-0000-0000-0000E6070000}"/>
    <hyperlink ref="E2034" location="A126237046A" display="A126237046A" xr:uid="{00000000-0004-0000-0000-0000E7070000}"/>
    <hyperlink ref="E2035" location="A126251302R" display="A126251302R" xr:uid="{00000000-0004-0000-0000-0000E8070000}"/>
    <hyperlink ref="E2036" location="A126244174A" display="A126244174A" xr:uid="{00000000-0004-0000-0000-0000E9070000}"/>
    <hyperlink ref="E2037" location="A126236722C" display="A126236722C" xr:uid="{00000000-0004-0000-0000-0000EA070000}"/>
    <hyperlink ref="E2038" location="A126250978W" display="A126250978W" xr:uid="{00000000-0004-0000-0000-0000EB070000}"/>
    <hyperlink ref="E2039" location="A126243850C" display="A126243850C" xr:uid="{00000000-0004-0000-0000-0000EC070000}"/>
    <hyperlink ref="E2040" location="A126237154K" display="A126237154K" xr:uid="{00000000-0004-0000-0000-0000ED070000}"/>
    <hyperlink ref="E2041" location="A126251410X" display="A126251410X" xr:uid="{00000000-0004-0000-0000-0000EE070000}"/>
    <hyperlink ref="E2042" location="A126244282K" display="A126244282K" xr:uid="{00000000-0004-0000-0000-0000EF070000}"/>
    <hyperlink ref="E2043" location="A126236794R" display="A126236794R" xr:uid="{00000000-0004-0000-0000-0000F0070000}"/>
    <hyperlink ref="E2044" location="A126251050F" display="A126251050F" xr:uid="{00000000-0004-0000-0000-0000F1070000}"/>
    <hyperlink ref="E2045" location="A126243922C" display="A126243922C" xr:uid="{00000000-0004-0000-0000-0000F2070000}"/>
    <hyperlink ref="E2046" location="A126237298W" display="A126237298W" xr:uid="{00000000-0004-0000-0000-0000F3070000}"/>
    <hyperlink ref="E2047" location="A126251554K" display="A126251554K" xr:uid="{00000000-0004-0000-0000-0000F4070000}"/>
    <hyperlink ref="E2048" location="A126244426K" display="A126244426K" xr:uid="{00000000-0004-0000-0000-0000F5070000}"/>
    <hyperlink ref="E2049" location="A126236866R" display="A126236866R" xr:uid="{00000000-0004-0000-0000-0000F6070000}"/>
    <hyperlink ref="E2050" location="A126251122F" display="A126251122F" xr:uid="{00000000-0004-0000-0000-0000F7070000}"/>
    <hyperlink ref="E2051" location="A126243994R" display="A126243994R" xr:uid="{00000000-0004-0000-0000-0000F8070000}"/>
    <hyperlink ref="E2052" location="A126237010X" display="A126237010X" xr:uid="{00000000-0004-0000-0000-0000F9070000}"/>
    <hyperlink ref="E2053" location="A126251266T" display="A126251266T" xr:uid="{00000000-0004-0000-0000-0000FA070000}"/>
    <hyperlink ref="E2054" location="A126244138T" display="A126244138T" xr:uid="{00000000-0004-0000-0000-0000FB070000}"/>
    <hyperlink ref="E2055" location="A126236650C" display="A126236650C" xr:uid="{00000000-0004-0000-0000-0000FC070000}"/>
    <hyperlink ref="E2056" location="A126250906K" display="A126250906K" xr:uid="{00000000-0004-0000-0000-0000FD070000}"/>
    <hyperlink ref="E2057" location="A126243778W" display="A126243778W" xr:uid="{00000000-0004-0000-0000-0000FE070000}"/>
    <hyperlink ref="E2058" location="A126237370C" display="A126237370C" xr:uid="{00000000-0004-0000-0000-0000FF070000}"/>
    <hyperlink ref="E2059" location="A126251626K" display="A126251626K" xr:uid="{00000000-0004-0000-0000-000000080000}"/>
    <hyperlink ref="E2060" location="A126244498W" display="A126244498W" xr:uid="{00000000-0004-0000-0000-000001080000}"/>
    <hyperlink ref="E2061" location="A126237082K" display="A126237082K" xr:uid="{00000000-0004-0000-0000-000002080000}"/>
    <hyperlink ref="E2062" location="A126251338T" display="A126251338T" xr:uid="{00000000-0004-0000-0000-000003080000}"/>
    <hyperlink ref="E2063" location="A126244210X" display="A126244210X" xr:uid="{00000000-0004-0000-0000-000004080000}"/>
    <hyperlink ref="E2064" location="A126236726L" display="A126236726L" xr:uid="{00000000-0004-0000-0000-000005080000}"/>
    <hyperlink ref="E2065" location="A126250982L" display="A126250982L" xr:uid="{00000000-0004-0000-0000-000006080000}"/>
    <hyperlink ref="E2066" location="A126243854L" display="A126243854L" xr:uid="{00000000-0004-0000-0000-000007080000}"/>
    <hyperlink ref="E2067" location="A126237158V" display="A126237158V" xr:uid="{00000000-0004-0000-0000-000008080000}"/>
    <hyperlink ref="E2068" location="A126251414J" display="A126251414J" xr:uid="{00000000-0004-0000-0000-000009080000}"/>
    <hyperlink ref="E2069" location="A126244286V" display="A126244286V" xr:uid="{00000000-0004-0000-0000-00000A080000}"/>
    <hyperlink ref="E2070" location="A126236798X" display="A126236798X" xr:uid="{00000000-0004-0000-0000-00000B080000}"/>
    <hyperlink ref="E2071" location="A126251054R" display="A126251054R" xr:uid="{00000000-0004-0000-0000-00000C080000}"/>
    <hyperlink ref="E2072" location="A126243926L" display="A126243926L" xr:uid="{00000000-0004-0000-0000-00000D080000}"/>
    <hyperlink ref="E2073" location="A126237302A" display="A126237302A" xr:uid="{00000000-0004-0000-0000-00000E080000}"/>
    <hyperlink ref="E2074" location="A126251558V" display="A126251558V" xr:uid="{00000000-0004-0000-0000-00000F080000}"/>
    <hyperlink ref="E2075" location="A126244430A" display="A126244430A" xr:uid="{00000000-0004-0000-0000-000010080000}"/>
    <hyperlink ref="E2076" location="A126236870F" display="A126236870F" xr:uid="{00000000-0004-0000-0000-000011080000}"/>
    <hyperlink ref="E2077" location="A126251126R" display="A126251126R" xr:uid="{00000000-0004-0000-0000-000012080000}"/>
    <hyperlink ref="E2078" location="A126243998X" display="A126243998X" xr:uid="{00000000-0004-0000-0000-000013080000}"/>
    <hyperlink ref="E2079" location="A126237014J" display="A126237014J" xr:uid="{00000000-0004-0000-0000-000014080000}"/>
    <hyperlink ref="E2080" location="A126251270J" display="A126251270J" xr:uid="{00000000-0004-0000-0000-000015080000}"/>
    <hyperlink ref="E2081" location="A126244142J" display="A126244142J" xr:uid="{00000000-0004-0000-0000-000016080000}"/>
    <hyperlink ref="E2082" location="A126236654L" display="A126236654L" xr:uid="{00000000-0004-0000-0000-000017080000}"/>
    <hyperlink ref="E2083" location="A126250910A" display="A126250910A" xr:uid="{00000000-0004-0000-0000-000018080000}"/>
    <hyperlink ref="E2084" location="A126243782L" display="A126243782L" xr:uid="{00000000-0004-0000-0000-000019080000}"/>
    <hyperlink ref="E2085" location="A126237374L" display="A126237374L" xr:uid="{00000000-0004-0000-0000-00001A080000}"/>
    <hyperlink ref="E2086" location="A126251630A" display="A126251630A" xr:uid="{00000000-0004-0000-0000-00001B080000}"/>
    <hyperlink ref="E2087" location="A126244502A" display="A126244502A" xr:uid="{00000000-0004-0000-0000-00001C080000}"/>
    <hyperlink ref="E2088" location="A126237086V" display="A126237086V" xr:uid="{00000000-0004-0000-0000-00001D080000}"/>
    <hyperlink ref="E2089" location="A126251342J" display="A126251342J" xr:uid="{00000000-0004-0000-0000-00001E080000}"/>
    <hyperlink ref="E2090" location="A126244214J" display="A126244214J" xr:uid="{00000000-0004-0000-0000-00001F080000}"/>
    <hyperlink ref="E2091" location="A126236690W" display="A126236690W" xr:uid="{00000000-0004-0000-0000-000020080000}"/>
    <hyperlink ref="E2092" location="A126250946C" display="A126250946C" xr:uid="{00000000-0004-0000-0000-000021080000}"/>
    <hyperlink ref="E2093" location="A126243818C" display="A126243818C" xr:uid="{00000000-0004-0000-0000-000022080000}"/>
    <hyperlink ref="E2094" location="A126237122T" display="A126237122T" xr:uid="{00000000-0004-0000-0000-000023080000}"/>
    <hyperlink ref="E2095" location="A126251378K" display="A126251378K" xr:uid="{00000000-0004-0000-0000-000024080000}"/>
    <hyperlink ref="E2096" location="A126244250T" display="A126244250T" xr:uid="{00000000-0004-0000-0000-000025080000}"/>
    <hyperlink ref="E2097" location="A126236762W" display="A126236762W" xr:uid="{00000000-0004-0000-0000-000026080000}"/>
    <hyperlink ref="E2098" location="A126251018F" display="A126251018F" xr:uid="{00000000-0004-0000-0000-000027080000}"/>
    <hyperlink ref="E2099" location="A126243890W" display="A126243890W" xr:uid="{00000000-0004-0000-0000-000028080000}"/>
    <hyperlink ref="E2100" location="A126237266C" display="A126237266C" xr:uid="{00000000-0004-0000-0000-000029080000}"/>
    <hyperlink ref="E2101" location="A126251522T" display="A126251522T" xr:uid="{00000000-0004-0000-0000-00002A080000}"/>
    <hyperlink ref="E2102" location="A126244394C" display="A126244394C" xr:uid="{00000000-0004-0000-0000-00002B080000}"/>
    <hyperlink ref="E2103" location="A126236834W" display="A126236834W" xr:uid="{00000000-0004-0000-0000-00002C080000}"/>
    <hyperlink ref="E2104" location="A126251090X" display="A126251090X" xr:uid="{00000000-0004-0000-0000-00002D080000}"/>
    <hyperlink ref="E2105" location="A126243962W" display="A126243962W" xr:uid="{00000000-0004-0000-0000-00002E080000}"/>
    <hyperlink ref="E2106" location="A126236978J" display="A126236978J" xr:uid="{00000000-0004-0000-0000-00002F080000}"/>
    <hyperlink ref="E2107" location="A126251234X" display="A126251234X" xr:uid="{00000000-0004-0000-0000-000030080000}"/>
    <hyperlink ref="E2108" location="A126244106X" display="A126244106X" xr:uid="{00000000-0004-0000-0000-000031080000}"/>
    <hyperlink ref="E2109" location="A126236618C" display="A126236618C" xr:uid="{00000000-0004-0000-0000-000032080000}"/>
    <hyperlink ref="E2110" location="A126250874C" display="A126250874C" xr:uid="{00000000-0004-0000-0000-000033080000}"/>
    <hyperlink ref="E2111" location="A126243746C" display="A126243746C" xr:uid="{00000000-0004-0000-0000-000034080000}"/>
    <hyperlink ref="E2112" location="A126237338C" display="A126237338C" xr:uid="{00000000-0004-0000-0000-000035080000}"/>
    <hyperlink ref="E2113" location="A126251594C" display="A126251594C" xr:uid="{00000000-0004-0000-0000-000036080000}"/>
    <hyperlink ref="E2114" location="A126244466C" display="A126244466C" xr:uid="{00000000-0004-0000-0000-000037080000}"/>
    <hyperlink ref="E2115" location="A126237050T" display="A126237050T" xr:uid="{00000000-0004-0000-0000-000038080000}"/>
    <hyperlink ref="E2116" location="A126251306X" display="A126251306X" xr:uid="{00000000-0004-0000-0000-000039080000}"/>
    <hyperlink ref="E2117" location="A126244178K" display="A126244178K" xr:uid="{00000000-0004-0000-0000-00003A080000}"/>
    <hyperlink ref="E2118" location="A126236694F" display="A126236694F" xr:uid="{00000000-0004-0000-0000-00003B080000}"/>
    <hyperlink ref="E2119" location="A126250950V" display="A126250950V" xr:uid="{00000000-0004-0000-0000-00003C080000}"/>
    <hyperlink ref="E2120" location="A126243822V" display="A126243822V" xr:uid="{00000000-0004-0000-0000-00003D080000}"/>
    <hyperlink ref="E2121" location="A126237126A" display="A126237126A" xr:uid="{00000000-0004-0000-0000-00003E080000}"/>
    <hyperlink ref="E2122" location="A126251382A" display="A126251382A" xr:uid="{00000000-0004-0000-0000-00003F080000}"/>
    <hyperlink ref="E2123" location="A126244254A" display="A126244254A" xr:uid="{00000000-0004-0000-0000-000040080000}"/>
    <hyperlink ref="E2124" location="A126236766F" display="A126236766F" xr:uid="{00000000-0004-0000-0000-000041080000}"/>
    <hyperlink ref="E2125" location="A126251022W" display="A126251022W" xr:uid="{00000000-0004-0000-0000-000042080000}"/>
    <hyperlink ref="E2126" location="A126243894F" display="A126243894F" xr:uid="{00000000-0004-0000-0000-000043080000}"/>
    <hyperlink ref="E2127" location="A126237270V" display="A126237270V" xr:uid="{00000000-0004-0000-0000-000044080000}"/>
    <hyperlink ref="E2128" location="A126251526A" display="A126251526A" xr:uid="{00000000-0004-0000-0000-000045080000}"/>
    <hyperlink ref="E2129" location="A126244398L" display="A126244398L" xr:uid="{00000000-0004-0000-0000-000046080000}"/>
    <hyperlink ref="E2130" location="A126236838F" display="A126236838F" xr:uid="{00000000-0004-0000-0000-000047080000}"/>
    <hyperlink ref="E2131" location="A126251094J" display="A126251094J" xr:uid="{00000000-0004-0000-0000-000048080000}"/>
    <hyperlink ref="E2132" location="A126243966F" display="A126243966F" xr:uid="{00000000-0004-0000-0000-000049080000}"/>
    <hyperlink ref="E2133" location="A126236982X" display="A126236982X" xr:uid="{00000000-0004-0000-0000-00004A080000}"/>
    <hyperlink ref="E2134" location="A126251238J" display="A126251238J" xr:uid="{00000000-0004-0000-0000-00004B080000}"/>
    <hyperlink ref="E2135" location="A126244110R" display="A126244110R" xr:uid="{00000000-0004-0000-0000-00004C080000}"/>
    <hyperlink ref="E2136" location="A126236622V" display="A126236622V" xr:uid="{00000000-0004-0000-0000-00004D080000}"/>
    <hyperlink ref="E2137" location="A126250878L" display="A126250878L" xr:uid="{00000000-0004-0000-0000-00004E080000}"/>
    <hyperlink ref="E2138" location="A126243750V" display="A126243750V" xr:uid="{00000000-0004-0000-0000-00004F080000}"/>
    <hyperlink ref="E2139" location="A126237342V" display="A126237342V" xr:uid="{00000000-0004-0000-0000-000050080000}"/>
    <hyperlink ref="E2140" location="A126251598L" display="A126251598L" xr:uid="{00000000-0004-0000-0000-000051080000}"/>
    <hyperlink ref="E2141" location="A126244470V" display="A126244470V" xr:uid="{00000000-0004-0000-0000-000052080000}"/>
    <hyperlink ref="E2142" location="A126237054A" display="A126237054A" xr:uid="{00000000-0004-0000-0000-000053080000}"/>
    <hyperlink ref="E2143" location="A126251310R" display="A126251310R" xr:uid="{00000000-0004-0000-0000-000054080000}"/>
    <hyperlink ref="E2144" location="A126244182A" display="A126244182A" xr:uid="{00000000-0004-0000-0000-000055080000}"/>
    <hyperlink ref="E2145" location="A126236710V" display="A126236710V" xr:uid="{00000000-0004-0000-0000-000056080000}"/>
    <hyperlink ref="E2146" location="A126250966L" display="A126250966L" xr:uid="{00000000-0004-0000-0000-000057080000}"/>
    <hyperlink ref="E2147" location="A126243838L" display="A126243838L" xr:uid="{00000000-0004-0000-0000-000058080000}"/>
    <hyperlink ref="E2148" location="A126237142A" display="A126237142A" xr:uid="{00000000-0004-0000-0000-000059080000}"/>
    <hyperlink ref="E2149" location="A126251398V" display="A126251398V" xr:uid="{00000000-0004-0000-0000-00005A080000}"/>
    <hyperlink ref="E2150" location="A126244270A" display="A126244270A" xr:uid="{00000000-0004-0000-0000-00005B080000}"/>
    <hyperlink ref="E2151" location="A126236782F" display="A126236782F" xr:uid="{00000000-0004-0000-0000-00005C080000}"/>
    <hyperlink ref="E2152" location="A126251038R" display="A126251038R" xr:uid="{00000000-0004-0000-0000-00005D080000}"/>
    <hyperlink ref="E2153" location="A126243910V" display="A126243910V" xr:uid="{00000000-0004-0000-0000-00005E080000}"/>
    <hyperlink ref="E2154" location="A126237286L" display="A126237286L" xr:uid="{00000000-0004-0000-0000-00005F080000}"/>
    <hyperlink ref="E2155" location="A126251542A" display="A126251542A" xr:uid="{00000000-0004-0000-0000-000060080000}"/>
    <hyperlink ref="E2156" location="A126244414A" display="A126244414A" xr:uid="{00000000-0004-0000-0000-000061080000}"/>
    <hyperlink ref="E2157" location="A126236854F" display="A126236854F" xr:uid="{00000000-0004-0000-0000-000062080000}"/>
    <hyperlink ref="E2158" location="A126251110W" display="A126251110W" xr:uid="{00000000-0004-0000-0000-000063080000}"/>
    <hyperlink ref="E2159" location="A126243982F" display="A126243982F" xr:uid="{00000000-0004-0000-0000-000064080000}"/>
    <hyperlink ref="E2160" location="A126236998T" display="A126236998T" xr:uid="{00000000-0004-0000-0000-000065080000}"/>
    <hyperlink ref="E2161" location="A126251254J" display="A126251254J" xr:uid="{00000000-0004-0000-0000-000066080000}"/>
    <hyperlink ref="E2162" location="A126244126J" display="A126244126J" xr:uid="{00000000-0004-0000-0000-000067080000}"/>
    <hyperlink ref="E2163" location="A126236638L" display="A126236638L" xr:uid="{00000000-0004-0000-0000-000068080000}"/>
    <hyperlink ref="E2164" location="A126250894L" display="A126250894L" xr:uid="{00000000-0004-0000-0000-000069080000}"/>
    <hyperlink ref="E2165" location="A126243766L" display="A126243766L" xr:uid="{00000000-0004-0000-0000-00006A080000}"/>
    <hyperlink ref="E2166" location="A126237358L" display="A126237358L" xr:uid="{00000000-0004-0000-0000-00006B080000}"/>
    <hyperlink ref="E2167" location="A126251614A" display="A126251614A" xr:uid="{00000000-0004-0000-0000-00006C080000}"/>
    <hyperlink ref="E2168" location="A126244486L" display="A126244486L" xr:uid="{00000000-0004-0000-0000-00006D080000}"/>
    <hyperlink ref="E2169" location="A126237070A" display="A126237070A" xr:uid="{00000000-0004-0000-0000-00006E080000}"/>
    <hyperlink ref="E2170" location="A126251326J" display="A126251326J" xr:uid="{00000000-0004-0000-0000-00006F080000}"/>
    <hyperlink ref="E2171" location="A126244198V" display="A126244198V" xr:uid="{00000000-0004-0000-0000-000070080000}"/>
    <hyperlink ref="E2172" location="A126236678F" display="A126236678F" xr:uid="{00000000-0004-0000-0000-000071080000}"/>
    <hyperlink ref="E2173" location="A126250934V" display="A126250934V" xr:uid="{00000000-0004-0000-0000-000072080000}"/>
    <hyperlink ref="E2174" location="A126243806V" display="A126243806V" xr:uid="{00000000-0004-0000-0000-000073080000}"/>
    <hyperlink ref="E2175" location="A126237110J" display="A126237110J" xr:uid="{00000000-0004-0000-0000-000074080000}"/>
    <hyperlink ref="E2176" location="A126251366A" display="A126251366A" xr:uid="{00000000-0004-0000-0000-000075080000}"/>
    <hyperlink ref="E2177" location="A126244238A" display="A126244238A" xr:uid="{00000000-0004-0000-0000-000076080000}"/>
    <hyperlink ref="E2178" location="A126236750L" display="A126236750L" xr:uid="{00000000-0004-0000-0000-000077080000}"/>
    <hyperlink ref="E2179" location="A126251006W" display="A126251006W" xr:uid="{00000000-0004-0000-0000-000078080000}"/>
    <hyperlink ref="E2180" location="A126243878F" display="A126243878F" xr:uid="{00000000-0004-0000-0000-000079080000}"/>
    <hyperlink ref="E2181" location="A126237254V" display="A126237254V" xr:uid="{00000000-0004-0000-0000-00007A080000}"/>
    <hyperlink ref="E2182" location="A126251510J" display="A126251510J" xr:uid="{00000000-0004-0000-0000-00007B080000}"/>
    <hyperlink ref="E2183" location="A126244382V" display="A126244382V" xr:uid="{00000000-0004-0000-0000-00007C080000}"/>
    <hyperlink ref="E2184" location="A126236822L" display="A126236822L" xr:uid="{00000000-0004-0000-0000-00007D080000}"/>
    <hyperlink ref="E2185" location="A126251078J" display="A126251078J" xr:uid="{00000000-0004-0000-0000-00007E080000}"/>
    <hyperlink ref="E2186" location="A126243950L" display="A126243950L" xr:uid="{00000000-0004-0000-0000-00007F080000}"/>
    <hyperlink ref="E2187" location="A126236966X" display="A126236966X" xr:uid="{00000000-0004-0000-0000-000080080000}"/>
    <hyperlink ref="E2188" location="A126251222R" display="A126251222R" xr:uid="{00000000-0004-0000-0000-000081080000}"/>
    <hyperlink ref="E2189" location="A126244094A" display="A126244094A" xr:uid="{00000000-0004-0000-0000-000082080000}"/>
    <hyperlink ref="E2190" location="A126236606V" display="A126236606V" xr:uid="{00000000-0004-0000-0000-000083080000}"/>
    <hyperlink ref="E2191" location="A126250862V" display="A126250862V" xr:uid="{00000000-0004-0000-0000-000084080000}"/>
    <hyperlink ref="E2192" location="A126243734V" display="A126243734V" xr:uid="{00000000-0004-0000-0000-000085080000}"/>
    <hyperlink ref="E2193" location="A126237326V" display="A126237326V" xr:uid="{00000000-0004-0000-0000-000086080000}"/>
    <hyperlink ref="E2194" location="A126251582V" display="A126251582V" xr:uid="{00000000-0004-0000-0000-000087080000}"/>
    <hyperlink ref="E2195" location="A126244454V" display="A126244454V" xr:uid="{00000000-0004-0000-0000-000088080000}"/>
    <hyperlink ref="E2196" location="A126237038A" display="A126237038A" xr:uid="{00000000-0004-0000-0000-000089080000}"/>
    <hyperlink ref="E2197" location="A126251294A" display="A126251294A" xr:uid="{00000000-0004-0000-0000-00008A080000}"/>
    <hyperlink ref="E2198" location="A126244166A" display="A126244166A" xr:uid="{00000000-0004-0000-0000-00008B080000}"/>
    <hyperlink ref="E2199" location="A126236730C" display="A126236730C" xr:uid="{00000000-0004-0000-0000-00008C080000}"/>
    <hyperlink ref="E2200" location="A126250986W" display="A126250986W" xr:uid="{00000000-0004-0000-0000-00008D080000}"/>
    <hyperlink ref="E2201" location="A126243858W" display="A126243858W" xr:uid="{00000000-0004-0000-0000-00008E080000}"/>
    <hyperlink ref="E2202" location="A126237162K" display="A126237162K" xr:uid="{00000000-0004-0000-0000-00008F080000}"/>
    <hyperlink ref="E2203" location="A126251418T" display="A126251418T" xr:uid="{00000000-0004-0000-0000-000090080000}"/>
    <hyperlink ref="E2204" location="A126244290K" display="A126244290K" xr:uid="{00000000-0004-0000-0000-000091080000}"/>
    <hyperlink ref="E2205" location="A126236802C" display="A126236802C" xr:uid="{00000000-0004-0000-0000-000092080000}"/>
    <hyperlink ref="E2206" location="A126251058X" display="A126251058X" xr:uid="{00000000-0004-0000-0000-000093080000}"/>
    <hyperlink ref="E2207" location="A126243930C" display="A126243930C" xr:uid="{00000000-0004-0000-0000-000094080000}"/>
    <hyperlink ref="E2208" location="A126237306K" display="A126237306K" xr:uid="{00000000-0004-0000-0000-000095080000}"/>
    <hyperlink ref="E2209" location="A126251562K" display="A126251562K" xr:uid="{00000000-0004-0000-0000-000096080000}"/>
    <hyperlink ref="E2210" location="A126244434K" display="A126244434K" xr:uid="{00000000-0004-0000-0000-000097080000}"/>
    <hyperlink ref="E2211" location="A126236874R" display="A126236874R" xr:uid="{00000000-0004-0000-0000-000098080000}"/>
    <hyperlink ref="E2212" location="A126251130F" display="A126251130F" xr:uid="{00000000-0004-0000-0000-000099080000}"/>
    <hyperlink ref="E2213" location="A126244002F" display="A126244002F" xr:uid="{00000000-0004-0000-0000-00009A080000}"/>
    <hyperlink ref="E2214" location="A126237018T" display="A126237018T" xr:uid="{00000000-0004-0000-0000-00009B080000}"/>
    <hyperlink ref="E2215" location="A126251274T" display="A126251274T" xr:uid="{00000000-0004-0000-0000-00009C080000}"/>
    <hyperlink ref="E2216" location="A126244146T" display="A126244146T" xr:uid="{00000000-0004-0000-0000-00009D080000}"/>
    <hyperlink ref="E2217" location="A126236658W" display="A126236658W" xr:uid="{00000000-0004-0000-0000-00009E080000}"/>
    <hyperlink ref="E2218" location="A126250914K" display="A126250914K" xr:uid="{00000000-0004-0000-0000-00009F080000}"/>
    <hyperlink ref="E2219" location="A126243786W" display="A126243786W" xr:uid="{00000000-0004-0000-0000-0000A0080000}"/>
    <hyperlink ref="E2220" location="A126237378W" display="A126237378W" xr:uid="{00000000-0004-0000-0000-0000A1080000}"/>
    <hyperlink ref="E2221" location="A126251634K" display="A126251634K" xr:uid="{00000000-0004-0000-0000-0000A2080000}"/>
    <hyperlink ref="E2222" location="A126244506K" display="A126244506K" xr:uid="{00000000-0004-0000-0000-0000A3080000}"/>
    <hyperlink ref="E2223" location="A126237090K" display="A126237090K" xr:uid="{00000000-0004-0000-0000-0000A4080000}"/>
    <hyperlink ref="E2224" location="A126251346T" display="A126251346T" xr:uid="{00000000-0004-0000-0000-0000A5080000}"/>
    <hyperlink ref="E2225" location="A126244218T" display="A126244218T" xr:uid="{00000000-0004-0000-0000-0000A6080000}"/>
    <hyperlink ref="E2226" location="A126236714C" display="A126236714C" xr:uid="{00000000-0004-0000-0000-0000A7080000}"/>
    <hyperlink ref="E2227" location="A126250970C" display="A126250970C" xr:uid="{00000000-0004-0000-0000-0000A8080000}"/>
    <hyperlink ref="E2228" location="A126243842C" display="A126243842C" xr:uid="{00000000-0004-0000-0000-0000A9080000}"/>
    <hyperlink ref="E2229" location="A126237146K" display="A126237146K" xr:uid="{00000000-0004-0000-0000-0000AA080000}"/>
    <hyperlink ref="E2230" location="A126251402X" display="A126251402X" xr:uid="{00000000-0004-0000-0000-0000AB080000}"/>
    <hyperlink ref="E2231" location="A126244274K" display="A126244274K" xr:uid="{00000000-0004-0000-0000-0000AC080000}"/>
    <hyperlink ref="E2232" location="A126236786R" display="A126236786R" xr:uid="{00000000-0004-0000-0000-0000AD080000}"/>
    <hyperlink ref="E2233" location="A126251042F" display="A126251042F" xr:uid="{00000000-0004-0000-0000-0000AE080000}"/>
    <hyperlink ref="E2234" location="A126243914C" display="A126243914C" xr:uid="{00000000-0004-0000-0000-0000AF080000}"/>
    <hyperlink ref="E2235" location="A126237290C" display="A126237290C" xr:uid="{00000000-0004-0000-0000-0000B0080000}"/>
    <hyperlink ref="E2236" location="A126251546K" display="A126251546K" xr:uid="{00000000-0004-0000-0000-0000B1080000}"/>
    <hyperlink ref="E2237" location="A126244418K" display="A126244418K" xr:uid="{00000000-0004-0000-0000-0000B2080000}"/>
    <hyperlink ref="E2238" location="A126236858R" display="A126236858R" xr:uid="{00000000-0004-0000-0000-0000B3080000}"/>
    <hyperlink ref="E2239" location="A126251114F" display="A126251114F" xr:uid="{00000000-0004-0000-0000-0000B4080000}"/>
    <hyperlink ref="E2240" location="A126243986R" display="A126243986R" xr:uid="{00000000-0004-0000-0000-0000B5080000}"/>
    <hyperlink ref="E2241" location="A126237002X" display="A126237002X" xr:uid="{00000000-0004-0000-0000-0000B6080000}"/>
    <hyperlink ref="E2242" location="A126251258T" display="A126251258T" xr:uid="{00000000-0004-0000-0000-0000B7080000}"/>
    <hyperlink ref="E2243" location="A126244130X" display="A126244130X" xr:uid="{00000000-0004-0000-0000-0000B8080000}"/>
    <hyperlink ref="E2244" location="A126236642C" display="A126236642C" xr:uid="{00000000-0004-0000-0000-0000B9080000}"/>
    <hyperlink ref="E2245" location="A126250898W" display="A126250898W" xr:uid="{00000000-0004-0000-0000-0000BA080000}"/>
    <hyperlink ref="E2246" location="A126243770C" display="A126243770C" xr:uid="{00000000-0004-0000-0000-0000BB080000}"/>
    <hyperlink ref="E2247" location="A126237362C" display="A126237362C" xr:uid="{00000000-0004-0000-0000-0000BC080000}"/>
    <hyperlink ref="E2248" location="A126251618K" display="A126251618K" xr:uid="{00000000-0004-0000-0000-0000BD080000}"/>
    <hyperlink ref="E2249" location="A126244490C" display="A126244490C" xr:uid="{00000000-0004-0000-0000-0000BE080000}"/>
    <hyperlink ref="E2250" location="A126237074K" display="A126237074K" xr:uid="{00000000-0004-0000-0000-0000BF080000}"/>
    <hyperlink ref="E2251" location="A126251330X" display="A126251330X" xr:uid="{00000000-0004-0000-0000-0000C0080000}"/>
    <hyperlink ref="E2252" location="A126244202X" display="A126244202X" xr:uid="{00000000-0004-0000-0000-0000C1080000}"/>
    <hyperlink ref="E2253" location="A126236734L" display="A126236734L" xr:uid="{00000000-0004-0000-0000-0000C2080000}"/>
    <hyperlink ref="E2254" location="A126250990L" display="A126250990L" xr:uid="{00000000-0004-0000-0000-0000C3080000}"/>
    <hyperlink ref="E2255" location="A126243862L" display="A126243862L" xr:uid="{00000000-0004-0000-0000-0000C4080000}"/>
    <hyperlink ref="E2256" location="A126237166V" display="A126237166V" xr:uid="{00000000-0004-0000-0000-0000C5080000}"/>
    <hyperlink ref="E2257" location="A126251422J" display="A126251422J" xr:uid="{00000000-0004-0000-0000-0000C6080000}"/>
    <hyperlink ref="E2258" location="A126244294V" display="A126244294V" xr:uid="{00000000-0004-0000-0000-0000C7080000}"/>
    <hyperlink ref="E2259" location="A126236806L" display="A126236806L" xr:uid="{00000000-0004-0000-0000-0000C8080000}"/>
    <hyperlink ref="E2260" location="A126251062R" display="A126251062R" xr:uid="{00000000-0004-0000-0000-0000C9080000}"/>
    <hyperlink ref="E2261" location="A126243934L" display="A126243934L" xr:uid="{00000000-0004-0000-0000-0000CA080000}"/>
    <hyperlink ref="E2262" location="A126237310A" display="A126237310A" xr:uid="{00000000-0004-0000-0000-0000CB080000}"/>
    <hyperlink ref="E2263" location="A126251566V" display="A126251566V" xr:uid="{00000000-0004-0000-0000-0000CC080000}"/>
    <hyperlink ref="E2264" location="A126244438V" display="A126244438V" xr:uid="{00000000-0004-0000-0000-0000CD080000}"/>
    <hyperlink ref="E2265" location="A126236878X" display="A126236878X" xr:uid="{00000000-0004-0000-0000-0000CE080000}"/>
    <hyperlink ref="E2266" location="A126251134R" display="A126251134R" xr:uid="{00000000-0004-0000-0000-0000CF080000}"/>
    <hyperlink ref="E2267" location="A126244006R" display="A126244006R" xr:uid="{00000000-0004-0000-0000-0000D0080000}"/>
    <hyperlink ref="E2268" location="A126237022J" display="A126237022J" xr:uid="{00000000-0004-0000-0000-0000D1080000}"/>
    <hyperlink ref="E2269" location="A126251278A" display="A126251278A" xr:uid="{00000000-0004-0000-0000-0000D2080000}"/>
    <hyperlink ref="E2270" location="A126244150J" display="A126244150J" xr:uid="{00000000-0004-0000-0000-0000D3080000}"/>
    <hyperlink ref="E2271" location="A126236662L" display="A126236662L" xr:uid="{00000000-0004-0000-0000-0000D4080000}"/>
    <hyperlink ref="E2272" location="A126250918V" display="A126250918V" xr:uid="{00000000-0004-0000-0000-0000D5080000}"/>
    <hyperlink ref="E2273" location="A126243790L" display="A126243790L" xr:uid="{00000000-0004-0000-0000-0000D6080000}"/>
    <hyperlink ref="E2274" location="A126237382L" display="A126237382L" xr:uid="{00000000-0004-0000-0000-0000D7080000}"/>
    <hyperlink ref="E2275" location="A126251638V" display="A126251638V" xr:uid="{00000000-0004-0000-0000-0000D8080000}"/>
    <hyperlink ref="E2276" location="A126244510A" display="A126244510A" xr:uid="{00000000-0004-0000-0000-0000D9080000}"/>
    <hyperlink ref="E2277" location="A126237094V" display="A126237094V" xr:uid="{00000000-0004-0000-0000-0000DA080000}"/>
    <hyperlink ref="E2278" location="A126251350J" display="A126251350J" xr:uid="{00000000-0004-0000-0000-0000DB080000}"/>
    <hyperlink ref="E2279" location="A126244222J" display="A126244222J" xr:uid="{00000000-0004-0000-0000-0000DC080000}"/>
    <hyperlink ref="E2280" location="A126236682W" display="A126236682W" xr:uid="{00000000-0004-0000-0000-0000DD080000}"/>
    <hyperlink ref="E2281" location="A126250938C" display="A126250938C" xr:uid="{00000000-0004-0000-0000-0000DE080000}"/>
    <hyperlink ref="E2282" location="A126243810K" display="A126243810K" xr:uid="{00000000-0004-0000-0000-0000DF080000}"/>
    <hyperlink ref="E2283" location="A126237114T" display="A126237114T" xr:uid="{00000000-0004-0000-0000-0000E0080000}"/>
    <hyperlink ref="E2284" location="A126251370T" display="A126251370T" xr:uid="{00000000-0004-0000-0000-0000E1080000}"/>
    <hyperlink ref="E2285" location="A126244242T" display="A126244242T" xr:uid="{00000000-0004-0000-0000-0000E2080000}"/>
    <hyperlink ref="E2286" location="A126236754W" display="A126236754W" xr:uid="{00000000-0004-0000-0000-0000E3080000}"/>
    <hyperlink ref="E2287" location="A126251010L" display="A126251010L" xr:uid="{00000000-0004-0000-0000-0000E4080000}"/>
    <hyperlink ref="E2288" location="A126243882W" display="A126243882W" xr:uid="{00000000-0004-0000-0000-0000E5080000}"/>
    <hyperlink ref="E2289" location="A126237258C" display="A126237258C" xr:uid="{00000000-0004-0000-0000-0000E6080000}"/>
    <hyperlink ref="E2290" location="A126251514T" display="A126251514T" xr:uid="{00000000-0004-0000-0000-0000E7080000}"/>
    <hyperlink ref="E2291" location="A126244386C" display="A126244386C" xr:uid="{00000000-0004-0000-0000-0000E8080000}"/>
    <hyperlink ref="E2292" location="A126236826W" display="A126236826W" xr:uid="{00000000-0004-0000-0000-0000E9080000}"/>
    <hyperlink ref="E2293" location="A126251082X" display="A126251082X" xr:uid="{00000000-0004-0000-0000-0000EA080000}"/>
    <hyperlink ref="E2294" location="A126243954W" display="A126243954W" xr:uid="{00000000-0004-0000-0000-0000EB080000}"/>
    <hyperlink ref="E2295" location="A126236970R" display="A126236970R" xr:uid="{00000000-0004-0000-0000-0000EC080000}"/>
    <hyperlink ref="E2296" location="A126251226X" display="A126251226X" xr:uid="{00000000-0004-0000-0000-0000ED080000}"/>
    <hyperlink ref="E2297" location="A126244098K" display="A126244098K" xr:uid="{00000000-0004-0000-0000-0000EE080000}"/>
    <hyperlink ref="E2298" location="A126236610K" display="A126236610K" xr:uid="{00000000-0004-0000-0000-0000EF080000}"/>
    <hyperlink ref="E2299" location="A126250866C" display="A126250866C" xr:uid="{00000000-0004-0000-0000-0000F0080000}"/>
    <hyperlink ref="E2300" location="A126243738C" display="A126243738C" xr:uid="{00000000-0004-0000-0000-0000F1080000}"/>
    <hyperlink ref="E2301" location="A126237330K" display="A126237330K" xr:uid="{00000000-0004-0000-0000-0000F2080000}"/>
    <hyperlink ref="E2302" location="A126251586C" display="A126251586C" xr:uid="{00000000-0004-0000-0000-0000F3080000}"/>
    <hyperlink ref="E2303" location="A126244458C" display="A126244458C" xr:uid="{00000000-0004-0000-0000-0000F4080000}"/>
    <hyperlink ref="E2304" location="A126237042T" display="A126237042T" xr:uid="{00000000-0004-0000-0000-0000F5080000}"/>
    <hyperlink ref="E2305" location="A126251298K" display="A126251298K" xr:uid="{00000000-0004-0000-0000-0000F6080000}"/>
    <hyperlink ref="E2306" location="A126244170T" display="A126244170T" xr:uid="{00000000-0004-0000-0000-0000F7080000}"/>
    <hyperlink ref="E2307" location="A126236666W" display="A126236666W" xr:uid="{00000000-0004-0000-0000-0000F8080000}"/>
    <hyperlink ref="E2308" location="A126250922K" display="A126250922K" xr:uid="{00000000-0004-0000-0000-0000F9080000}"/>
    <hyperlink ref="E2309" location="A126243794W" display="A126243794W" xr:uid="{00000000-0004-0000-0000-0000FA080000}"/>
    <hyperlink ref="E2310" location="A126237098C" display="A126237098C" xr:uid="{00000000-0004-0000-0000-0000FB080000}"/>
    <hyperlink ref="E2311" location="A126251354T" display="A126251354T" xr:uid="{00000000-0004-0000-0000-0000FC080000}"/>
    <hyperlink ref="E2312" location="A126244226T" display="A126244226T" xr:uid="{00000000-0004-0000-0000-0000FD080000}"/>
    <hyperlink ref="E2313" location="A126236738W" display="A126236738W" xr:uid="{00000000-0004-0000-0000-0000FE080000}"/>
    <hyperlink ref="E2314" location="A126250994W" display="A126250994W" xr:uid="{00000000-0004-0000-0000-0000FF080000}"/>
    <hyperlink ref="E2315" location="A126243866W" display="A126243866W" xr:uid="{00000000-0004-0000-0000-000000090000}"/>
    <hyperlink ref="E2316" location="A126237242K" display="A126237242K" xr:uid="{00000000-0004-0000-0000-000001090000}"/>
    <hyperlink ref="E2317" location="A126251498C" display="A126251498C" xr:uid="{00000000-0004-0000-0000-000002090000}"/>
    <hyperlink ref="E2318" location="A126244370K" display="A126244370K" xr:uid="{00000000-0004-0000-0000-000003090000}"/>
    <hyperlink ref="E2319" location="A126236810C" display="A126236810C" xr:uid="{00000000-0004-0000-0000-000004090000}"/>
    <hyperlink ref="E2320" location="A126251066X" display="A126251066X" xr:uid="{00000000-0004-0000-0000-000005090000}"/>
    <hyperlink ref="E2321" location="A126243938W" display="A126243938W" xr:uid="{00000000-0004-0000-0000-000006090000}"/>
    <hyperlink ref="E2322" location="A126236954R" display="A126236954R" xr:uid="{00000000-0004-0000-0000-000007090000}"/>
    <hyperlink ref="E2323" location="A126251210F" display="A126251210F" xr:uid="{00000000-0004-0000-0000-000008090000}"/>
    <hyperlink ref="E2324" location="A126244082T" display="A126244082T" xr:uid="{00000000-0004-0000-0000-000009090000}"/>
    <hyperlink ref="E2325" location="A126236594W" display="A126236594W" xr:uid="{00000000-0004-0000-0000-00000A090000}"/>
    <hyperlink ref="E2326" location="A126250850K" display="A126250850K" xr:uid="{00000000-0004-0000-0000-00000B090000}"/>
    <hyperlink ref="E2327" location="A126243722K" display="A126243722K" xr:uid="{00000000-0004-0000-0000-00000C090000}"/>
    <hyperlink ref="E2328" location="A126237314K" display="A126237314K" xr:uid="{00000000-0004-0000-0000-00000D090000}"/>
    <hyperlink ref="E2329" location="A126251570K" display="A126251570K" xr:uid="{00000000-0004-0000-0000-00000E090000}"/>
    <hyperlink ref="E2330" location="A126244442K" display="A126244442K" xr:uid="{00000000-0004-0000-0000-00000F090000}"/>
    <hyperlink ref="E2331" location="A126237026T" display="A126237026T" xr:uid="{00000000-0004-0000-0000-000010090000}"/>
    <hyperlink ref="E2332" location="A126251282T" display="A126251282T" xr:uid="{00000000-0004-0000-0000-000011090000}"/>
    <hyperlink ref="E2333" location="A126244154T" display="A126244154T" xr:uid="{00000000-0004-0000-0000-000012090000}"/>
    <hyperlink ref="E2334" location="A126236670L" display="A126236670L" xr:uid="{00000000-0004-0000-0000-000013090000}"/>
    <hyperlink ref="E2335" location="A126250926V" display="A126250926V" xr:uid="{00000000-0004-0000-0000-000014090000}"/>
    <hyperlink ref="E2336" location="A126243798F" display="A126243798F" xr:uid="{00000000-0004-0000-0000-000015090000}"/>
    <hyperlink ref="E2337" location="A126237102J" display="A126237102J" xr:uid="{00000000-0004-0000-0000-000016090000}"/>
    <hyperlink ref="E2338" location="A126251358A" display="A126251358A" xr:uid="{00000000-0004-0000-0000-000017090000}"/>
    <hyperlink ref="E2339" location="A126244230J" display="A126244230J" xr:uid="{00000000-0004-0000-0000-000018090000}"/>
    <hyperlink ref="E2340" location="A126236742L" display="A126236742L" xr:uid="{00000000-0004-0000-0000-000019090000}"/>
    <hyperlink ref="E2341" location="A126250998F" display="A126250998F" xr:uid="{00000000-0004-0000-0000-00001A090000}"/>
    <hyperlink ref="E2342" location="A126243870L" display="A126243870L" xr:uid="{00000000-0004-0000-0000-00001B090000}"/>
    <hyperlink ref="E2343" location="A126237246V" display="A126237246V" xr:uid="{00000000-0004-0000-0000-00001C090000}"/>
    <hyperlink ref="E2344" location="A126251502J" display="A126251502J" xr:uid="{00000000-0004-0000-0000-00001D090000}"/>
    <hyperlink ref="E2345" location="A126244374V" display="A126244374V" xr:uid="{00000000-0004-0000-0000-00001E090000}"/>
    <hyperlink ref="E2346" location="A126236814L" display="A126236814L" xr:uid="{00000000-0004-0000-0000-00001F090000}"/>
    <hyperlink ref="E2347" location="A126251070R" display="A126251070R" xr:uid="{00000000-0004-0000-0000-000020090000}"/>
    <hyperlink ref="E2348" location="A126243942L" display="A126243942L" xr:uid="{00000000-0004-0000-0000-000021090000}"/>
    <hyperlink ref="E2349" location="A126236958X" display="A126236958X" xr:uid="{00000000-0004-0000-0000-000022090000}"/>
    <hyperlink ref="E2350" location="A126251214R" display="A126251214R" xr:uid="{00000000-0004-0000-0000-000023090000}"/>
    <hyperlink ref="E2351" location="A126244086A" display="A126244086A" xr:uid="{00000000-0004-0000-0000-000024090000}"/>
    <hyperlink ref="E2352" location="A126236598F" display="A126236598F" xr:uid="{00000000-0004-0000-0000-000025090000}"/>
    <hyperlink ref="E2353" location="A126250854V" display="A126250854V" xr:uid="{00000000-0004-0000-0000-000026090000}"/>
    <hyperlink ref="E2354" location="A126243726V" display="A126243726V" xr:uid="{00000000-0004-0000-0000-000027090000}"/>
    <hyperlink ref="E2355" location="A126237318V" display="A126237318V" xr:uid="{00000000-0004-0000-0000-000028090000}"/>
    <hyperlink ref="E2356" location="A126251574V" display="A126251574V" xr:uid="{00000000-0004-0000-0000-000029090000}"/>
    <hyperlink ref="E2357" location="A126244446V" display="A126244446V" xr:uid="{00000000-0004-0000-0000-00002A090000}"/>
    <hyperlink ref="E2358" location="A126237030J" display="A126237030J" xr:uid="{00000000-0004-0000-0000-00002B090000}"/>
    <hyperlink ref="E2359" location="A126251286A" display="A126251286A" xr:uid="{00000000-0004-0000-0000-00002C090000}"/>
    <hyperlink ref="E2360" location="A126244158A" display="A126244158A" xr:uid="{00000000-0004-0000-0000-00002D090000}"/>
    <hyperlink ref="E2361" location="A126236698R" display="A126236698R" xr:uid="{00000000-0004-0000-0000-00002E090000}"/>
    <hyperlink ref="E2362" location="A126250954C" display="A126250954C" xr:uid="{00000000-0004-0000-0000-00002F090000}"/>
    <hyperlink ref="E2363" location="A126243826C" display="A126243826C" xr:uid="{00000000-0004-0000-0000-000030090000}"/>
    <hyperlink ref="E2364" location="A126237130T" display="A126237130T" xr:uid="{00000000-0004-0000-0000-000031090000}"/>
    <hyperlink ref="E2365" location="A126251386K" display="A126251386K" xr:uid="{00000000-0004-0000-0000-000032090000}"/>
    <hyperlink ref="E2366" location="A126244258K" display="A126244258K" xr:uid="{00000000-0004-0000-0000-000033090000}"/>
    <hyperlink ref="E2367" location="A126236770W" display="A126236770W" xr:uid="{00000000-0004-0000-0000-000034090000}"/>
    <hyperlink ref="E2368" location="A126251026F" display="A126251026F" xr:uid="{00000000-0004-0000-0000-000035090000}"/>
    <hyperlink ref="E2369" location="A126243898R" display="A126243898R" xr:uid="{00000000-0004-0000-0000-000036090000}"/>
    <hyperlink ref="E2370" location="A126237274C" display="A126237274C" xr:uid="{00000000-0004-0000-0000-000037090000}"/>
    <hyperlink ref="E2371" location="A126251530T" display="A126251530T" xr:uid="{00000000-0004-0000-0000-000038090000}"/>
    <hyperlink ref="E2372" location="A126244402T" display="A126244402T" xr:uid="{00000000-0004-0000-0000-000039090000}"/>
    <hyperlink ref="E2373" location="A126236842W" display="A126236842W" xr:uid="{00000000-0004-0000-0000-00003A090000}"/>
    <hyperlink ref="E2374" location="A126251098T" display="A126251098T" xr:uid="{00000000-0004-0000-0000-00003B090000}"/>
    <hyperlink ref="E2375" location="A126243970W" display="A126243970W" xr:uid="{00000000-0004-0000-0000-00003C090000}"/>
    <hyperlink ref="E2376" location="A126236986J" display="A126236986J" xr:uid="{00000000-0004-0000-0000-00003D090000}"/>
    <hyperlink ref="E2377" location="A126251242X" display="A126251242X" xr:uid="{00000000-0004-0000-0000-00003E090000}"/>
    <hyperlink ref="E2378" location="A126244114X" display="A126244114X" xr:uid="{00000000-0004-0000-0000-00003F090000}"/>
    <hyperlink ref="E2379" location="A126236626C" display="A126236626C" xr:uid="{00000000-0004-0000-0000-000040090000}"/>
    <hyperlink ref="E2380" location="A126250882C" display="A126250882C" xr:uid="{00000000-0004-0000-0000-000041090000}"/>
    <hyperlink ref="E2381" location="A126243754C" display="A126243754C" xr:uid="{00000000-0004-0000-0000-000042090000}"/>
    <hyperlink ref="E2382" location="A126237346C" display="A126237346C" xr:uid="{00000000-0004-0000-0000-000043090000}"/>
    <hyperlink ref="E2383" location="A126251602T" display="A126251602T" xr:uid="{00000000-0004-0000-0000-000044090000}"/>
    <hyperlink ref="E2384" location="A126244474C" display="A126244474C" xr:uid="{00000000-0004-0000-0000-000045090000}"/>
    <hyperlink ref="E2385" location="A126237058K" display="A126237058K" xr:uid="{00000000-0004-0000-0000-000046090000}"/>
    <hyperlink ref="E2386" location="A126251314X" display="A126251314X" xr:uid="{00000000-0004-0000-0000-000047090000}"/>
    <hyperlink ref="E2387" location="A126244186K" display="A126244186K" xr:uid="{00000000-0004-0000-0000-000048090000}"/>
    <hyperlink ref="E2388" location="A126236674W" display="A126236674W" xr:uid="{00000000-0004-0000-0000-000049090000}"/>
    <hyperlink ref="E2389" location="A126250930K" display="A126250930K" xr:uid="{00000000-0004-0000-0000-00004A090000}"/>
    <hyperlink ref="E2390" location="A126243802K" display="A126243802K" xr:uid="{00000000-0004-0000-0000-00004B090000}"/>
    <hyperlink ref="E2391" location="A126237106T" display="A126237106T" xr:uid="{00000000-0004-0000-0000-00004C090000}"/>
    <hyperlink ref="E2392" location="A126251362T" display="A126251362T" xr:uid="{00000000-0004-0000-0000-00004D090000}"/>
    <hyperlink ref="E2393" location="A126244234T" display="A126244234T" xr:uid="{00000000-0004-0000-0000-00004E090000}"/>
    <hyperlink ref="E2394" location="A126236746W" display="A126236746W" xr:uid="{00000000-0004-0000-0000-00004F090000}"/>
    <hyperlink ref="E2395" location="A126251002L" display="A126251002L" xr:uid="{00000000-0004-0000-0000-000050090000}"/>
    <hyperlink ref="E2396" location="A126243874W" display="A126243874W" xr:uid="{00000000-0004-0000-0000-000051090000}"/>
    <hyperlink ref="E2397" location="A126237250K" display="A126237250K" xr:uid="{00000000-0004-0000-0000-000052090000}"/>
    <hyperlink ref="E2398" location="A126251506T" display="A126251506T" xr:uid="{00000000-0004-0000-0000-000053090000}"/>
    <hyperlink ref="E2399" location="A126244378C" display="A126244378C" xr:uid="{00000000-0004-0000-0000-000054090000}"/>
    <hyperlink ref="E2400" location="A126236818W" display="A126236818W" xr:uid="{00000000-0004-0000-0000-000055090000}"/>
    <hyperlink ref="E2401" location="A126251074X" display="A126251074X" xr:uid="{00000000-0004-0000-0000-000056090000}"/>
    <hyperlink ref="E2402" location="A126243946W" display="A126243946W" xr:uid="{00000000-0004-0000-0000-000057090000}"/>
    <hyperlink ref="E2403" location="A126236962R" display="A126236962R" xr:uid="{00000000-0004-0000-0000-000058090000}"/>
    <hyperlink ref="E2404" location="A126251218X" display="A126251218X" xr:uid="{00000000-0004-0000-0000-000059090000}"/>
    <hyperlink ref="E2405" location="A126244090T" display="A126244090T" xr:uid="{00000000-0004-0000-0000-00005A090000}"/>
    <hyperlink ref="E2406" location="A126236602K" display="A126236602K" xr:uid="{00000000-0004-0000-0000-00005B090000}"/>
    <hyperlink ref="E2407" location="A126250858C" display="A126250858C" xr:uid="{00000000-0004-0000-0000-00005C090000}"/>
    <hyperlink ref="E2408" location="A126243730K" display="A126243730K" xr:uid="{00000000-0004-0000-0000-00005D090000}"/>
    <hyperlink ref="E2409" location="A126237322K" display="A126237322K" xr:uid="{00000000-0004-0000-0000-00005E090000}"/>
    <hyperlink ref="E2410" location="A126251578C" display="A126251578C" xr:uid="{00000000-0004-0000-0000-00005F090000}"/>
    <hyperlink ref="E2411" location="A126244450K" display="A126244450K" xr:uid="{00000000-0004-0000-0000-000060090000}"/>
    <hyperlink ref="E2412" location="A126237034T" display="A126237034T" xr:uid="{00000000-0004-0000-0000-000061090000}"/>
    <hyperlink ref="E2413" location="A126251290T" display="A126251290T" xr:uid="{00000000-0004-0000-0000-000062090000}"/>
    <hyperlink ref="E2414" location="A126244162T" display="A126244162T" xr:uid="{00000000-0004-0000-0000-000063090000}"/>
    <hyperlink ref="E2415" location="A126236702V" display="A126236702V" xr:uid="{00000000-0004-0000-0000-000064090000}"/>
    <hyperlink ref="E2416" location="A126250958L" display="A126250958L" xr:uid="{00000000-0004-0000-0000-000065090000}"/>
    <hyperlink ref="E2417" location="A126243830V" display="A126243830V" xr:uid="{00000000-0004-0000-0000-000066090000}"/>
    <hyperlink ref="E2418" location="A126237134A" display="A126237134A" xr:uid="{00000000-0004-0000-0000-000067090000}"/>
    <hyperlink ref="E2419" location="A126251390A" display="A126251390A" xr:uid="{00000000-0004-0000-0000-000068090000}"/>
    <hyperlink ref="E2420" location="A126244262A" display="A126244262A" xr:uid="{00000000-0004-0000-0000-000069090000}"/>
    <hyperlink ref="E2421" location="A126236774F" display="A126236774F" xr:uid="{00000000-0004-0000-0000-00006A090000}"/>
    <hyperlink ref="E2422" location="A126251030W" display="A126251030W" xr:uid="{00000000-0004-0000-0000-00006B090000}"/>
    <hyperlink ref="E2423" location="A126243902V" display="A126243902V" xr:uid="{00000000-0004-0000-0000-00006C090000}"/>
    <hyperlink ref="E2424" location="A126237278L" display="A126237278L" xr:uid="{00000000-0004-0000-0000-00006D090000}"/>
    <hyperlink ref="E2425" location="A126251534A" display="A126251534A" xr:uid="{00000000-0004-0000-0000-00006E090000}"/>
    <hyperlink ref="E2426" location="A126244406A" display="A126244406A" xr:uid="{00000000-0004-0000-0000-00006F090000}"/>
    <hyperlink ref="E2427" location="A126236846F" display="A126236846F" xr:uid="{00000000-0004-0000-0000-000070090000}"/>
    <hyperlink ref="E2428" location="A126251102W" display="A126251102W" xr:uid="{00000000-0004-0000-0000-000071090000}"/>
    <hyperlink ref="E2429" location="A126243974F" display="A126243974F" xr:uid="{00000000-0004-0000-0000-000072090000}"/>
    <hyperlink ref="E2430" location="A126236990X" display="A126236990X" xr:uid="{00000000-0004-0000-0000-000073090000}"/>
    <hyperlink ref="E2431" location="A126251246J" display="A126251246J" xr:uid="{00000000-0004-0000-0000-000074090000}"/>
    <hyperlink ref="E2432" location="A126244118J" display="A126244118J" xr:uid="{00000000-0004-0000-0000-000075090000}"/>
    <hyperlink ref="E2433" location="A126236630V" display="A126236630V" xr:uid="{00000000-0004-0000-0000-000076090000}"/>
    <hyperlink ref="E2434" location="A126250886L" display="A126250886L" xr:uid="{00000000-0004-0000-0000-000077090000}"/>
    <hyperlink ref="E2435" location="A126243758L" display="A126243758L" xr:uid="{00000000-0004-0000-0000-000078090000}"/>
    <hyperlink ref="E2436" location="A126237350V" display="A126237350V" xr:uid="{00000000-0004-0000-0000-000079090000}"/>
    <hyperlink ref="E2437" location="A126251606A" display="A126251606A" xr:uid="{00000000-0004-0000-0000-00007A090000}"/>
    <hyperlink ref="E2438" location="A126244478L" display="A126244478L" xr:uid="{00000000-0004-0000-0000-00007B090000}"/>
    <hyperlink ref="E2439" location="A126237062A" display="A126237062A" xr:uid="{00000000-0004-0000-0000-00007C090000}"/>
    <hyperlink ref="E2440" location="A126251318J" display="A126251318J" xr:uid="{00000000-0004-0000-0000-00007D090000}"/>
    <hyperlink ref="E2441" location="A126244190A" display="A126244190A" xr:uid="{00000000-0004-0000-0000-00007E090000}"/>
    <hyperlink ref="E2442" location="A126232746X" display="A126232746X" xr:uid="{00000000-0004-0000-0000-00007F090000}"/>
    <hyperlink ref="E2443" location="A126247002K" display="A126247002K" xr:uid="{00000000-0004-0000-0000-000080090000}"/>
    <hyperlink ref="E2444" location="A126239874V" display="A126239874V" xr:uid="{00000000-0004-0000-0000-000081090000}"/>
    <hyperlink ref="E2445" location="A126233178F" display="A126233178F" xr:uid="{00000000-0004-0000-0000-000082090000}"/>
    <hyperlink ref="E2446" location="A126247434R" display="A126247434R" xr:uid="{00000000-0004-0000-0000-000083090000}"/>
    <hyperlink ref="E2447" location="A126240306V" display="A126240306V" xr:uid="{00000000-0004-0000-0000-000084090000}"/>
    <hyperlink ref="E2448" location="A126232818X" display="A126232818X" xr:uid="{00000000-0004-0000-0000-000085090000}"/>
    <hyperlink ref="E2449" location="A126247074W" display="A126247074W" xr:uid="{00000000-0004-0000-0000-000086090000}"/>
    <hyperlink ref="E2450" location="A126239946V" display="A126239946V" xr:uid="{00000000-0004-0000-0000-000087090000}"/>
    <hyperlink ref="E2451" location="A126233322L" display="A126233322L" xr:uid="{00000000-0004-0000-0000-000088090000}"/>
    <hyperlink ref="E2452" location="A126247578A" display="A126247578A" xr:uid="{00000000-0004-0000-0000-000089090000}"/>
    <hyperlink ref="E2453" location="A126240450L" display="A126240450L" xr:uid="{00000000-0004-0000-0000-00008A090000}"/>
    <hyperlink ref="E2454" location="A126232890T" display="A126232890T" xr:uid="{00000000-0004-0000-0000-00008B090000}"/>
    <hyperlink ref="E2455" location="A126247146W" display="A126247146W" xr:uid="{00000000-0004-0000-0000-00008C090000}"/>
    <hyperlink ref="E2456" location="A126240018A" display="A126240018A" xr:uid="{00000000-0004-0000-0000-00008D090000}"/>
    <hyperlink ref="E2457" location="A126233034V" display="A126233034V" xr:uid="{00000000-0004-0000-0000-00008E090000}"/>
    <hyperlink ref="E2458" location="A126247290R" display="A126247290R" xr:uid="{00000000-0004-0000-0000-00008F090000}"/>
    <hyperlink ref="E2459" location="A126240162V" display="A126240162V" xr:uid="{00000000-0004-0000-0000-000090090000}"/>
    <hyperlink ref="E2460" location="A126232674X" display="A126232674X" xr:uid="{00000000-0004-0000-0000-000091090000}"/>
    <hyperlink ref="E2461" location="A126246930J" display="A126246930J" xr:uid="{00000000-0004-0000-0000-000092090000}"/>
    <hyperlink ref="E2462" location="A126239802J" display="A126239802J" xr:uid="{00000000-0004-0000-0000-000093090000}"/>
    <hyperlink ref="E2463" location="A126233394X" display="A126233394X" xr:uid="{00000000-0004-0000-0000-000094090000}"/>
    <hyperlink ref="E2464" location="A126247650J" display="A126247650J" xr:uid="{00000000-0004-0000-0000-000095090000}"/>
    <hyperlink ref="E2465" location="A126240522L" display="A126240522L" xr:uid="{00000000-0004-0000-0000-000096090000}"/>
    <hyperlink ref="E2466" location="A126233106V" display="A126233106V" xr:uid="{00000000-0004-0000-0000-000097090000}"/>
    <hyperlink ref="E2467" location="A126247362R" display="A126247362R" xr:uid="{00000000-0004-0000-0000-000098090000}"/>
    <hyperlink ref="E2468" location="A126240234V" display="A126240234V" xr:uid="{00000000-0004-0000-0000-000099090000}"/>
    <hyperlink ref="E2469" location="A126232758J" display="A126232758J" xr:uid="{00000000-0004-0000-0000-00009A090000}"/>
    <hyperlink ref="E2470" location="A126247014V" display="A126247014V" xr:uid="{00000000-0004-0000-0000-00009B090000}"/>
    <hyperlink ref="E2471" location="A126239886C" display="A126239886C" xr:uid="{00000000-0004-0000-0000-00009C090000}"/>
    <hyperlink ref="E2472" location="A126233190W" display="A126233190W" xr:uid="{00000000-0004-0000-0000-00009D090000}"/>
    <hyperlink ref="E2473" location="A126247446X" display="A126247446X" xr:uid="{00000000-0004-0000-0000-00009E090000}"/>
    <hyperlink ref="E2474" location="A126240318C" display="A126240318C" xr:uid="{00000000-0004-0000-0000-00009F090000}"/>
    <hyperlink ref="E2475" location="A126232830R" display="A126232830R" xr:uid="{00000000-0004-0000-0000-0000A0090000}"/>
    <hyperlink ref="E2476" location="A126247086F" display="A126247086F" xr:uid="{00000000-0004-0000-0000-0000A1090000}"/>
    <hyperlink ref="E2477" location="A126239958C" display="A126239958C" xr:uid="{00000000-0004-0000-0000-0000A2090000}"/>
    <hyperlink ref="E2478" location="A126233334W" display="A126233334W" xr:uid="{00000000-0004-0000-0000-0000A3090000}"/>
    <hyperlink ref="E2479" location="A126247590T" display="A126247590T" xr:uid="{00000000-0004-0000-0000-0000A4090000}"/>
    <hyperlink ref="E2480" location="A126240462W" display="A126240462W" xr:uid="{00000000-0004-0000-0000-0000A5090000}"/>
    <hyperlink ref="E2481" location="A126232902R" display="A126232902R" xr:uid="{00000000-0004-0000-0000-0000A6090000}"/>
    <hyperlink ref="E2482" location="A126247158F" display="A126247158F" xr:uid="{00000000-0004-0000-0000-0000A7090000}"/>
    <hyperlink ref="E2483" location="A126240030T" display="A126240030T" xr:uid="{00000000-0004-0000-0000-0000A8090000}"/>
    <hyperlink ref="E2484" location="A126233046C" display="A126233046C" xr:uid="{00000000-0004-0000-0000-0000A9090000}"/>
    <hyperlink ref="E2485" location="A126247302L" display="A126247302L" xr:uid="{00000000-0004-0000-0000-0000AA090000}"/>
    <hyperlink ref="E2486" location="A126240174C" display="A126240174C" xr:uid="{00000000-0004-0000-0000-0000AB090000}"/>
    <hyperlink ref="E2487" location="A126232686J" display="A126232686J" xr:uid="{00000000-0004-0000-0000-0000AC090000}"/>
    <hyperlink ref="E2488" location="A126246942T" display="A126246942T" xr:uid="{00000000-0004-0000-0000-0000AD090000}"/>
    <hyperlink ref="E2489" location="A126239814T" display="A126239814T" xr:uid="{00000000-0004-0000-0000-0000AE090000}"/>
    <hyperlink ref="E2490" location="A126233406W" display="A126233406W" xr:uid="{00000000-0004-0000-0000-0000AF090000}"/>
    <hyperlink ref="E2491" location="A126247662T" display="A126247662T" xr:uid="{00000000-0004-0000-0000-0000B0090000}"/>
    <hyperlink ref="E2492" location="A126240534W" display="A126240534W" xr:uid="{00000000-0004-0000-0000-0000B1090000}"/>
    <hyperlink ref="E2493" location="A126233118C" display="A126233118C" xr:uid="{00000000-0004-0000-0000-0000B2090000}"/>
    <hyperlink ref="E2494" location="A126247374X" display="A126247374X" xr:uid="{00000000-0004-0000-0000-0000B3090000}"/>
    <hyperlink ref="E2495" location="A126240246C" display="A126240246C" xr:uid="{00000000-0004-0000-0000-0000B4090000}"/>
    <hyperlink ref="E2496" location="A126232726R" display="A126232726R" xr:uid="{00000000-0004-0000-0000-0000B5090000}"/>
    <hyperlink ref="E2497" location="A126246982K" display="A126246982K" xr:uid="{00000000-0004-0000-0000-0000B6090000}"/>
    <hyperlink ref="E2498" location="A126239854K" display="A126239854K" xr:uid="{00000000-0004-0000-0000-0000B7090000}"/>
    <hyperlink ref="E2499" location="A126233158W" display="A126233158W" xr:uid="{00000000-0004-0000-0000-0000B8090000}"/>
    <hyperlink ref="E2500" location="A126247414F" display="A126247414F" xr:uid="{00000000-0004-0000-0000-0000B9090000}"/>
    <hyperlink ref="E2501" location="A126240286W" display="A126240286W" xr:uid="{00000000-0004-0000-0000-0000BA090000}"/>
    <hyperlink ref="E2502" location="A126232798A" display="A126232798A" xr:uid="{00000000-0004-0000-0000-0000BB090000}"/>
    <hyperlink ref="E2503" location="A126247054L" display="A126247054L" xr:uid="{00000000-0004-0000-0000-0000BC090000}"/>
    <hyperlink ref="E2504" location="A126239926K" display="A126239926K" xr:uid="{00000000-0004-0000-0000-0000BD090000}"/>
    <hyperlink ref="E2505" location="A126233302C" display="A126233302C" xr:uid="{00000000-0004-0000-0000-0000BE090000}"/>
    <hyperlink ref="E2506" location="A126247558T" display="A126247558T" xr:uid="{00000000-0004-0000-0000-0000BF090000}"/>
    <hyperlink ref="E2507" location="A126240430C" display="A126240430C" xr:uid="{00000000-0004-0000-0000-0000C0090000}"/>
    <hyperlink ref="E2508" location="A126232870J" display="A126232870J" xr:uid="{00000000-0004-0000-0000-0000C1090000}"/>
    <hyperlink ref="E2509" location="A126247126L" display="A126247126L" xr:uid="{00000000-0004-0000-0000-0000C2090000}"/>
    <hyperlink ref="E2510" location="A126239998W" display="A126239998W" xr:uid="{00000000-0004-0000-0000-0000C3090000}"/>
    <hyperlink ref="E2511" location="A126233014K" display="A126233014K" xr:uid="{00000000-0004-0000-0000-0000C4090000}"/>
    <hyperlink ref="E2512" location="A126247270F" display="A126247270F" xr:uid="{00000000-0004-0000-0000-0000C5090000}"/>
    <hyperlink ref="E2513" location="A126240142K" display="A126240142K" xr:uid="{00000000-0004-0000-0000-0000C6090000}"/>
    <hyperlink ref="E2514" location="A126232654R" display="A126232654R" xr:uid="{00000000-0004-0000-0000-0000C7090000}"/>
    <hyperlink ref="E2515" location="A126246910X" display="A126246910X" xr:uid="{00000000-0004-0000-0000-0000C8090000}"/>
    <hyperlink ref="E2516" location="A126239782K" display="A126239782K" xr:uid="{00000000-0004-0000-0000-0000C9090000}"/>
    <hyperlink ref="E2517" location="A126233374R" display="A126233374R" xr:uid="{00000000-0004-0000-0000-0000CA090000}"/>
    <hyperlink ref="E2518" location="A126247630X" display="A126247630X" xr:uid="{00000000-0004-0000-0000-0000CB090000}"/>
    <hyperlink ref="E2519" location="A126240502C" display="A126240502C" xr:uid="{00000000-0004-0000-0000-0000CC090000}"/>
    <hyperlink ref="E2520" location="A126233086W" display="A126233086W" xr:uid="{00000000-0004-0000-0000-0000CD090000}"/>
    <hyperlink ref="E2521" location="A126247342F" display="A126247342F" xr:uid="{00000000-0004-0000-0000-0000CE090000}"/>
    <hyperlink ref="E2522" location="A126240214K" display="A126240214K" xr:uid="{00000000-0004-0000-0000-0000CF090000}"/>
    <hyperlink ref="E2523" location="A126232762X" display="A126232762X" xr:uid="{00000000-0004-0000-0000-0000D0090000}"/>
    <hyperlink ref="E2524" location="A126247018C" display="A126247018C" xr:uid="{00000000-0004-0000-0000-0000D1090000}"/>
    <hyperlink ref="E2525" location="A126239890V" display="A126239890V" xr:uid="{00000000-0004-0000-0000-0000D2090000}"/>
    <hyperlink ref="E2526" location="A126233194F" display="A126233194F" xr:uid="{00000000-0004-0000-0000-0000D3090000}"/>
    <hyperlink ref="E2527" location="A126247450R" display="A126247450R" xr:uid="{00000000-0004-0000-0000-0000D4090000}"/>
    <hyperlink ref="E2528" location="A126240322V" display="A126240322V" xr:uid="{00000000-0004-0000-0000-0000D5090000}"/>
    <hyperlink ref="E2529" location="A126232834X" display="A126232834X" xr:uid="{00000000-0004-0000-0000-0000D6090000}"/>
    <hyperlink ref="E2530" location="A126247090W" display="A126247090W" xr:uid="{00000000-0004-0000-0000-0000D7090000}"/>
    <hyperlink ref="E2531" location="A126239962V" display="A126239962V" xr:uid="{00000000-0004-0000-0000-0000D8090000}"/>
    <hyperlink ref="E2532" location="A126233338F" display="A126233338F" xr:uid="{00000000-0004-0000-0000-0000D9090000}"/>
    <hyperlink ref="E2533" location="A126247594A" display="A126247594A" xr:uid="{00000000-0004-0000-0000-0000DA090000}"/>
    <hyperlink ref="E2534" location="A126240466F" display="A126240466F" xr:uid="{00000000-0004-0000-0000-0000DB090000}"/>
    <hyperlink ref="E2535" location="A126232906X" display="A126232906X" xr:uid="{00000000-0004-0000-0000-0000DC090000}"/>
    <hyperlink ref="E2536" location="A126247162W" display="A126247162W" xr:uid="{00000000-0004-0000-0000-0000DD090000}"/>
    <hyperlink ref="E2537" location="A126240034A" display="A126240034A" xr:uid="{00000000-0004-0000-0000-0000DE090000}"/>
    <hyperlink ref="E2538" location="A126233050V" display="A126233050V" xr:uid="{00000000-0004-0000-0000-0000DF090000}"/>
    <hyperlink ref="E2539" location="A126247306W" display="A126247306W" xr:uid="{00000000-0004-0000-0000-0000E0090000}"/>
    <hyperlink ref="E2540" location="A126240178L" display="A126240178L" xr:uid="{00000000-0004-0000-0000-0000E1090000}"/>
    <hyperlink ref="E2541" location="A126232690X" display="A126232690X" xr:uid="{00000000-0004-0000-0000-0000E2090000}"/>
    <hyperlink ref="E2542" location="A126246946A" display="A126246946A" xr:uid="{00000000-0004-0000-0000-0000E3090000}"/>
    <hyperlink ref="E2543" location="A126239818A" display="A126239818A" xr:uid="{00000000-0004-0000-0000-0000E4090000}"/>
    <hyperlink ref="E2544" location="A126233410L" display="A126233410L" xr:uid="{00000000-0004-0000-0000-0000E5090000}"/>
    <hyperlink ref="E2545" location="A126247666A" display="A126247666A" xr:uid="{00000000-0004-0000-0000-0000E6090000}"/>
    <hyperlink ref="E2546" location="A126240538F" display="A126240538F" xr:uid="{00000000-0004-0000-0000-0000E7090000}"/>
    <hyperlink ref="E2547" location="A126233122V" display="A126233122V" xr:uid="{00000000-0004-0000-0000-0000E8090000}"/>
    <hyperlink ref="E2548" location="A126247378J" display="A126247378J" xr:uid="{00000000-0004-0000-0000-0000E9090000}"/>
    <hyperlink ref="E2549" location="A126240250V" display="A126240250V" xr:uid="{00000000-0004-0000-0000-0000EA090000}"/>
    <hyperlink ref="E2550" location="A126232766J" display="A126232766J" xr:uid="{00000000-0004-0000-0000-0000EB090000}"/>
    <hyperlink ref="E2551" location="A126247022V" display="A126247022V" xr:uid="{00000000-0004-0000-0000-0000EC090000}"/>
    <hyperlink ref="E2552" location="A126239894C" display="A126239894C" xr:uid="{00000000-0004-0000-0000-0000ED090000}"/>
    <hyperlink ref="E2553" location="A126233198R" display="A126233198R" xr:uid="{00000000-0004-0000-0000-0000EE090000}"/>
    <hyperlink ref="E2554" location="A126247454X" display="A126247454X" xr:uid="{00000000-0004-0000-0000-0000EF090000}"/>
    <hyperlink ref="E2555" location="A126240326C" display="A126240326C" xr:uid="{00000000-0004-0000-0000-0000F0090000}"/>
    <hyperlink ref="E2556" location="A126232838J" display="A126232838J" xr:uid="{00000000-0004-0000-0000-0000F1090000}"/>
    <hyperlink ref="E2557" location="A126247094F" display="A126247094F" xr:uid="{00000000-0004-0000-0000-0000F2090000}"/>
    <hyperlink ref="E2558" location="A126239966C" display="A126239966C" xr:uid="{00000000-0004-0000-0000-0000F3090000}"/>
    <hyperlink ref="E2559" location="A126233342W" display="A126233342W" xr:uid="{00000000-0004-0000-0000-0000F4090000}"/>
    <hyperlink ref="E2560" location="A126247598K" display="A126247598K" xr:uid="{00000000-0004-0000-0000-0000F5090000}"/>
    <hyperlink ref="E2561" location="A126240470W" display="A126240470W" xr:uid="{00000000-0004-0000-0000-0000F6090000}"/>
    <hyperlink ref="E2562" location="A126232910R" display="A126232910R" xr:uid="{00000000-0004-0000-0000-0000F7090000}"/>
    <hyperlink ref="E2563" location="A126247166F" display="A126247166F" xr:uid="{00000000-0004-0000-0000-0000F8090000}"/>
    <hyperlink ref="E2564" location="A126240038K" display="A126240038K" xr:uid="{00000000-0004-0000-0000-0000F9090000}"/>
    <hyperlink ref="E2565" location="A126233054C" display="A126233054C" xr:uid="{00000000-0004-0000-0000-0000FA090000}"/>
    <hyperlink ref="E2566" location="A126247310L" display="A126247310L" xr:uid="{00000000-0004-0000-0000-0000FB090000}"/>
    <hyperlink ref="E2567" location="A126240182C" display="A126240182C" xr:uid="{00000000-0004-0000-0000-0000FC090000}"/>
    <hyperlink ref="E2568" location="A126232694J" display="A126232694J" xr:uid="{00000000-0004-0000-0000-0000FD090000}"/>
    <hyperlink ref="E2569" location="A126246950T" display="A126246950T" xr:uid="{00000000-0004-0000-0000-0000FE090000}"/>
    <hyperlink ref="E2570" location="A126239822T" display="A126239822T" xr:uid="{00000000-0004-0000-0000-0000FF090000}"/>
    <hyperlink ref="E2571" location="A126233414W" display="A126233414W" xr:uid="{00000000-0004-0000-0000-0000000A0000}"/>
    <hyperlink ref="E2572" location="A126247670T" display="A126247670T" xr:uid="{00000000-0004-0000-0000-0000010A0000}"/>
    <hyperlink ref="E2573" location="A126240542W" display="A126240542W" xr:uid="{00000000-0004-0000-0000-0000020A0000}"/>
    <hyperlink ref="E2574" location="A126233126C" display="A126233126C" xr:uid="{00000000-0004-0000-0000-0000030A0000}"/>
    <hyperlink ref="E2575" location="A126247382X" display="A126247382X" xr:uid="{00000000-0004-0000-0000-0000040A0000}"/>
    <hyperlink ref="E2576" location="A126240254C" display="A126240254C" xr:uid="{00000000-0004-0000-0000-0000050A0000}"/>
    <hyperlink ref="E2577" location="A126232730F" display="A126232730F" xr:uid="{00000000-0004-0000-0000-0000060A0000}"/>
    <hyperlink ref="E2578" location="A126246986V" display="A126246986V" xr:uid="{00000000-0004-0000-0000-0000070A0000}"/>
    <hyperlink ref="E2579" location="A126239858V" display="A126239858V" xr:uid="{00000000-0004-0000-0000-0000080A0000}"/>
    <hyperlink ref="E2580" location="A126233162L" display="A126233162L" xr:uid="{00000000-0004-0000-0000-0000090A0000}"/>
    <hyperlink ref="E2581" location="A126247418R" display="A126247418R" xr:uid="{00000000-0004-0000-0000-00000A0A0000}"/>
    <hyperlink ref="E2582" location="A126240290L" display="A126240290L" xr:uid="{00000000-0004-0000-0000-00000B0A0000}"/>
    <hyperlink ref="E2583" location="A126232802F" display="A126232802F" xr:uid="{00000000-0004-0000-0000-00000C0A0000}"/>
    <hyperlink ref="E2584" location="A126247058W" display="A126247058W" xr:uid="{00000000-0004-0000-0000-00000D0A0000}"/>
    <hyperlink ref="E2585" location="A126239930A" display="A126239930A" xr:uid="{00000000-0004-0000-0000-00000E0A0000}"/>
    <hyperlink ref="E2586" location="A126233306L" display="A126233306L" xr:uid="{00000000-0004-0000-0000-00000F0A0000}"/>
    <hyperlink ref="E2587" location="A126247562J" display="A126247562J" xr:uid="{00000000-0004-0000-0000-0000100A0000}"/>
    <hyperlink ref="E2588" location="A126240434L" display="A126240434L" xr:uid="{00000000-0004-0000-0000-0000110A0000}"/>
    <hyperlink ref="E2589" location="A126232874T" display="A126232874T" xr:uid="{00000000-0004-0000-0000-0000120A0000}"/>
    <hyperlink ref="E2590" location="A126247130C" display="A126247130C" xr:uid="{00000000-0004-0000-0000-0000130A0000}"/>
    <hyperlink ref="E2591" location="A126240002J" display="A126240002J" xr:uid="{00000000-0004-0000-0000-0000140A0000}"/>
    <hyperlink ref="E2592" location="A126233018V" display="A126233018V" xr:uid="{00000000-0004-0000-0000-0000150A0000}"/>
    <hyperlink ref="E2593" location="A126247274R" display="A126247274R" xr:uid="{00000000-0004-0000-0000-0000160A0000}"/>
    <hyperlink ref="E2594" location="A126240146V" display="A126240146V" xr:uid="{00000000-0004-0000-0000-0000170A0000}"/>
    <hyperlink ref="E2595" location="A126232658X" display="A126232658X" xr:uid="{00000000-0004-0000-0000-0000180A0000}"/>
    <hyperlink ref="E2596" location="A126246914J" display="A126246914J" xr:uid="{00000000-0004-0000-0000-0000190A0000}"/>
    <hyperlink ref="E2597" location="A126239786V" display="A126239786V" xr:uid="{00000000-0004-0000-0000-00001A0A0000}"/>
    <hyperlink ref="E2598" location="A126233378X" display="A126233378X" xr:uid="{00000000-0004-0000-0000-00001B0A0000}"/>
    <hyperlink ref="E2599" location="A126247634J" display="A126247634J" xr:uid="{00000000-0004-0000-0000-00001C0A0000}"/>
    <hyperlink ref="E2600" location="A126240506L" display="A126240506L" xr:uid="{00000000-0004-0000-0000-00001D0A0000}"/>
    <hyperlink ref="E2601" location="A126233090L" display="A126233090L" xr:uid="{00000000-0004-0000-0000-00001E0A0000}"/>
    <hyperlink ref="E2602" location="A126247346R" display="A126247346R" xr:uid="{00000000-0004-0000-0000-00001F0A0000}"/>
    <hyperlink ref="E2603" location="A126240218V" display="A126240218V" xr:uid="{00000000-0004-0000-0000-0000200A0000}"/>
    <hyperlink ref="E2604" location="A126232734R" display="A126232734R" xr:uid="{00000000-0004-0000-0000-0000210A0000}"/>
    <hyperlink ref="E2605" location="A126246990K" display="A126246990K" xr:uid="{00000000-0004-0000-0000-0000220A0000}"/>
    <hyperlink ref="E2606" location="A126239862K" display="A126239862K" xr:uid="{00000000-0004-0000-0000-0000230A0000}"/>
    <hyperlink ref="E2607" location="A126233166W" display="A126233166W" xr:uid="{00000000-0004-0000-0000-0000240A0000}"/>
    <hyperlink ref="E2608" location="A126247422F" display="A126247422F" xr:uid="{00000000-0004-0000-0000-0000250A0000}"/>
    <hyperlink ref="E2609" location="A126240294W" display="A126240294W" xr:uid="{00000000-0004-0000-0000-0000260A0000}"/>
    <hyperlink ref="E2610" location="A126232806R" display="A126232806R" xr:uid="{00000000-0004-0000-0000-0000270A0000}"/>
    <hyperlink ref="E2611" location="A126247062L" display="A126247062L" xr:uid="{00000000-0004-0000-0000-0000280A0000}"/>
    <hyperlink ref="E2612" location="A126239934K" display="A126239934K" xr:uid="{00000000-0004-0000-0000-0000290A0000}"/>
    <hyperlink ref="E2613" location="A126233310C" display="A126233310C" xr:uid="{00000000-0004-0000-0000-00002A0A0000}"/>
    <hyperlink ref="E2614" location="A126247566T" display="A126247566T" xr:uid="{00000000-0004-0000-0000-00002B0A0000}"/>
    <hyperlink ref="E2615" location="A126240438W" display="A126240438W" xr:uid="{00000000-0004-0000-0000-00002C0A0000}"/>
    <hyperlink ref="E2616" location="A126232878A" display="A126232878A" xr:uid="{00000000-0004-0000-0000-00002D0A0000}"/>
    <hyperlink ref="E2617" location="A126247134L" display="A126247134L" xr:uid="{00000000-0004-0000-0000-00002E0A0000}"/>
    <hyperlink ref="E2618" location="A126240006T" display="A126240006T" xr:uid="{00000000-0004-0000-0000-00002F0A0000}"/>
    <hyperlink ref="E2619" location="A126233022K" display="A126233022K" xr:uid="{00000000-0004-0000-0000-0000300A0000}"/>
    <hyperlink ref="E2620" location="A126247278X" display="A126247278X" xr:uid="{00000000-0004-0000-0000-0000310A0000}"/>
    <hyperlink ref="E2621" location="A126240150K" display="A126240150K" xr:uid="{00000000-0004-0000-0000-0000320A0000}"/>
    <hyperlink ref="E2622" location="A126232662R" display="A126232662R" xr:uid="{00000000-0004-0000-0000-0000330A0000}"/>
    <hyperlink ref="E2623" location="A126246918T" display="A126246918T" xr:uid="{00000000-0004-0000-0000-0000340A0000}"/>
    <hyperlink ref="E2624" location="A126239790K" display="A126239790K" xr:uid="{00000000-0004-0000-0000-0000350A0000}"/>
    <hyperlink ref="E2625" location="A126233382R" display="A126233382R" xr:uid="{00000000-0004-0000-0000-0000360A0000}"/>
    <hyperlink ref="E2626" location="A126247638T" display="A126247638T" xr:uid="{00000000-0004-0000-0000-0000370A0000}"/>
    <hyperlink ref="E2627" location="A126240510C" display="A126240510C" xr:uid="{00000000-0004-0000-0000-0000380A0000}"/>
    <hyperlink ref="E2628" location="A126233094W" display="A126233094W" xr:uid="{00000000-0004-0000-0000-0000390A0000}"/>
    <hyperlink ref="E2629" location="A126247350F" display="A126247350F" xr:uid="{00000000-0004-0000-0000-00003A0A0000}"/>
    <hyperlink ref="E2630" location="A126240222K" display="A126240222K" xr:uid="{00000000-0004-0000-0000-00003B0A0000}"/>
    <hyperlink ref="E2631" location="A126232750R" display="A126232750R" xr:uid="{00000000-0004-0000-0000-00003C0A0000}"/>
    <hyperlink ref="E2632" location="A126247006V" display="A126247006V" xr:uid="{00000000-0004-0000-0000-00003D0A0000}"/>
    <hyperlink ref="E2633" location="A126239878C" display="A126239878C" xr:uid="{00000000-0004-0000-0000-00003E0A0000}"/>
    <hyperlink ref="E2634" location="A126233182W" display="A126233182W" xr:uid="{00000000-0004-0000-0000-00003F0A0000}"/>
    <hyperlink ref="E2635" location="A126247438X" display="A126247438X" xr:uid="{00000000-0004-0000-0000-0000400A0000}"/>
    <hyperlink ref="E2636" location="A126240310K" display="A126240310K" xr:uid="{00000000-0004-0000-0000-0000410A0000}"/>
    <hyperlink ref="E2637" location="A126232822R" display="A126232822R" xr:uid="{00000000-0004-0000-0000-0000420A0000}"/>
    <hyperlink ref="E2638" location="A126247078F" display="A126247078F" xr:uid="{00000000-0004-0000-0000-0000430A0000}"/>
    <hyperlink ref="E2639" location="A126239950K" display="A126239950K" xr:uid="{00000000-0004-0000-0000-0000440A0000}"/>
    <hyperlink ref="E2640" location="A126233326W" display="A126233326W" xr:uid="{00000000-0004-0000-0000-0000450A0000}"/>
    <hyperlink ref="E2641" location="A126247582T" display="A126247582T" xr:uid="{00000000-0004-0000-0000-0000460A0000}"/>
    <hyperlink ref="E2642" location="A126240454W" display="A126240454W" xr:uid="{00000000-0004-0000-0000-0000470A0000}"/>
    <hyperlink ref="E2643" location="A126232894A" display="A126232894A" xr:uid="{00000000-0004-0000-0000-0000480A0000}"/>
    <hyperlink ref="E2644" location="A126247150L" display="A126247150L" xr:uid="{00000000-0004-0000-0000-0000490A0000}"/>
    <hyperlink ref="E2645" location="A126240022T" display="A126240022T" xr:uid="{00000000-0004-0000-0000-00004A0A0000}"/>
    <hyperlink ref="E2646" location="A126233038C" display="A126233038C" xr:uid="{00000000-0004-0000-0000-00004B0A0000}"/>
    <hyperlink ref="E2647" location="A126247294X" display="A126247294X" xr:uid="{00000000-0004-0000-0000-00004C0A0000}"/>
    <hyperlink ref="E2648" location="A126240166C" display="A126240166C" xr:uid="{00000000-0004-0000-0000-00004D0A0000}"/>
    <hyperlink ref="E2649" location="A126232678J" display="A126232678J" xr:uid="{00000000-0004-0000-0000-00004E0A0000}"/>
    <hyperlink ref="E2650" location="A126246934T" display="A126246934T" xr:uid="{00000000-0004-0000-0000-00004F0A0000}"/>
    <hyperlink ref="E2651" location="A126239806T" display="A126239806T" xr:uid="{00000000-0004-0000-0000-0000500A0000}"/>
    <hyperlink ref="E2652" location="A126233398J" display="A126233398J" xr:uid="{00000000-0004-0000-0000-0000510A0000}"/>
    <hyperlink ref="E2653" location="A126247654T" display="A126247654T" xr:uid="{00000000-0004-0000-0000-0000520A0000}"/>
    <hyperlink ref="E2654" location="A126240526W" display="A126240526W" xr:uid="{00000000-0004-0000-0000-0000530A0000}"/>
    <hyperlink ref="E2655" location="A126233110K" display="A126233110K" xr:uid="{00000000-0004-0000-0000-0000540A0000}"/>
    <hyperlink ref="E2656" location="A126247366X" display="A126247366X" xr:uid="{00000000-0004-0000-0000-0000550A0000}"/>
    <hyperlink ref="E2657" location="A126240238C" display="A126240238C" xr:uid="{00000000-0004-0000-0000-0000560A0000}"/>
    <hyperlink ref="E2658" location="A126232718R" display="A126232718R" xr:uid="{00000000-0004-0000-0000-0000570A0000}"/>
    <hyperlink ref="E2659" location="A126246974K" display="A126246974K" xr:uid="{00000000-0004-0000-0000-0000580A0000}"/>
    <hyperlink ref="E2660" location="A126239846K" display="A126239846K" xr:uid="{00000000-0004-0000-0000-0000590A0000}"/>
    <hyperlink ref="E2661" location="A126233150C" display="A126233150C" xr:uid="{00000000-0004-0000-0000-00005A0A0000}"/>
    <hyperlink ref="E2662" location="A126247406F" display="A126247406F" xr:uid="{00000000-0004-0000-0000-00005B0A0000}"/>
    <hyperlink ref="E2663" location="A126240278W" display="A126240278W" xr:uid="{00000000-0004-0000-0000-00005C0A0000}"/>
    <hyperlink ref="E2664" location="A126232790J" display="A126232790J" xr:uid="{00000000-0004-0000-0000-00005D0A0000}"/>
    <hyperlink ref="E2665" location="A126247046L" display="A126247046L" xr:uid="{00000000-0004-0000-0000-00005E0A0000}"/>
    <hyperlink ref="E2666" location="A126239918K" display="A126239918K" xr:uid="{00000000-0004-0000-0000-00005F0A0000}"/>
    <hyperlink ref="E2667" location="A126233294R" display="A126233294R" xr:uid="{00000000-0004-0000-0000-0000600A0000}"/>
    <hyperlink ref="E2668" location="A126247550X" display="A126247550X" xr:uid="{00000000-0004-0000-0000-0000610A0000}"/>
    <hyperlink ref="E2669" location="A126240422C" display="A126240422C" xr:uid="{00000000-0004-0000-0000-0000620A0000}"/>
    <hyperlink ref="E2670" location="A126232862J" display="A126232862J" xr:uid="{00000000-0004-0000-0000-0000630A0000}"/>
    <hyperlink ref="E2671" location="A126247118L" display="A126247118L" xr:uid="{00000000-0004-0000-0000-0000640A0000}"/>
    <hyperlink ref="E2672" location="A126239990C" display="A126239990C" xr:uid="{00000000-0004-0000-0000-0000650A0000}"/>
    <hyperlink ref="E2673" location="A126233006K" display="A126233006K" xr:uid="{00000000-0004-0000-0000-0000660A0000}"/>
    <hyperlink ref="E2674" location="A126247262F" display="A126247262F" xr:uid="{00000000-0004-0000-0000-0000670A0000}"/>
    <hyperlink ref="E2675" location="A126240134K" display="A126240134K" xr:uid="{00000000-0004-0000-0000-0000680A0000}"/>
    <hyperlink ref="E2676" location="A126232646R" display="A126232646R" xr:uid="{00000000-0004-0000-0000-0000690A0000}"/>
    <hyperlink ref="E2677" location="A126246902X" display="A126246902X" xr:uid="{00000000-0004-0000-0000-00006A0A0000}"/>
    <hyperlink ref="E2678" location="A126239774K" display="A126239774K" xr:uid="{00000000-0004-0000-0000-00006B0A0000}"/>
    <hyperlink ref="E2679" location="A126233366R" display="A126233366R" xr:uid="{00000000-0004-0000-0000-00006C0A0000}"/>
    <hyperlink ref="E2680" location="A126247622X" display="A126247622X" xr:uid="{00000000-0004-0000-0000-00006D0A0000}"/>
    <hyperlink ref="E2681" location="A126240494R" display="A126240494R" xr:uid="{00000000-0004-0000-0000-00006E0A0000}"/>
    <hyperlink ref="E2682" location="A126233078W" display="A126233078W" xr:uid="{00000000-0004-0000-0000-00006F0A0000}"/>
    <hyperlink ref="E2683" location="A126247334F" display="A126247334F" xr:uid="{00000000-0004-0000-0000-0000700A0000}"/>
    <hyperlink ref="E2684" location="A126240206K" display="A126240206K" xr:uid="{00000000-0004-0000-0000-0000710A0000}"/>
    <hyperlink ref="E2685" location="A126232770X" display="A126232770X" xr:uid="{00000000-0004-0000-0000-0000720A0000}"/>
    <hyperlink ref="E2686" location="A126247026C" display="A126247026C" xr:uid="{00000000-0004-0000-0000-0000730A0000}"/>
    <hyperlink ref="E2687" location="A126239898L" display="A126239898L" xr:uid="{00000000-0004-0000-0000-0000740A0000}"/>
    <hyperlink ref="E2688" location="A126233202V" display="A126233202V" xr:uid="{00000000-0004-0000-0000-0000750A0000}"/>
    <hyperlink ref="E2689" location="A126247458J" display="A126247458J" xr:uid="{00000000-0004-0000-0000-0000760A0000}"/>
    <hyperlink ref="E2690" location="A126240330V" display="A126240330V" xr:uid="{00000000-0004-0000-0000-0000770A0000}"/>
    <hyperlink ref="E2691" location="A126232842X" display="A126232842X" xr:uid="{00000000-0004-0000-0000-0000780A0000}"/>
    <hyperlink ref="E2692" location="A126247098R" display="A126247098R" xr:uid="{00000000-0004-0000-0000-0000790A0000}"/>
    <hyperlink ref="E2693" location="A126239970V" display="A126239970V" xr:uid="{00000000-0004-0000-0000-00007A0A0000}"/>
    <hyperlink ref="E2694" location="A126233346F" display="A126233346F" xr:uid="{00000000-0004-0000-0000-00007B0A0000}"/>
    <hyperlink ref="E2695" location="A126247602R" display="A126247602R" xr:uid="{00000000-0004-0000-0000-00007C0A0000}"/>
    <hyperlink ref="E2696" location="A126240474F" display="A126240474F" xr:uid="{00000000-0004-0000-0000-00007D0A0000}"/>
    <hyperlink ref="E2697" location="A126232914X" display="A126232914X" xr:uid="{00000000-0004-0000-0000-00007E0A0000}"/>
    <hyperlink ref="E2698" location="A126247170W" display="A126247170W" xr:uid="{00000000-0004-0000-0000-00007F0A0000}"/>
    <hyperlink ref="E2699" location="A126240042A" display="A126240042A" xr:uid="{00000000-0004-0000-0000-0000800A0000}"/>
    <hyperlink ref="E2700" location="A126233058L" display="A126233058L" xr:uid="{00000000-0004-0000-0000-0000810A0000}"/>
    <hyperlink ref="E2701" location="A126247314W" display="A126247314W" xr:uid="{00000000-0004-0000-0000-0000820A0000}"/>
    <hyperlink ref="E2702" location="A126240186L" display="A126240186L" xr:uid="{00000000-0004-0000-0000-0000830A0000}"/>
    <hyperlink ref="E2703" location="A126232698T" display="A126232698T" xr:uid="{00000000-0004-0000-0000-0000840A0000}"/>
    <hyperlink ref="E2704" location="A126246954A" display="A126246954A" xr:uid="{00000000-0004-0000-0000-0000850A0000}"/>
    <hyperlink ref="E2705" location="A126239826A" display="A126239826A" xr:uid="{00000000-0004-0000-0000-0000860A0000}"/>
    <hyperlink ref="E2706" location="A126233418F" display="A126233418F" xr:uid="{00000000-0004-0000-0000-0000870A0000}"/>
    <hyperlink ref="E2707" location="A126247674A" display="A126247674A" xr:uid="{00000000-0004-0000-0000-0000880A0000}"/>
    <hyperlink ref="E2708" location="A126240546F" display="A126240546F" xr:uid="{00000000-0004-0000-0000-0000890A0000}"/>
    <hyperlink ref="E2709" location="A126233130V" display="A126233130V" xr:uid="{00000000-0004-0000-0000-00008A0A0000}"/>
    <hyperlink ref="E2710" location="A126247386J" display="A126247386J" xr:uid="{00000000-0004-0000-0000-00008B0A0000}"/>
    <hyperlink ref="E2711" location="A126240258L" display="A126240258L" xr:uid="{00000000-0004-0000-0000-00008C0A0000}"/>
    <hyperlink ref="E2712" location="A126232754X" display="A126232754X" xr:uid="{00000000-0004-0000-0000-00008D0A0000}"/>
    <hyperlink ref="E2713" location="A126247010K" display="A126247010K" xr:uid="{00000000-0004-0000-0000-00008E0A0000}"/>
    <hyperlink ref="E2714" location="A126239882V" display="A126239882V" xr:uid="{00000000-0004-0000-0000-00008F0A0000}"/>
    <hyperlink ref="E2715" location="A126233186F" display="A126233186F" xr:uid="{00000000-0004-0000-0000-0000900A0000}"/>
    <hyperlink ref="E2716" location="A126247442R" display="A126247442R" xr:uid="{00000000-0004-0000-0000-0000910A0000}"/>
    <hyperlink ref="E2717" location="A126240314V" display="A126240314V" xr:uid="{00000000-0004-0000-0000-0000920A0000}"/>
    <hyperlink ref="E2718" location="A126232826X" display="A126232826X" xr:uid="{00000000-0004-0000-0000-0000930A0000}"/>
    <hyperlink ref="E2719" location="A126247082W" display="A126247082W" xr:uid="{00000000-0004-0000-0000-0000940A0000}"/>
    <hyperlink ref="E2720" location="A126239954V" display="A126239954V" xr:uid="{00000000-0004-0000-0000-0000950A0000}"/>
    <hyperlink ref="E2721" location="A126233330L" display="A126233330L" xr:uid="{00000000-0004-0000-0000-0000960A0000}"/>
    <hyperlink ref="E2722" location="A126247586A" display="A126247586A" xr:uid="{00000000-0004-0000-0000-0000970A0000}"/>
    <hyperlink ref="E2723" location="A126240458F" display="A126240458F" xr:uid="{00000000-0004-0000-0000-0000980A0000}"/>
    <hyperlink ref="E2724" location="A126232898K" display="A126232898K" xr:uid="{00000000-0004-0000-0000-0000990A0000}"/>
    <hyperlink ref="E2725" location="A126247154W" display="A126247154W" xr:uid="{00000000-0004-0000-0000-00009A0A0000}"/>
    <hyperlink ref="E2726" location="A126240026A" display="A126240026A" xr:uid="{00000000-0004-0000-0000-00009B0A0000}"/>
    <hyperlink ref="E2727" location="A126233042V" display="A126233042V" xr:uid="{00000000-0004-0000-0000-00009C0A0000}"/>
    <hyperlink ref="E2728" location="A126247298J" display="A126247298J" xr:uid="{00000000-0004-0000-0000-00009D0A0000}"/>
    <hyperlink ref="E2729" location="A126240170V" display="A126240170V" xr:uid="{00000000-0004-0000-0000-00009E0A0000}"/>
    <hyperlink ref="E2730" location="A126232682X" display="A126232682X" xr:uid="{00000000-0004-0000-0000-00009F0A0000}"/>
    <hyperlink ref="E2731" location="A126246938A" display="A126246938A" xr:uid="{00000000-0004-0000-0000-0000A00A0000}"/>
    <hyperlink ref="E2732" location="A126239810J" display="A126239810J" xr:uid="{00000000-0004-0000-0000-0000A10A0000}"/>
    <hyperlink ref="E2733" location="A126233402L" display="A126233402L" xr:uid="{00000000-0004-0000-0000-0000A20A0000}"/>
    <hyperlink ref="E2734" location="A126247658A" display="A126247658A" xr:uid="{00000000-0004-0000-0000-0000A30A0000}"/>
    <hyperlink ref="E2735" location="A126240530L" display="A126240530L" xr:uid="{00000000-0004-0000-0000-0000A40A0000}"/>
    <hyperlink ref="E2736" location="A126233114V" display="A126233114V" xr:uid="{00000000-0004-0000-0000-0000A50A0000}"/>
    <hyperlink ref="E2737" location="A126247370R" display="A126247370R" xr:uid="{00000000-0004-0000-0000-0000A60A0000}"/>
    <hyperlink ref="E2738" location="A126240242V" display="A126240242V" xr:uid="{00000000-0004-0000-0000-0000A70A0000}"/>
    <hyperlink ref="E2739" location="A126232774J" display="A126232774J" xr:uid="{00000000-0004-0000-0000-0000A80A0000}"/>
    <hyperlink ref="E2740" location="A126247030V" display="A126247030V" xr:uid="{00000000-0004-0000-0000-0000A90A0000}"/>
    <hyperlink ref="E2741" location="A126239902T" display="A126239902T" xr:uid="{00000000-0004-0000-0000-0000AA0A0000}"/>
    <hyperlink ref="E2742" location="A126233206C" display="A126233206C" xr:uid="{00000000-0004-0000-0000-0000AB0A0000}"/>
    <hyperlink ref="E2743" location="A126247462X" display="A126247462X" xr:uid="{00000000-0004-0000-0000-0000AC0A0000}"/>
    <hyperlink ref="E2744" location="A126240334C" display="A126240334C" xr:uid="{00000000-0004-0000-0000-0000AD0A0000}"/>
    <hyperlink ref="E2745" location="A126232846J" display="A126232846J" xr:uid="{00000000-0004-0000-0000-0000AE0A0000}"/>
    <hyperlink ref="E2746" location="A126247102V" display="A126247102V" xr:uid="{00000000-0004-0000-0000-0000AF0A0000}"/>
    <hyperlink ref="E2747" location="A126239974C" display="A126239974C" xr:uid="{00000000-0004-0000-0000-0000B00A0000}"/>
    <hyperlink ref="E2748" location="A126233350W" display="A126233350W" xr:uid="{00000000-0004-0000-0000-0000B10A0000}"/>
    <hyperlink ref="E2749" location="A126247606X" display="A126247606X" xr:uid="{00000000-0004-0000-0000-0000B20A0000}"/>
    <hyperlink ref="E2750" location="A126240478R" display="A126240478R" xr:uid="{00000000-0004-0000-0000-0000B30A0000}"/>
    <hyperlink ref="E2751" location="A126232918J" display="A126232918J" xr:uid="{00000000-0004-0000-0000-0000B40A0000}"/>
    <hyperlink ref="E2752" location="A126247174F" display="A126247174F" xr:uid="{00000000-0004-0000-0000-0000B50A0000}"/>
    <hyperlink ref="E2753" location="A126240046K" display="A126240046K" xr:uid="{00000000-0004-0000-0000-0000B60A0000}"/>
    <hyperlink ref="E2754" location="A126233062C" display="A126233062C" xr:uid="{00000000-0004-0000-0000-0000B70A0000}"/>
    <hyperlink ref="E2755" location="A126247318F" display="A126247318F" xr:uid="{00000000-0004-0000-0000-0000B80A0000}"/>
    <hyperlink ref="E2756" location="A126240190C" display="A126240190C" xr:uid="{00000000-0004-0000-0000-0000B90A0000}"/>
    <hyperlink ref="E2757" location="A126232702W" display="A126232702W" xr:uid="{00000000-0004-0000-0000-0000BA0A0000}"/>
    <hyperlink ref="E2758" location="A126246958K" display="A126246958K" xr:uid="{00000000-0004-0000-0000-0000BB0A0000}"/>
    <hyperlink ref="E2759" location="A126239830T" display="A126239830T" xr:uid="{00000000-0004-0000-0000-0000BC0A0000}"/>
    <hyperlink ref="E2760" location="A126233422W" display="A126233422W" xr:uid="{00000000-0004-0000-0000-0000BD0A0000}"/>
    <hyperlink ref="E2761" location="A126247678K" display="A126247678K" xr:uid="{00000000-0004-0000-0000-0000BE0A0000}"/>
    <hyperlink ref="E2762" location="A126240550W" display="A126240550W" xr:uid="{00000000-0004-0000-0000-0000BF0A0000}"/>
    <hyperlink ref="E2763" location="A126233134C" display="A126233134C" xr:uid="{00000000-0004-0000-0000-0000C00A0000}"/>
    <hyperlink ref="E2764" location="A126247390X" display="A126247390X" xr:uid="{00000000-0004-0000-0000-0000C10A0000}"/>
    <hyperlink ref="E2765" location="A126240262C" display="A126240262C" xr:uid="{00000000-0004-0000-0000-0000C20A0000}"/>
    <hyperlink ref="E2766" location="A126232722F" display="A126232722F" xr:uid="{00000000-0004-0000-0000-0000C30A0000}"/>
    <hyperlink ref="E2767" location="A126246978V" display="A126246978V" xr:uid="{00000000-0004-0000-0000-0000C40A0000}"/>
    <hyperlink ref="E2768" location="A126239850A" display="A126239850A" xr:uid="{00000000-0004-0000-0000-0000C50A0000}"/>
    <hyperlink ref="E2769" location="A126233154L" display="A126233154L" xr:uid="{00000000-0004-0000-0000-0000C60A0000}"/>
    <hyperlink ref="E2770" location="A126247410W" display="A126247410W" xr:uid="{00000000-0004-0000-0000-0000C70A0000}"/>
    <hyperlink ref="E2771" location="A126240282L" display="A126240282L" xr:uid="{00000000-0004-0000-0000-0000C80A0000}"/>
    <hyperlink ref="E2772" location="A126232794T" display="A126232794T" xr:uid="{00000000-0004-0000-0000-0000C90A0000}"/>
    <hyperlink ref="E2773" location="A126247050C" display="A126247050C" xr:uid="{00000000-0004-0000-0000-0000CA0A0000}"/>
    <hyperlink ref="E2774" location="A126239922A" display="A126239922A" xr:uid="{00000000-0004-0000-0000-0000CB0A0000}"/>
    <hyperlink ref="E2775" location="A126233298X" display="A126233298X" xr:uid="{00000000-0004-0000-0000-0000CC0A0000}"/>
    <hyperlink ref="E2776" location="A126247554J" display="A126247554J" xr:uid="{00000000-0004-0000-0000-0000CD0A0000}"/>
    <hyperlink ref="E2777" location="A126240426L" display="A126240426L" xr:uid="{00000000-0004-0000-0000-0000CE0A0000}"/>
    <hyperlink ref="E2778" location="A126232866T" display="A126232866T" xr:uid="{00000000-0004-0000-0000-0000CF0A0000}"/>
    <hyperlink ref="E2779" location="A126247122C" display="A126247122C" xr:uid="{00000000-0004-0000-0000-0000D00A0000}"/>
    <hyperlink ref="E2780" location="A126239994L" display="A126239994L" xr:uid="{00000000-0004-0000-0000-0000D10A0000}"/>
    <hyperlink ref="E2781" location="A126233010A" display="A126233010A" xr:uid="{00000000-0004-0000-0000-0000D20A0000}"/>
    <hyperlink ref="E2782" location="A126247266R" display="A126247266R" xr:uid="{00000000-0004-0000-0000-0000D30A0000}"/>
    <hyperlink ref="E2783" location="A126240138V" display="A126240138V" xr:uid="{00000000-0004-0000-0000-0000D40A0000}"/>
    <hyperlink ref="E2784" location="A126232650F" display="A126232650F" xr:uid="{00000000-0004-0000-0000-0000D50A0000}"/>
    <hyperlink ref="E2785" location="A126246906J" display="A126246906J" xr:uid="{00000000-0004-0000-0000-0000D60A0000}"/>
    <hyperlink ref="E2786" location="A126239778V" display="A126239778V" xr:uid="{00000000-0004-0000-0000-0000D70A0000}"/>
    <hyperlink ref="E2787" location="A126233370F" display="A126233370F" xr:uid="{00000000-0004-0000-0000-0000D80A0000}"/>
    <hyperlink ref="E2788" location="A126247626J" display="A126247626J" xr:uid="{00000000-0004-0000-0000-0000D90A0000}"/>
    <hyperlink ref="E2789" location="A126240498X" display="A126240498X" xr:uid="{00000000-0004-0000-0000-0000DA0A0000}"/>
    <hyperlink ref="E2790" location="A126233082L" display="A126233082L" xr:uid="{00000000-0004-0000-0000-0000DB0A0000}"/>
    <hyperlink ref="E2791" location="A126247338R" display="A126247338R" xr:uid="{00000000-0004-0000-0000-0000DC0A0000}"/>
    <hyperlink ref="E2792" location="A126240210A" display="A126240210A" xr:uid="{00000000-0004-0000-0000-0000DD0A0000}"/>
    <hyperlink ref="E2793" location="A126232706F" display="A126232706F" xr:uid="{00000000-0004-0000-0000-0000DE0A0000}"/>
    <hyperlink ref="E2794" location="A126246962A" display="A126246962A" xr:uid="{00000000-0004-0000-0000-0000DF0A0000}"/>
    <hyperlink ref="E2795" location="A126239834A" display="A126239834A" xr:uid="{00000000-0004-0000-0000-0000E00A0000}"/>
    <hyperlink ref="E2796" location="A126233138L" display="A126233138L" xr:uid="{00000000-0004-0000-0000-0000E10A0000}"/>
    <hyperlink ref="E2797" location="A126247394J" display="A126247394J" xr:uid="{00000000-0004-0000-0000-0000E20A0000}"/>
    <hyperlink ref="E2798" location="A126240266L" display="A126240266L" xr:uid="{00000000-0004-0000-0000-0000E30A0000}"/>
    <hyperlink ref="E2799" location="A126232778T" display="A126232778T" xr:uid="{00000000-0004-0000-0000-0000E40A0000}"/>
    <hyperlink ref="E2800" location="A126247034C" display="A126247034C" xr:uid="{00000000-0004-0000-0000-0000E50A0000}"/>
    <hyperlink ref="E2801" location="A126239906A" display="A126239906A" xr:uid="{00000000-0004-0000-0000-0000E60A0000}"/>
    <hyperlink ref="E2802" location="A126233282F" display="A126233282F" xr:uid="{00000000-0004-0000-0000-0000E70A0000}"/>
    <hyperlink ref="E2803" location="A126247538J" display="A126247538J" xr:uid="{00000000-0004-0000-0000-0000E80A0000}"/>
    <hyperlink ref="E2804" location="A126240410V" display="A126240410V" xr:uid="{00000000-0004-0000-0000-0000E90A0000}"/>
    <hyperlink ref="E2805" location="A126232850X" display="A126232850X" xr:uid="{00000000-0004-0000-0000-0000EA0A0000}"/>
    <hyperlink ref="E2806" location="A126247106C" display="A126247106C" xr:uid="{00000000-0004-0000-0000-0000EB0A0000}"/>
    <hyperlink ref="E2807" location="A126239978L" display="A126239978L" xr:uid="{00000000-0004-0000-0000-0000EC0A0000}"/>
    <hyperlink ref="E2808" location="A126232994K" display="A126232994K" xr:uid="{00000000-0004-0000-0000-0000ED0A0000}"/>
    <hyperlink ref="E2809" location="A126247250W" display="A126247250W" xr:uid="{00000000-0004-0000-0000-0000EE0A0000}"/>
    <hyperlink ref="E2810" location="A126240122A" display="A126240122A" xr:uid="{00000000-0004-0000-0000-0000EF0A0000}"/>
    <hyperlink ref="E2811" location="A126232634F" display="A126232634F" xr:uid="{00000000-0004-0000-0000-0000F00A0000}"/>
    <hyperlink ref="E2812" location="A126246890A" display="A126246890A" xr:uid="{00000000-0004-0000-0000-0000F10A0000}"/>
    <hyperlink ref="E2813" location="A126239762A" display="A126239762A" xr:uid="{00000000-0004-0000-0000-0000F20A0000}"/>
    <hyperlink ref="E2814" location="A126233354F" display="A126233354F" xr:uid="{00000000-0004-0000-0000-0000F30A0000}"/>
    <hyperlink ref="E2815" location="A126247610R" display="A126247610R" xr:uid="{00000000-0004-0000-0000-0000F40A0000}"/>
    <hyperlink ref="E2816" location="A126240482F" display="A126240482F" xr:uid="{00000000-0004-0000-0000-0000F50A0000}"/>
    <hyperlink ref="E2817" location="A126233066L" display="A126233066L" xr:uid="{00000000-0004-0000-0000-0000F60A0000}"/>
    <hyperlink ref="E2818" location="A126247322W" display="A126247322W" xr:uid="{00000000-0004-0000-0000-0000F70A0000}"/>
    <hyperlink ref="E2819" location="A126240194L" display="A126240194L" xr:uid="{00000000-0004-0000-0000-0000F80A0000}"/>
    <hyperlink ref="E2820" location="A126232710W" display="A126232710W" xr:uid="{00000000-0004-0000-0000-0000F90A0000}"/>
    <hyperlink ref="E2821" location="A126246966K" display="A126246966K" xr:uid="{00000000-0004-0000-0000-0000FA0A0000}"/>
    <hyperlink ref="E2822" location="A126239838K" display="A126239838K" xr:uid="{00000000-0004-0000-0000-0000FB0A0000}"/>
    <hyperlink ref="E2823" location="A126233142C" display="A126233142C" xr:uid="{00000000-0004-0000-0000-0000FC0A0000}"/>
    <hyperlink ref="E2824" location="A126247398T" display="A126247398T" xr:uid="{00000000-0004-0000-0000-0000FD0A0000}"/>
    <hyperlink ref="E2825" location="A126240270C" display="A126240270C" xr:uid="{00000000-0004-0000-0000-0000FE0A0000}"/>
    <hyperlink ref="E2826" location="A126232782J" display="A126232782J" xr:uid="{00000000-0004-0000-0000-0000FF0A0000}"/>
    <hyperlink ref="E2827" location="A126247038L" display="A126247038L" xr:uid="{00000000-0004-0000-0000-0000000B0000}"/>
    <hyperlink ref="E2828" location="A126239910T" display="A126239910T" xr:uid="{00000000-0004-0000-0000-0000010B0000}"/>
    <hyperlink ref="E2829" location="A126233286R" display="A126233286R" xr:uid="{00000000-0004-0000-0000-0000020B0000}"/>
    <hyperlink ref="E2830" location="A126247542X" display="A126247542X" xr:uid="{00000000-0004-0000-0000-0000030B0000}"/>
    <hyperlink ref="E2831" location="A126240414C" display="A126240414C" xr:uid="{00000000-0004-0000-0000-0000040B0000}"/>
    <hyperlink ref="E2832" location="A126232854J" display="A126232854J" xr:uid="{00000000-0004-0000-0000-0000050B0000}"/>
    <hyperlink ref="E2833" location="A126247110V" display="A126247110V" xr:uid="{00000000-0004-0000-0000-0000060B0000}"/>
    <hyperlink ref="E2834" location="A126239982C" display="A126239982C" xr:uid="{00000000-0004-0000-0000-0000070B0000}"/>
    <hyperlink ref="E2835" location="A126232998V" display="A126232998V" xr:uid="{00000000-0004-0000-0000-0000080B0000}"/>
    <hyperlink ref="E2836" location="A126247254F" display="A126247254F" xr:uid="{00000000-0004-0000-0000-0000090B0000}"/>
    <hyperlink ref="E2837" location="A126240126K" display="A126240126K" xr:uid="{00000000-0004-0000-0000-00000A0B0000}"/>
    <hyperlink ref="E2838" location="A126232638R" display="A126232638R" xr:uid="{00000000-0004-0000-0000-00000B0B0000}"/>
    <hyperlink ref="E2839" location="A126246894K" display="A126246894K" xr:uid="{00000000-0004-0000-0000-00000C0B0000}"/>
    <hyperlink ref="E2840" location="A126239766K" display="A126239766K" xr:uid="{00000000-0004-0000-0000-00000D0B0000}"/>
    <hyperlink ref="E2841" location="A126233358R" display="A126233358R" xr:uid="{00000000-0004-0000-0000-00000E0B0000}"/>
    <hyperlink ref="E2842" location="A126247614X" display="A126247614X" xr:uid="{00000000-0004-0000-0000-00000F0B0000}"/>
    <hyperlink ref="E2843" location="A126240486R" display="A126240486R" xr:uid="{00000000-0004-0000-0000-0000100B0000}"/>
    <hyperlink ref="E2844" location="A126233070C" display="A126233070C" xr:uid="{00000000-0004-0000-0000-0000110B0000}"/>
    <hyperlink ref="E2845" location="A126247326F" display="A126247326F" xr:uid="{00000000-0004-0000-0000-0000120B0000}"/>
    <hyperlink ref="E2846" location="A126240198W" display="A126240198W" xr:uid="{00000000-0004-0000-0000-0000130B0000}"/>
    <hyperlink ref="E2847" location="A126232738X" display="A126232738X" xr:uid="{00000000-0004-0000-0000-0000140B0000}"/>
    <hyperlink ref="E2848" location="A126246994V" display="A126246994V" xr:uid="{00000000-0004-0000-0000-0000150B0000}"/>
    <hyperlink ref="E2849" location="A126239866V" display="A126239866V" xr:uid="{00000000-0004-0000-0000-0000160B0000}"/>
    <hyperlink ref="E2850" location="A126233170L" display="A126233170L" xr:uid="{00000000-0004-0000-0000-0000170B0000}"/>
    <hyperlink ref="E2851" location="A126247426R" display="A126247426R" xr:uid="{00000000-0004-0000-0000-0000180B0000}"/>
    <hyperlink ref="E2852" location="A126240298F" display="A126240298F" xr:uid="{00000000-0004-0000-0000-0000190B0000}"/>
    <hyperlink ref="E2853" location="A126232810F" display="A126232810F" xr:uid="{00000000-0004-0000-0000-00001A0B0000}"/>
    <hyperlink ref="E2854" location="A126247066W" display="A126247066W" xr:uid="{00000000-0004-0000-0000-00001B0B0000}"/>
    <hyperlink ref="E2855" location="A126239938V" display="A126239938V" xr:uid="{00000000-0004-0000-0000-00001C0B0000}"/>
    <hyperlink ref="E2856" location="A126233314L" display="A126233314L" xr:uid="{00000000-0004-0000-0000-00001D0B0000}"/>
    <hyperlink ref="E2857" location="A126247570J" display="A126247570J" xr:uid="{00000000-0004-0000-0000-00001E0B0000}"/>
    <hyperlink ref="E2858" location="A126240442L" display="A126240442L" xr:uid="{00000000-0004-0000-0000-00001F0B0000}"/>
    <hyperlink ref="E2859" location="A126232882T" display="A126232882T" xr:uid="{00000000-0004-0000-0000-0000200B0000}"/>
    <hyperlink ref="E2860" location="A126247138W" display="A126247138W" xr:uid="{00000000-0004-0000-0000-0000210B0000}"/>
    <hyperlink ref="E2861" location="A126240010J" display="A126240010J" xr:uid="{00000000-0004-0000-0000-0000220B0000}"/>
    <hyperlink ref="E2862" location="A126233026V" display="A126233026V" xr:uid="{00000000-0004-0000-0000-0000230B0000}"/>
    <hyperlink ref="E2863" location="A126247282R" display="A126247282R" xr:uid="{00000000-0004-0000-0000-0000240B0000}"/>
    <hyperlink ref="E2864" location="A126240154V" display="A126240154V" xr:uid="{00000000-0004-0000-0000-0000250B0000}"/>
    <hyperlink ref="E2865" location="A126232666X" display="A126232666X" xr:uid="{00000000-0004-0000-0000-0000260B0000}"/>
    <hyperlink ref="E2866" location="A126246922J" display="A126246922J" xr:uid="{00000000-0004-0000-0000-0000270B0000}"/>
    <hyperlink ref="E2867" location="A126239794V" display="A126239794V" xr:uid="{00000000-0004-0000-0000-0000280B0000}"/>
    <hyperlink ref="E2868" location="A126233386X" display="A126233386X" xr:uid="{00000000-0004-0000-0000-0000290B0000}"/>
    <hyperlink ref="E2869" location="A126247642J" display="A126247642J" xr:uid="{00000000-0004-0000-0000-00002A0B0000}"/>
    <hyperlink ref="E2870" location="A126240514L" display="A126240514L" xr:uid="{00000000-0004-0000-0000-00002B0B0000}"/>
    <hyperlink ref="E2871" location="A126233098F" display="A126233098F" xr:uid="{00000000-0004-0000-0000-00002C0B0000}"/>
    <hyperlink ref="E2872" location="A126247354R" display="A126247354R" xr:uid="{00000000-0004-0000-0000-00002D0B0000}"/>
    <hyperlink ref="E2873" location="A126240226V" display="A126240226V" xr:uid="{00000000-0004-0000-0000-00002E0B0000}"/>
    <hyperlink ref="E2874" location="A126232714F" display="A126232714F" xr:uid="{00000000-0004-0000-0000-00002F0B0000}"/>
    <hyperlink ref="E2875" location="A126246970A" display="A126246970A" xr:uid="{00000000-0004-0000-0000-0000300B0000}"/>
    <hyperlink ref="E2876" location="A126239842A" display="A126239842A" xr:uid="{00000000-0004-0000-0000-0000310B0000}"/>
    <hyperlink ref="E2877" location="A126233146L" display="A126233146L" xr:uid="{00000000-0004-0000-0000-0000320B0000}"/>
    <hyperlink ref="E2878" location="A126247402W" display="A126247402W" xr:uid="{00000000-0004-0000-0000-0000330B0000}"/>
    <hyperlink ref="E2879" location="A126240274L" display="A126240274L" xr:uid="{00000000-0004-0000-0000-0000340B0000}"/>
    <hyperlink ref="E2880" location="A126232786T" display="A126232786T" xr:uid="{00000000-0004-0000-0000-0000350B0000}"/>
    <hyperlink ref="E2881" location="A126247042C" display="A126247042C" xr:uid="{00000000-0004-0000-0000-0000360B0000}"/>
    <hyperlink ref="E2882" location="A126239914A" display="A126239914A" xr:uid="{00000000-0004-0000-0000-0000370B0000}"/>
    <hyperlink ref="E2883" location="A126233290F" display="A126233290F" xr:uid="{00000000-0004-0000-0000-0000380B0000}"/>
    <hyperlink ref="E2884" location="A126247546J" display="A126247546J" xr:uid="{00000000-0004-0000-0000-0000390B0000}"/>
    <hyperlink ref="E2885" location="A126240418L" display="A126240418L" xr:uid="{00000000-0004-0000-0000-00003A0B0000}"/>
    <hyperlink ref="E2886" location="A126232858T" display="A126232858T" xr:uid="{00000000-0004-0000-0000-00003B0B0000}"/>
    <hyperlink ref="E2887" location="A126247114C" display="A126247114C" xr:uid="{00000000-0004-0000-0000-00003C0B0000}"/>
    <hyperlink ref="E2888" location="A126239986L" display="A126239986L" xr:uid="{00000000-0004-0000-0000-00003D0B0000}"/>
    <hyperlink ref="E2889" location="A126233002A" display="A126233002A" xr:uid="{00000000-0004-0000-0000-00003E0B0000}"/>
    <hyperlink ref="E2890" location="A126247258R" display="A126247258R" xr:uid="{00000000-0004-0000-0000-00003F0B0000}"/>
    <hyperlink ref="E2891" location="A126240130A" display="A126240130A" xr:uid="{00000000-0004-0000-0000-0000400B0000}"/>
    <hyperlink ref="E2892" location="A126232642F" display="A126232642F" xr:uid="{00000000-0004-0000-0000-0000410B0000}"/>
    <hyperlink ref="E2893" location="A126246898V" display="A126246898V" xr:uid="{00000000-0004-0000-0000-0000420B0000}"/>
    <hyperlink ref="E2894" location="A126239770A" display="A126239770A" xr:uid="{00000000-0004-0000-0000-0000430B0000}"/>
    <hyperlink ref="E2895" location="A126233362F" display="A126233362F" xr:uid="{00000000-0004-0000-0000-0000440B0000}"/>
    <hyperlink ref="E2896" location="A126247618J" display="A126247618J" xr:uid="{00000000-0004-0000-0000-0000450B0000}"/>
    <hyperlink ref="E2897" location="A126240490F" display="A126240490F" xr:uid="{00000000-0004-0000-0000-0000460B0000}"/>
    <hyperlink ref="E2898" location="A126233074L" display="A126233074L" xr:uid="{00000000-0004-0000-0000-0000470B0000}"/>
    <hyperlink ref="E2899" location="A126247330W" display="A126247330W" xr:uid="{00000000-0004-0000-0000-0000480B0000}"/>
    <hyperlink ref="E2900" location="A126240202A" display="A126240202A" xr:uid="{00000000-0004-0000-0000-0000490B0000}"/>
    <hyperlink ref="E2901" location="A126232742R" display="A126232742R" xr:uid="{00000000-0004-0000-0000-00004A0B0000}"/>
    <hyperlink ref="E2902" location="A126246998C" display="A126246998C" xr:uid="{00000000-0004-0000-0000-00004B0B0000}"/>
    <hyperlink ref="E2903" location="A126239870K" display="A126239870K" xr:uid="{00000000-0004-0000-0000-00004C0B0000}"/>
    <hyperlink ref="E2904" location="A126233174W" display="A126233174W" xr:uid="{00000000-0004-0000-0000-00004D0B0000}"/>
    <hyperlink ref="E2905" location="A126247430F" display="A126247430F" xr:uid="{00000000-0004-0000-0000-00004E0B0000}"/>
    <hyperlink ref="E2906" location="A126240302K" display="A126240302K" xr:uid="{00000000-0004-0000-0000-00004F0B0000}"/>
    <hyperlink ref="E2907" location="A126232814R" display="A126232814R" xr:uid="{00000000-0004-0000-0000-0000500B0000}"/>
    <hyperlink ref="E2908" location="A126247070L" display="A126247070L" xr:uid="{00000000-0004-0000-0000-0000510B0000}"/>
    <hyperlink ref="E2909" location="A126239942K" display="A126239942K" xr:uid="{00000000-0004-0000-0000-0000520B0000}"/>
    <hyperlink ref="E2910" location="A126233318W" display="A126233318W" xr:uid="{00000000-0004-0000-0000-0000530B0000}"/>
    <hyperlink ref="E2911" location="A126247574T" display="A126247574T" xr:uid="{00000000-0004-0000-0000-0000540B0000}"/>
    <hyperlink ref="E2912" location="A126240446W" display="A126240446W" xr:uid="{00000000-0004-0000-0000-0000550B0000}"/>
    <hyperlink ref="E2913" location="A126232886A" display="A126232886A" xr:uid="{00000000-0004-0000-0000-0000560B0000}"/>
    <hyperlink ref="E2914" location="A126247142L" display="A126247142L" xr:uid="{00000000-0004-0000-0000-0000570B0000}"/>
    <hyperlink ref="E2915" location="A126240014T" display="A126240014T" xr:uid="{00000000-0004-0000-0000-0000580B0000}"/>
    <hyperlink ref="E2916" location="A126233030K" display="A126233030K" xr:uid="{00000000-0004-0000-0000-0000590B0000}"/>
    <hyperlink ref="E2917" location="A126247286X" display="A126247286X" xr:uid="{00000000-0004-0000-0000-00005A0B0000}"/>
    <hyperlink ref="E2918" location="A126240158C" display="A126240158C" xr:uid="{00000000-0004-0000-0000-00005B0B0000}"/>
    <hyperlink ref="E2919" location="A126232670R" display="A126232670R" xr:uid="{00000000-0004-0000-0000-00005C0B0000}"/>
    <hyperlink ref="E2920" location="A126246926T" display="A126246926T" xr:uid="{00000000-0004-0000-0000-00005D0B0000}"/>
    <hyperlink ref="E2921" location="A126239798C" display="A126239798C" xr:uid="{00000000-0004-0000-0000-00005E0B0000}"/>
    <hyperlink ref="E2922" location="A126233390R" display="A126233390R" xr:uid="{00000000-0004-0000-0000-00005F0B0000}"/>
    <hyperlink ref="E2923" location="A126247646T" display="A126247646T" xr:uid="{00000000-0004-0000-0000-0000600B0000}"/>
    <hyperlink ref="E2924" location="A126240518W" display="A126240518W" xr:uid="{00000000-0004-0000-0000-0000610B0000}"/>
    <hyperlink ref="E2925" location="A126233102K" display="A126233102K" xr:uid="{00000000-0004-0000-0000-0000620B0000}"/>
    <hyperlink ref="E2926" location="A126247358X" display="A126247358X" xr:uid="{00000000-0004-0000-0000-0000630B0000}"/>
    <hyperlink ref="E2927" location="A126240230K" display="A126240230K" xr:uid="{00000000-0004-0000-0000-0000640B0000}"/>
    <hyperlink ref="E2928" location="A126233538X" display="A126233538X" xr:uid="{00000000-0004-0000-0000-0000650B0000}"/>
    <hyperlink ref="E2929" location="A126247794V" display="A126247794V" xr:uid="{00000000-0004-0000-0000-0000660B0000}"/>
    <hyperlink ref="E2930" location="A126240666X" display="A126240666X" xr:uid="{00000000-0004-0000-0000-0000670B0000}"/>
    <hyperlink ref="E2931" location="A126233970K" display="A126233970K" xr:uid="{00000000-0004-0000-0000-0000680B0000}"/>
    <hyperlink ref="E2932" location="A126248226R" display="A126248226R" xr:uid="{00000000-0004-0000-0000-0000690B0000}"/>
    <hyperlink ref="E2933" location="A126241098F" display="A126241098F" xr:uid="{00000000-0004-0000-0000-00006A0B0000}"/>
    <hyperlink ref="E2934" location="A126233610F" display="A126233610F" xr:uid="{00000000-0004-0000-0000-00006B0B0000}"/>
    <hyperlink ref="E2935" location="A126247866V" display="A126247866V" xr:uid="{00000000-0004-0000-0000-00006C0B0000}"/>
    <hyperlink ref="E2936" location="A126240738X" display="A126240738X" xr:uid="{00000000-0004-0000-0000-00006D0B0000}"/>
    <hyperlink ref="E2937" location="A126234114L" display="A126234114L" xr:uid="{00000000-0004-0000-0000-00006E0B0000}"/>
    <hyperlink ref="E2938" location="A126248370J" display="A126248370J" xr:uid="{00000000-0004-0000-0000-00006F0B0000}"/>
    <hyperlink ref="E2939" location="A126241242L" display="A126241242L" xr:uid="{00000000-0004-0000-0000-0000700B0000}"/>
    <hyperlink ref="E2940" location="A126233682T" display="A126233682T" xr:uid="{00000000-0004-0000-0000-0000710B0000}"/>
    <hyperlink ref="E2941" location="A126247938V" display="A126247938V" xr:uid="{00000000-0004-0000-0000-0000720B0000}"/>
    <hyperlink ref="E2942" location="A126240810F" display="A126240810F" xr:uid="{00000000-0004-0000-0000-0000730B0000}"/>
    <hyperlink ref="E2943" location="A126233826T" display="A126233826T" xr:uid="{00000000-0004-0000-0000-0000740B0000}"/>
    <hyperlink ref="E2944" location="A126248082R" display="A126248082R" xr:uid="{00000000-0004-0000-0000-0000750B0000}"/>
    <hyperlink ref="E2945" location="A126240954T" display="A126240954T" xr:uid="{00000000-0004-0000-0000-0000760B0000}"/>
    <hyperlink ref="E2946" location="A126233466X" display="A126233466X" xr:uid="{00000000-0004-0000-0000-0000770B0000}"/>
    <hyperlink ref="E2947" location="A126247722J" display="A126247722J" xr:uid="{00000000-0004-0000-0000-0000780B0000}"/>
    <hyperlink ref="E2948" location="A126240594X" display="A126240594X" xr:uid="{00000000-0004-0000-0000-0000790B0000}"/>
    <hyperlink ref="E2949" location="A126234186X" display="A126234186X" xr:uid="{00000000-0004-0000-0000-00007A0B0000}"/>
    <hyperlink ref="E2950" location="A126248442J" display="A126248442J" xr:uid="{00000000-0004-0000-0000-00007B0B0000}"/>
    <hyperlink ref="E2951" location="A126241314L" display="A126241314L" xr:uid="{00000000-0004-0000-0000-00007C0B0000}"/>
    <hyperlink ref="E2952" location="A126233898C" display="A126233898C" xr:uid="{00000000-0004-0000-0000-00007D0B0000}"/>
    <hyperlink ref="E2953" location="A126248154R" display="A126248154R" xr:uid="{00000000-0004-0000-0000-00007E0B0000}"/>
    <hyperlink ref="E2954" location="A126241026V" display="A126241026V" xr:uid="{00000000-0004-0000-0000-00007F0B0000}"/>
    <hyperlink ref="E2955" location="A126233550R" display="A126233550R" xr:uid="{00000000-0004-0000-0000-0000800B0000}"/>
    <hyperlink ref="E2956" location="A126247806T" display="A126247806T" xr:uid="{00000000-0004-0000-0000-0000810B0000}"/>
    <hyperlink ref="E2957" location="A126240678J" display="A126240678J" xr:uid="{00000000-0004-0000-0000-0000820B0000}"/>
    <hyperlink ref="E2958" location="A126233982V" display="A126233982V" xr:uid="{00000000-0004-0000-0000-0000830B0000}"/>
    <hyperlink ref="E2959" location="A126248238X" display="A126248238X" xr:uid="{00000000-0004-0000-0000-0000840B0000}"/>
    <hyperlink ref="E2960" location="A126241110K" display="A126241110K" xr:uid="{00000000-0004-0000-0000-0000850B0000}"/>
    <hyperlink ref="E2961" location="A126233622R" display="A126233622R" xr:uid="{00000000-0004-0000-0000-0000860B0000}"/>
    <hyperlink ref="E2962" location="A126247878C" display="A126247878C" xr:uid="{00000000-0004-0000-0000-0000870B0000}"/>
    <hyperlink ref="E2963" location="A126240750R" display="A126240750R" xr:uid="{00000000-0004-0000-0000-0000880B0000}"/>
    <hyperlink ref="E2964" location="A126234126W" display="A126234126W" xr:uid="{00000000-0004-0000-0000-0000890B0000}"/>
    <hyperlink ref="E2965" location="A126248382T" display="A126248382T" xr:uid="{00000000-0004-0000-0000-00008A0B0000}"/>
    <hyperlink ref="E2966" location="A126241254W" display="A126241254W" xr:uid="{00000000-0004-0000-0000-00008B0B0000}"/>
    <hyperlink ref="E2967" location="A126233694A" display="A126233694A" xr:uid="{00000000-0004-0000-0000-00008C0B0000}"/>
    <hyperlink ref="E2968" location="A126247950K" display="A126247950K" xr:uid="{00000000-0004-0000-0000-00008D0B0000}"/>
    <hyperlink ref="E2969" location="A126240822R" display="A126240822R" xr:uid="{00000000-0004-0000-0000-00008E0B0000}"/>
    <hyperlink ref="E2970" location="A126233838A" display="A126233838A" xr:uid="{00000000-0004-0000-0000-00008F0B0000}"/>
    <hyperlink ref="E2971" location="A126248094X" display="A126248094X" xr:uid="{00000000-0004-0000-0000-0000900B0000}"/>
    <hyperlink ref="E2972" location="A126240966A" display="A126240966A" xr:uid="{00000000-0004-0000-0000-0000910B0000}"/>
    <hyperlink ref="E2973" location="A126233478J" display="A126233478J" xr:uid="{00000000-0004-0000-0000-0000920B0000}"/>
    <hyperlink ref="E2974" location="A126247734T" display="A126247734T" xr:uid="{00000000-0004-0000-0000-0000930B0000}"/>
    <hyperlink ref="E2975" location="A126240606W" display="A126240606W" xr:uid="{00000000-0004-0000-0000-0000940B0000}"/>
    <hyperlink ref="E2976" location="A126234198J" display="A126234198J" xr:uid="{00000000-0004-0000-0000-0000950B0000}"/>
    <hyperlink ref="E2977" location="A126248454T" display="A126248454T" xr:uid="{00000000-0004-0000-0000-0000960B0000}"/>
    <hyperlink ref="E2978" location="A126241326W" display="A126241326W" xr:uid="{00000000-0004-0000-0000-0000970B0000}"/>
    <hyperlink ref="E2979" location="A126233910J" display="A126233910J" xr:uid="{00000000-0004-0000-0000-0000980B0000}"/>
    <hyperlink ref="E2980" location="A126248166X" display="A126248166X" xr:uid="{00000000-0004-0000-0000-0000990B0000}"/>
    <hyperlink ref="E2981" location="A126241038C" display="A126241038C" xr:uid="{00000000-0004-0000-0000-00009A0B0000}"/>
    <hyperlink ref="E2982" location="A126233518R" display="A126233518R" xr:uid="{00000000-0004-0000-0000-00009B0B0000}"/>
    <hyperlink ref="E2983" location="A126247774K" display="A126247774K" xr:uid="{00000000-0004-0000-0000-00009C0B0000}"/>
    <hyperlink ref="E2984" location="A126240646R" display="A126240646R" xr:uid="{00000000-0004-0000-0000-00009D0B0000}"/>
    <hyperlink ref="E2985" location="A126233950A" display="A126233950A" xr:uid="{00000000-0004-0000-0000-00009E0B0000}"/>
    <hyperlink ref="E2986" location="A126248206F" display="A126248206F" xr:uid="{00000000-0004-0000-0000-00009F0B0000}"/>
    <hyperlink ref="E2987" location="A126241078W" display="A126241078W" xr:uid="{00000000-0004-0000-0000-0000A00B0000}"/>
    <hyperlink ref="E2988" location="A126233590J" display="A126233590J" xr:uid="{00000000-0004-0000-0000-0000A10B0000}"/>
    <hyperlink ref="E2989" location="A126247846K" display="A126247846K" xr:uid="{00000000-0004-0000-0000-0000A20B0000}"/>
    <hyperlink ref="E2990" location="A126240718R" display="A126240718R" xr:uid="{00000000-0004-0000-0000-0000A30B0000}"/>
    <hyperlink ref="E2991" location="A126234094R" display="A126234094R" xr:uid="{00000000-0004-0000-0000-0000A40B0000}"/>
    <hyperlink ref="E2992" location="A126248350X" display="A126248350X" xr:uid="{00000000-0004-0000-0000-0000A50B0000}"/>
    <hyperlink ref="E2993" location="A126241222C" display="A126241222C" xr:uid="{00000000-0004-0000-0000-0000A60B0000}"/>
    <hyperlink ref="E2994" location="A126233662J" display="A126233662J" xr:uid="{00000000-0004-0000-0000-0000A70B0000}"/>
    <hyperlink ref="E2995" location="A126247918K" display="A126247918K" xr:uid="{00000000-0004-0000-0000-0000A80B0000}"/>
    <hyperlink ref="E2996" location="A126240790J" display="A126240790J" xr:uid="{00000000-0004-0000-0000-0000A90B0000}"/>
    <hyperlink ref="E2997" location="A126233806J" display="A126233806J" xr:uid="{00000000-0004-0000-0000-0000AA0B0000}"/>
    <hyperlink ref="E2998" location="A126248062F" display="A126248062F" xr:uid="{00000000-0004-0000-0000-0000AB0B0000}"/>
    <hyperlink ref="E2999" location="A126240934J" display="A126240934J" xr:uid="{00000000-0004-0000-0000-0000AC0B0000}"/>
    <hyperlink ref="E3000" location="A126233446R" display="A126233446R" xr:uid="{00000000-0004-0000-0000-0000AD0B0000}"/>
    <hyperlink ref="E3001" location="A126247702X" display="A126247702X" xr:uid="{00000000-0004-0000-0000-0000AE0B0000}"/>
    <hyperlink ref="E3002" location="A126240574R" display="A126240574R" xr:uid="{00000000-0004-0000-0000-0000AF0B0000}"/>
    <hyperlink ref="E3003" location="A126234166R" display="A126234166R" xr:uid="{00000000-0004-0000-0000-0000B00B0000}"/>
    <hyperlink ref="E3004" location="A126248422X" display="A126248422X" xr:uid="{00000000-0004-0000-0000-0000B10B0000}"/>
    <hyperlink ref="E3005" location="A126241294R" display="A126241294R" xr:uid="{00000000-0004-0000-0000-0000B20B0000}"/>
    <hyperlink ref="E3006" location="A126233878V" display="A126233878V" xr:uid="{00000000-0004-0000-0000-0000B30B0000}"/>
    <hyperlink ref="E3007" location="A126248134F" display="A126248134F" xr:uid="{00000000-0004-0000-0000-0000B40B0000}"/>
    <hyperlink ref="E3008" location="A126241006K" display="A126241006K" xr:uid="{00000000-0004-0000-0000-0000B50B0000}"/>
    <hyperlink ref="E3009" location="A126233554X" display="A126233554X" xr:uid="{00000000-0004-0000-0000-0000B60B0000}"/>
    <hyperlink ref="E3010" location="A126247810J" display="A126247810J" xr:uid="{00000000-0004-0000-0000-0000B70B0000}"/>
    <hyperlink ref="E3011" location="A126240682X" display="A126240682X" xr:uid="{00000000-0004-0000-0000-0000B80B0000}"/>
    <hyperlink ref="E3012" location="A126233986C" display="A126233986C" xr:uid="{00000000-0004-0000-0000-0000B90B0000}"/>
    <hyperlink ref="E3013" location="A126248242R" display="A126248242R" xr:uid="{00000000-0004-0000-0000-0000BA0B0000}"/>
    <hyperlink ref="E3014" location="A126241114V" display="A126241114V" xr:uid="{00000000-0004-0000-0000-0000BB0B0000}"/>
    <hyperlink ref="E3015" location="A126233626X" display="A126233626X" xr:uid="{00000000-0004-0000-0000-0000BC0B0000}"/>
    <hyperlink ref="E3016" location="A126247882V" display="A126247882V" xr:uid="{00000000-0004-0000-0000-0000BD0B0000}"/>
    <hyperlink ref="E3017" location="A126240754X" display="A126240754X" xr:uid="{00000000-0004-0000-0000-0000BE0B0000}"/>
    <hyperlink ref="E3018" location="A126234130L" display="A126234130L" xr:uid="{00000000-0004-0000-0000-0000BF0B0000}"/>
    <hyperlink ref="E3019" location="A126248386A" display="A126248386A" xr:uid="{00000000-0004-0000-0000-0000C00B0000}"/>
    <hyperlink ref="E3020" location="A126241258F" display="A126241258F" xr:uid="{00000000-0004-0000-0000-0000C10B0000}"/>
    <hyperlink ref="E3021" location="A126233698K" display="A126233698K" xr:uid="{00000000-0004-0000-0000-0000C20B0000}"/>
    <hyperlink ref="E3022" location="A126247954V" display="A126247954V" xr:uid="{00000000-0004-0000-0000-0000C30B0000}"/>
    <hyperlink ref="E3023" location="A126240826X" display="A126240826X" xr:uid="{00000000-0004-0000-0000-0000C40B0000}"/>
    <hyperlink ref="E3024" location="A126233842T" display="A126233842T" xr:uid="{00000000-0004-0000-0000-0000C50B0000}"/>
    <hyperlink ref="E3025" location="A126248098J" display="A126248098J" xr:uid="{00000000-0004-0000-0000-0000C60B0000}"/>
    <hyperlink ref="E3026" location="A126240970T" display="A126240970T" xr:uid="{00000000-0004-0000-0000-0000C70B0000}"/>
    <hyperlink ref="E3027" location="A126233482X" display="A126233482X" xr:uid="{00000000-0004-0000-0000-0000C80B0000}"/>
    <hyperlink ref="E3028" location="A126247738A" display="A126247738A" xr:uid="{00000000-0004-0000-0000-0000C90B0000}"/>
    <hyperlink ref="E3029" location="A126240610L" display="A126240610L" xr:uid="{00000000-0004-0000-0000-0000CA0B0000}"/>
    <hyperlink ref="E3030" location="A126234202L" display="A126234202L" xr:uid="{00000000-0004-0000-0000-0000CB0B0000}"/>
    <hyperlink ref="E3031" location="A126248458A" display="A126248458A" xr:uid="{00000000-0004-0000-0000-0000CC0B0000}"/>
    <hyperlink ref="E3032" location="A126241330L" display="A126241330L" xr:uid="{00000000-0004-0000-0000-0000CD0B0000}"/>
    <hyperlink ref="E3033" location="A126233914T" display="A126233914T" xr:uid="{00000000-0004-0000-0000-0000CE0B0000}"/>
    <hyperlink ref="E3034" location="A126248170R" display="A126248170R" xr:uid="{00000000-0004-0000-0000-0000CF0B0000}"/>
    <hyperlink ref="E3035" location="A126241042V" display="A126241042V" xr:uid="{00000000-0004-0000-0000-0000D00B0000}"/>
    <hyperlink ref="E3036" location="A126233558J" display="A126233558J" xr:uid="{00000000-0004-0000-0000-0000D10B0000}"/>
    <hyperlink ref="E3037" location="A126247814T" display="A126247814T" xr:uid="{00000000-0004-0000-0000-0000D20B0000}"/>
    <hyperlink ref="E3038" location="A126240686J" display="A126240686J" xr:uid="{00000000-0004-0000-0000-0000D30B0000}"/>
    <hyperlink ref="E3039" location="A126233990V" display="A126233990V" xr:uid="{00000000-0004-0000-0000-0000D40B0000}"/>
    <hyperlink ref="E3040" location="A126248246X" display="A126248246X" xr:uid="{00000000-0004-0000-0000-0000D50B0000}"/>
    <hyperlink ref="E3041" location="A126241118C" display="A126241118C" xr:uid="{00000000-0004-0000-0000-0000D60B0000}"/>
    <hyperlink ref="E3042" location="A126233630R" display="A126233630R" xr:uid="{00000000-0004-0000-0000-0000D70B0000}"/>
    <hyperlink ref="E3043" location="A126247886C" display="A126247886C" xr:uid="{00000000-0004-0000-0000-0000D80B0000}"/>
    <hyperlink ref="E3044" location="A126240758J" display="A126240758J" xr:uid="{00000000-0004-0000-0000-0000D90B0000}"/>
    <hyperlink ref="E3045" location="A126234134W" display="A126234134W" xr:uid="{00000000-0004-0000-0000-0000DA0B0000}"/>
    <hyperlink ref="E3046" location="A126248390T" display="A126248390T" xr:uid="{00000000-0004-0000-0000-0000DB0B0000}"/>
    <hyperlink ref="E3047" location="A126241262W" display="A126241262W" xr:uid="{00000000-0004-0000-0000-0000DC0B0000}"/>
    <hyperlink ref="E3048" location="A126233702R" display="A126233702R" xr:uid="{00000000-0004-0000-0000-0000DD0B0000}"/>
    <hyperlink ref="E3049" location="A126247958C" display="A126247958C" xr:uid="{00000000-0004-0000-0000-0000DE0B0000}"/>
    <hyperlink ref="E3050" location="A126240830R" display="A126240830R" xr:uid="{00000000-0004-0000-0000-0000DF0B0000}"/>
    <hyperlink ref="E3051" location="A126233846A" display="A126233846A" xr:uid="{00000000-0004-0000-0000-0000E00B0000}"/>
    <hyperlink ref="E3052" location="A126248102L" display="A126248102L" xr:uid="{00000000-0004-0000-0000-0000E10B0000}"/>
    <hyperlink ref="E3053" location="A126240974A" display="A126240974A" xr:uid="{00000000-0004-0000-0000-0000E20B0000}"/>
    <hyperlink ref="E3054" location="A126233486J" display="A126233486J" xr:uid="{00000000-0004-0000-0000-0000E30B0000}"/>
    <hyperlink ref="E3055" location="A126247742T" display="A126247742T" xr:uid="{00000000-0004-0000-0000-0000E40B0000}"/>
    <hyperlink ref="E3056" location="A126240614W" display="A126240614W" xr:uid="{00000000-0004-0000-0000-0000E50B0000}"/>
    <hyperlink ref="E3057" location="A126234206W" display="A126234206W" xr:uid="{00000000-0004-0000-0000-0000E60B0000}"/>
    <hyperlink ref="E3058" location="A126248462T" display="A126248462T" xr:uid="{00000000-0004-0000-0000-0000E70B0000}"/>
    <hyperlink ref="E3059" location="A126241334W" display="A126241334W" xr:uid="{00000000-0004-0000-0000-0000E80B0000}"/>
    <hyperlink ref="E3060" location="A126233918A" display="A126233918A" xr:uid="{00000000-0004-0000-0000-0000E90B0000}"/>
    <hyperlink ref="E3061" location="A126248174X" display="A126248174X" xr:uid="{00000000-0004-0000-0000-0000EA0B0000}"/>
    <hyperlink ref="E3062" location="A126241046C" display="A126241046C" xr:uid="{00000000-0004-0000-0000-0000EB0B0000}"/>
    <hyperlink ref="E3063" location="A126233522F" display="A126233522F" xr:uid="{00000000-0004-0000-0000-0000EC0B0000}"/>
    <hyperlink ref="E3064" location="A126247778V" display="A126247778V" xr:uid="{00000000-0004-0000-0000-0000ED0B0000}"/>
    <hyperlink ref="E3065" location="A126240650F" display="A126240650F" xr:uid="{00000000-0004-0000-0000-0000EE0B0000}"/>
    <hyperlink ref="E3066" location="A126233954K" display="A126233954K" xr:uid="{00000000-0004-0000-0000-0000EF0B0000}"/>
    <hyperlink ref="E3067" location="A126248210W" display="A126248210W" xr:uid="{00000000-0004-0000-0000-0000F00B0000}"/>
    <hyperlink ref="E3068" location="A126241082L" display="A126241082L" xr:uid="{00000000-0004-0000-0000-0000F10B0000}"/>
    <hyperlink ref="E3069" location="A126233594T" display="A126233594T" xr:uid="{00000000-0004-0000-0000-0000F20B0000}"/>
    <hyperlink ref="E3070" location="A126247850A" display="A126247850A" xr:uid="{00000000-0004-0000-0000-0000F30B0000}"/>
    <hyperlink ref="E3071" location="A126240722F" display="A126240722F" xr:uid="{00000000-0004-0000-0000-0000F40B0000}"/>
    <hyperlink ref="E3072" location="A126234098X" display="A126234098X" xr:uid="{00000000-0004-0000-0000-0000F50B0000}"/>
    <hyperlink ref="E3073" location="A126248354J" display="A126248354J" xr:uid="{00000000-0004-0000-0000-0000F60B0000}"/>
    <hyperlink ref="E3074" location="A126241226L" display="A126241226L" xr:uid="{00000000-0004-0000-0000-0000F70B0000}"/>
    <hyperlink ref="E3075" location="A126233666T" display="A126233666T" xr:uid="{00000000-0004-0000-0000-0000F80B0000}"/>
    <hyperlink ref="E3076" location="A126247922A" display="A126247922A" xr:uid="{00000000-0004-0000-0000-0000F90B0000}"/>
    <hyperlink ref="E3077" location="A126240794T" display="A126240794T" xr:uid="{00000000-0004-0000-0000-0000FA0B0000}"/>
    <hyperlink ref="E3078" location="A126233810X" display="A126233810X" xr:uid="{00000000-0004-0000-0000-0000FB0B0000}"/>
    <hyperlink ref="E3079" location="A126248066R" display="A126248066R" xr:uid="{00000000-0004-0000-0000-0000FC0B0000}"/>
    <hyperlink ref="E3080" location="A126240938T" display="A126240938T" xr:uid="{00000000-0004-0000-0000-0000FD0B0000}"/>
    <hyperlink ref="E3081" location="A126233450F" display="A126233450F" xr:uid="{00000000-0004-0000-0000-0000FE0B0000}"/>
    <hyperlink ref="E3082" location="A126247706J" display="A126247706J" xr:uid="{00000000-0004-0000-0000-0000FF0B0000}"/>
    <hyperlink ref="E3083" location="A126240578X" display="A126240578X" xr:uid="{00000000-0004-0000-0000-0000000C0000}"/>
    <hyperlink ref="E3084" location="A126234170F" display="A126234170F" xr:uid="{00000000-0004-0000-0000-0000010C0000}"/>
    <hyperlink ref="E3085" location="A126248426J" display="A126248426J" xr:uid="{00000000-0004-0000-0000-0000020C0000}"/>
    <hyperlink ref="E3086" location="A126241298X" display="A126241298X" xr:uid="{00000000-0004-0000-0000-0000030C0000}"/>
    <hyperlink ref="E3087" location="A126233882K" display="A126233882K" xr:uid="{00000000-0004-0000-0000-0000040C0000}"/>
    <hyperlink ref="E3088" location="A126248138R" display="A126248138R" xr:uid="{00000000-0004-0000-0000-0000050C0000}"/>
    <hyperlink ref="E3089" location="A126241010A" display="A126241010A" xr:uid="{00000000-0004-0000-0000-0000060C0000}"/>
    <hyperlink ref="E3090" location="A126233526R" display="A126233526R" xr:uid="{00000000-0004-0000-0000-0000070C0000}"/>
    <hyperlink ref="E3091" location="A126247782K" display="A126247782K" xr:uid="{00000000-0004-0000-0000-0000080C0000}"/>
    <hyperlink ref="E3092" location="A126240654R" display="A126240654R" xr:uid="{00000000-0004-0000-0000-0000090C0000}"/>
    <hyperlink ref="E3093" location="A126233958V" display="A126233958V" xr:uid="{00000000-0004-0000-0000-00000A0C0000}"/>
    <hyperlink ref="E3094" location="A126248214F" display="A126248214F" xr:uid="{00000000-0004-0000-0000-00000B0C0000}"/>
    <hyperlink ref="E3095" location="A126241086W" display="A126241086W" xr:uid="{00000000-0004-0000-0000-00000C0C0000}"/>
    <hyperlink ref="E3096" location="A126233598A" display="A126233598A" xr:uid="{00000000-0004-0000-0000-00000D0C0000}"/>
    <hyperlink ref="E3097" location="A126247854K" display="A126247854K" xr:uid="{00000000-0004-0000-0000-00000E0C0000}"/>
    <hyperlink ref="E3098" location="A126240726R" display="A126240726R" xr:uid="{00000000-0004-0000-0000-00000F0C0000}"/>
    <hyperlink ref="E3099" location="A126234102C" display="A126234102C" xr:uid="{00000000-0004-0000-0000-0000100C0000}"/>
    <hyperlink ref="E3100" location="A126248358T" display="A126248358T" xr:uid="{00000000-0004-0000-0000-0000110C0000}"/>
    <hyperlink ref="E3101" location="A126241230C" display="A126241230C" xr:uid="{00000000-0004-0000-0000-0000120C0000}"/>
    <hyperlink ref="E3102" location="A126233670J" display="A126233670J" xr:uid="{00000000-0004-0000-0000-0000130C0000}"/>
    <hyperlink ref="E3103" location="A126247926K" display="A126247926K" xr:uid="{00000000-0004-0000-0000-0000140C0000}"/>
    <hyperlink ref="E3104" location="A126240798A" display="A126240798A" xr:uid="{00000000-0004-0000-0000-0000150C0000}"/>
    <hyperlink ref="E3105" location="A126233814J" display="A126233814J" xr:uid="{00000000-0004-0000-0000-0000160C0000}"/>
    <hyperlink ref="E3106" location="A126248070F" display="A126248070F" xr:uid="{00000000-0004-0000-0000-0000170C0000}"/>
    <hyperlink ref="E3107" location="A126240942J" display="A126240942J" xr:uid="{00000000-0004-0000-0000-0000180C0000}"/>
    <hyperlink ref="E3108" location="A126233454R" display="A126233454R" xr:uid="{00000000-0004-0000-0000-0000190C0000}"/>
    <hyperlink ref="E3109" location="A126247710X" display="A126247710X" xr:uid="{00000000-0004-0000-0000-00001A0C0000}"/>
    <hyperlink ref="E3110" location="A126240582R" display="A126240582R" xr:uid="{00000000-0004-0000-0000-00001B0C0000}"/>
    <hyperlink ref="E3111" location="A126234174R" display="A126234174R" xr:uid="{00000000-0004-0000-0000-00001C0C0000}"/>
    <hyperlink ref="E3112" location="A126248430X" display="A126248430X" xr:uid="{00000000-0004-0000-0000-00001D0C0000}"/>
    <hyperlink ref="E3113" location="A126241302C" display="A126241302C" xr:uid="{00000000-0004-0000-0000-00001E0C0000}"/>
    <hyperlink ref="E3114" location="A126233886V" display="A126233886V" xr:uid="{00000000-0004-0000-0000-00001F0C0000}"/>
    <hyperlink ref="E3115" location="A126248142F" display="A126248142F" xr:uid="{00000000-0004-0000-0000-0000200C0000}"/>
    <hyperlink ref="E3116" location="A126241014K" display="A126241014K" xr:uid="{00000000-0004-0000-0000-0000210C0000}"/>
    <hyperlink ref="E3117" location="A126233542R" display="A126233542R" xr:uid="{00000000-0004-0000-0000-0000220C0000}"/>
    <hyperlink ref="E3118" location="A126247798C" display="A126247798C" xr:uid="{00000000-0004-0000-0000-0000230C0000}"/>
    <hyperlink ref="E3119" location="A126240670R" display="A126240670R" xr:uid="{00000000-0004-0000-0000-0000240C0000}"/>
    <hyperlink ref="E3120" location="A126233974V" display="A126233974V" xr:uid="{00000000-0004-0000-0000-0000250C0000}"/>
    <hyperlink ref="E3121" location="A126248230F" display="A126248230F" xr:uid="{00000000-0004-0000-0000-0000260C0000}"/>
    <hyperlink ref="E3122" location="A126241102K" display="A126241102K" xr:uid="{00000000-0004-0000-0000-0000270C0000}"/>
    <hyperlink ref="E3123" location="A126233614R" display="A126233614R" xr:uid="{00000000-0004-0000-0000-0000280C0000}"/>
    <hyperlink ref="E3124" location="A126247870K" display="A126247870K" xr:uid="{00000000-0004-0000-0000-0000290C0000}"/>
    <hyperlink ref="E3125" location="A126240742R" display="A126240742R" xr:uid="{00000000-0004-0000-0000-00002A0C0000}"/>
    <hyperlink ref="E3126" location="A126234118W" display="A126234118W" xr:uid="{00000000-0004-0000-0000-00002B0C0000}"/>
    <hyperlink ref="E3127" location="A126248374T" display="A126248374T" xr:uid="{00000000-0004-0000-0000-00002C0C0000}"/>
    <hyperlink ref="E3128" location="A126241246W" display="A126241246W" xr:uid="{00000000-0004-0000-0000-00002D0C0000}"/>
    <hyperlink ref="E3129" location="A126233686A" display="A126233686A" xr:uid="{00000000-0004-0000-0000-00002E0C0000}"/>
    <hyperlink ref="E3130" location="A126247942K" display="A126247942K" xr:uid="{00000000-0004-0000-0000-00002F0C0000}"/>
    <hyperlink ref="E3131" location="A126240814R" display="A126240814R" xr:uid="{00000000-0004-0000-0000-0000300C0000}"/>
    <hyperlink ref="E3132" location="A126233830J" display="A126233830J" xr:uid="{00000000-0004-0000-0000-0000310C0000}"/>
    <hyperlink ref="E3133" location="A126248086X" display="A126248086X" xr:uid="{00000000-0004-0000-0000-0000320C0000}"/>
    <hyperlink ref="E3134" location="A126240958A" display="A126240958A" xr:uid="{00000000-0004-0000-0000-0000330C0000}"/>
    <hyperlink ref="E3135" location="A126233470R" display="A126233470R" xr:uid="{00000000-0004-0000-0000-0000340C0000}"/>
    <hyperlink ref="E3136" location="A126247726T" display="A126247726T" xr:uid="{00000000-0004-0000-0000-0000350C0000}"/>
    <hyperlink ref="E3137" location="A126240598J" display="A126240598J" xr:uid="{00000000-0004-0000-0000-0000360C0000}"/>
    <hyperlink ref="E3138" location="A126234190R" display="A126234190R" xr:uid="{00000000-0004-0000-0000-0000370C0000}"/>
    <hyperlink ref="E3139" location="A126248446T" display="A126248446T" xr:uid="{00000000-0004-0000-0000-0000380C0000}"/>
    <hyperlink ref="E3140" location="A126241318W" display="A126241318W" xr:uid="{00000000-0004-0000-0000-0000390C0000}"/>
    <hyperlink ref="E3141" location="A126233902J" display="A126233902J" xr:uid="{00000000-0004-0000-0000-00003A0C0000}"/>
    <hyperlink ref="E3142" location="A126248158X" display="A126248158X" xr:uid="{00000000-0004-0000-0000-00003B0C0000}"/>
    <hyperlink ref="E3143" location="A126241030K" display="A126241030K" xr:uid="{00000000-0004-0000-0000-00003C0C0000}"/>
    <hyperlink ref="E3144" location="A126233510W" display="A126233510W" xr:uid="{00000000-0004-0000-0000-00003D0C0000}"/>
    <hyperlink ref="E3145" location="A126247766K" display="A126247766K" xr:uid="{00000000-0004-0000-0000-00003E0C0000}"/>
    <hyperlink ref="E3146" location="A126240638R" display="A126240638R" xr:uid="{00000000-0004-0000-0000-00003F0C0000}"/>
    <hyperlink ref="E3147" location="A126233942A" display="A126233942A" xr:uid="{00000000-0004-0000-0000-0000400C0000}"/>
    <hyperlink ref="E3148" location="A126248198T" display="A126248198T" xr:uid="{00000000-0004-0000-0000-0000410C0000}"/>
    <hyperlink ref="E3149" location="A126241070C" display="A126241070C" xr:uid="{00000000-0004-0000-0000-0000420C0000}"/>
    <hyperlink ref="E3150" location="A126233582J" display="A126233582J" xr:uid="{00000000-0004-0000-0000-0000430C0000}"/>
    <hyperlink ref="E3151" location="A126247838K" display="A126247838K" xr:uid="{00000000-0004-0000-0000-0000440C0000}"/>
    <hyperlink ref="E3152" location="A126240710W" display="A126240710W" xr:uid="{00000000-0004-0000-0000-0000450C0000}"/>
    <hyperlink ref="E3153" location="A126234086R" display="A126234086R" xr:uid="{00000000-0004-0000-0000-0000460C0000}"/>
    <hyperlink ref="E3154" location="A126248342X" display="A126248342X" xr:uid="{00000000-0004-0000-0000-0000470C0000}"/>
    <hyperlink ref="E3155" location="A126241214C" display="A126241214C" xr:uid="{00000000-0004-0000-0000-0000480C0000}"/>
    <hyperlink ref="E3156" location="A126233654J" display="A126233654J" xr:uid="{00000000-0004-0000-0000-0000490C0000}"/>
    <hyperlink ref="E3157" location="A126247910T" display="A126247910T" xr:uid="{00000000-0004-0000-0000-00004A0C0000}"/>
    <hyperlink ref="E3158" location="A126240782J" display="A126240782J" xr:uid="{00000000-0004-0000-0000-00004B0C0000}"/>
    <hyperlink ref="E3159" location="A126233798V" display="A126233798V" xr:uid="{00000000-0004-0000-0000-00004C0C0000}"/>
    <hyperlink ref="E3160" location="A126248054F" display="A126248054F" xr:uid="{00000000-0004-0000-0000-00004D0C0000}"/>
    <hyperlink ref="E3161" location="A126240926J" display="A126240926J" xr:uid="{00000000-0004-0000-0000-00004E0C0000}"/>
    <hyperlink ref="E3162" location="A126233438R" display="A126233438R" xr:uid="{00000000-0004-0000-0000-00004F0C0000}"/>
    <hyperlink ref="E3163" location="A126247694K" display="A126247694K" xr:uid="{00000000-0004-0000-0000-0000500C0000}"/>
    <hyperlink ref="E3164" location="A126240566R" display="A126240566R" xr:uid="{00000000-0004-0000-0000-0000510C0000}"/>
    <hyperlink ref="E3165" location="A126234158R" display="A126234158R" xr:uid="{00000000-0004-0000-0000-0000520C0000}"/>
    <hyperlink ref="E3166" location="A126248414X" display="A126248414X" xr:uid="{00000000-0004-0000-0000-0000530C0000}"/>
    <hyperlink ref="E3167" location="A126241286R" display="A126241286R" xr:uid="{00000000-0004-0000-0000-0000540C0000}"/>
    <hyperlink ref="E3168" location="A126233870A" display="A126233870A" xr:uid="{00000000-0004-0000-0000-0000550C0000}"/>
    <hyperlink ref="E3169" location="A126248126F" display="A126248126F" xr:uid="{00000000-0004-0000-0000-0000560C0000}"/>
    <hyperlink ref="E3170" location="A126240998V" display="A126240998V" xr:uid="{00000000-0004-0000-0000-0000570C0000}"/>
    <hyperlink ref="E3171" location="A126233562X" display="A126233562X" xr:uid="{00000000-0004-0000-0000-0000580C0000}"/>
    <hyperlink ref="E3172" location="A126247818A" display="A126247818A" xr:uid="{00000000-0004-0000-0000-0000590C0000}"/>
    <hyperlink ref="E3173" location="A126240690X" display="A126240690X" xr:uid="{00000000-0004-0000-0000-00005A0C0000}"/>
    <hyperlink ref="E3174" location="A126233994C" display="A126233994C" xr:uid="{00000000-0004-0000-0000-00005B0C0000}"/>
    <hyperlink ref="E3175" location="A126248250R" display="A126248250R" xr:uid="{00000000-0004-0000-0000-00005C0C0000}"/>
    <hyperlink ref="E3176" location="A126241122V" display="A126241122V" xr:uid="{00000000-0004-0000-0000-00005D0C0000}"/>
    <hyperlink ref="E3177" location="A126233634X" display="A126233634X" xr:uid="{00000000-0004-0000-0000-00005E0C0000}"/>
    <hyperlink ref="E3178" location="A126247890V" display="A126247890V" xr:uid="{00000000-0004-0000-0000-00005F0C0000}"/>
    <hyperlink ref="E3179" location="A126240762X" display="A126240762X" xr:uid="{00000000-0004-0000-0000-0000600C0000}"/>
    <hyperlink ref="E3180" location="A126234138F" display="A126234138F" xr:uid="{00000000-0004-0000-0000-0000610C0000}"/>
    <hyperlink ref="E3181" location="A126248394A" display="A126248394A" xr:uid="{00000000-0004-0000-0000-0000620C0000}"/>
    <hyperlink ref="E3182" location="A126241266F" display="A126241266F" xr:uid="{00000000-0004-0000-0000-0000630C0000}"/>
    <hyperlink ref="E3183" location="A126233706X" display="A126233706X" xr:uid="{00000000-0004-0000-0000-0000640C0000}"/>
    <hyperlink ref="E3184" location="A126247962V" display="A126247962V" xr:uid="{00000000-0004-0000-0000-0000650C0000}"/>
    <hyperlink ref="E3185" location="A126240834X" display="A126240834X" xr:uid="{00000000-0004-0000-0000-0000660C0000}"/>
    <hyperlink ref="E3186" location="A126233850T" display="A126233850T" xr:uid="{00000000-0004-0000-0000-0000670C0000}"/>
    <hyperlink ref="E3187" location="A126248106W" display="A126248106W" xr:uid="{00000000-0004-0000-0000-0000680C0000}"/>
    <hyperlink ref="E3188" location="A126240978K" display="A126240978K" xr:uid="{00000000-0004-0000-0000-0000690C0000}"/>
    <hyperlink ref="E3189" location="A126233490X" display="A126233490X" xr:uid="{00000000-0004-0000-0000-00006A0C0000}"/>
    <hyperlink ref="E3190" location="A126247746A" display="A126247746A" xr:uid="{00000000-0004-0000-0000-00006B0C0000}"/>
    <hyperlink ref="E3191" location="A126240618F" display="A126240618F" xr:uid="{00000000-0004-0000-0000-00006C0C0000}"/>
    <hyperlink ref="E3192" location="A126234210L" display="A126234210L" xr:uid="{00000000-0004-0000-0000-00006D0C0000}"/>
    <hyperlink ref="E3193" location="A126248466A" display="A126248466A" xr:uid="{00000000-0004-0000-0000-00006E0C0000}"/>
    <hyperlink ref="E3194" location="A126241338F" display="A126241338F" xr:uid="{00000000-0004-0000-0000-00006F0C0000}"/>
    <hyperlink ref="E3195" location="A126233922T" display="A126233922T" xr:uid="{00000000-0004-0000-0000-0000700C0000}"/>
    <hyperlink ref="E3196" location="A126248178J" display="A126248178J" xr:uid="{00000000-0004-0000-0000-0000710C0000}"/>
    <hyperlink ref="E3197" location="A126241050V" display="A126241050V" xr:uid="{00000000-0004-0000-0000-0000720C0000}"/>
    <hyperlink ref="E3198" location="A126233546X" display="A126233546X" xr:uid="{00000000-0004-0000-0000-0000730C0000}"/>
    <hyperlink ref="E3199" location="A126247802J" display="A126247802J" xr:uid="{00000000-0004-0000-0000-0000740C0000}"/>
    <hyperlink ref="E3200" location="A126240674X" display="A126240674X" xr:uid="{00000000-0004-0000-0000-0000750C0000}"/>
    <hyperlink ref="E3201" location="A126233978C" display="A126233978C" xr:uid="{00000000-0004-0000-0000-0000760C0000}"/>
    <hyperlink ref="E3202" location="A126248234R" display="A126248234R" xr:uid="{00000000-0004-0000-0000-0000770C0000}"/>
    <hyperlink ref="E3203" location="A126241106V" display="A126241106V" xr:uid="{00000000-0004-0000-0000-0000780C0000}"/>
    <hyperlink ref="E3204" location="A126233618X" display="A126233618X" xr:uid="{00000000-0004-0000-0000-0000790C0000}"/>
    <hyperlink ref="E3205" location="A126247874V" display="A126247874V" xr:uid="{00000000-0004-0000-0000-00007A0C0000}"/>
    <hyperlink ref="E3206" location="A126240746X" display="A126240746X" xr:uid="{00000000-0004-0000-0000-00007B0C0000}"/>
    <hyperlink ref="E3207" location="A126234122L" display="A126234122L" xr:uid="{00000000-0004-0000-0000-00007C0C0000}"/>
    <hyperlink ref="E3208" location="A126248378A" display="A126248378A" xr:uid="{00000000-0004-0000-0000-00007D0C0000}"/>
    <hyperlink ref="E3209" location="A126241250L" display="A126241250L" xr:uid="{00000000-0004-0000-0000-00007E0C0000}"/>
    <hyperlink ref="E3210" location="A126233690T" display="A126233690T" xr:uid="{00000000-0004-0000-0000-00007F0C0000}"/>
    <hyperlink ref="E3211" location="A126247946V" display="A126247946V" xr:uid="{00000000-0004-0000-0000-0000800C0000}"/>
    <hyperlink ref="E3212" location="A126240818X" display="A126240818X" xr:uid="{00000000-0004-0000-0000-0000810C0000}"/>
    <hyperlink ref="E3213" location="A126233834T" display="A126233834T" xr:uid="{00000000-0004-0000-0000-0000820C0000}"/>
    <hyperlink ref="E3214" location="A126248090R" display="A126248090R" xr:uid="{00000000-0004-0000-0000-0000830C0000}"/>
    <hyperlink ref="E3215" location="A126240962T" display="A126240962T" xr:uid="{00000000-0004-0000-0000-0000840C0000}"/>
    <hyperlink ref="E3216" location="A126233474X" display="A126233474X" xr:uid="{00000000-0004-0000-0000-0000850C0000}"/>
    <hyperlink ref="E3217" location="A126247730J" display="A126247730J" xr:uid="{00000000-0004-0000-0000-0000860C0000}"/>
    <hyperlink ref="E3218" location="A126240602L" display="A126240602L" xr:uid="{00000000-0004-0000-0000-0000870C0000}"/>
    <hyperlink ref="E3219" location="A126234194X" display="A126234194X" xr:uid="{00000000-0004-0000-0000-0000880C0000}"/>
    <hyperlink ref="E3220" location="A126248450J" display="A126248450J" xr:uid="{00000000-0004-0000-0000-0000890C0000}"/>
    <hyperlink ref="E3221" location="A126241322L" display="A126241322L" xr:uid="{00000000-0004-0000-0000-00008A0C0000}"/>
    <hyperlink ref="E3222" location="A126233906T" display="A126233906T" xr:uid="{00000000-0004-0000-0000-00008B0C0000}"/>
    <hyperlink ref="E3223" location="A126248162R" display="A126248162R" xr:uid="{00000000-0004-0000-0000-00008C0C0000}"/>
    <hyperlink ref="E3224" location="A126241034V" display="A126241034V" xr:uid="{00000000-0004-0000-0000-00008D0C0000}"/>
    <hyperlink ref="E3225" location="A126233566J" display="A126233566J" xr:uid="{00000000-0004-0000-0000-00008E0C0000}"/>
    <hyperlink ref="E3226" location="A126247822T" display="A126247822T" xr:uid="{00000000-0004-0000-0000-00008F0C0000}"/>
    <hyperlink ref="E3227" location="A126240694J" display="A126240694J" xr:uid="{00000000-0004-0000-0000-0000900C0000}"/>
    <hyperlink ref="E3228" location="A126233998L" display="A126233998L" xr:uid="{00000000-0004-0000-0000-0000910C0000}"/>
    <hyperlink ref="E3229" location="A126248254X" display="A126248254X" xr:uid="{00000000-0004-0000-0000-0000920C0000}"/>
    <hyperlink ref="E3230" location="A126241126C" display="A126241126C" xr:uid="{00000000-0004-0000-0000-0000930C0000}"/>
    <hyperlink ref="E3231" location="A126233638J" display="A126233638J" xr:uid="{00000000-0004-0000-0000-0000940C0000}"/>
    <hyperlink ref="E3232" location="A126247894C" display="A126247894C" xr:uid="{00000000-0004-0000-0000-0000950C0000}"/>
    <hyperlink ref="E3233" location="A126240766J" display="A126240766J" xr:uid="{00000000-0004-0000-0000-0000960C0000}"/>
    <hyperlink ref="E3234" location="A126234142W" display="A126234142W" xr:uid="{00000000-0004-0000-0000-0000970C0000}"/>
    <hyperlink ref="E3235" location="A126248398K" display="A126248398K" xr:uid="{00000000-0004-0000-0000-0000980C0000}"/>
    <hyperlink ref="E3236" location="A126241270W" display="A126241270W" xr:uid="{00000000-0004-0000-0000-0000990C0000}"/>
    <hyperlink ref="E3237" location="A126233710R" display="A126233710R" xr:uid="{00000000-0004-0000-0000-00009A0C0000}"/>
    <hyperlink ref="E3238" location="A126247966C" display="A126247966C" xr:uid="{00000000-0004-0000-0000-00009B0C0000}"/>
    <hyperlink ref="E3239" location="A126240838J" display="A126240838J" xr:uid="{00000000-0004-0000-0000-00009C0C0000}"/>
    <hyperlink ref="E3240" location="A126233854A" display="A126233854A" xr:uid="{00000000-0004-0000-0000-00009D0C0000}"/>
    <hyperlink ref="E3241" location="A126248110L" display="A126248110L" xr:uid="{00000000-0004-0000-0000-00009E0C0000}"/>
    <hyperlink ref="E3242" location="A126240982A" display="A126240982A" xr:uid="{00000000-0004-0000-0000-00009F0C0000}"/>
    <hyperlink ref="E3243" location="A126233494J" display="A126233494J" xr:uid="{00000000-0004-0000-0000-0000A00C0000}"/>
    <hyperlink ref="E3244" location="A126247750T" display="A126247750T" xr:uid="{00000000-0004-0000-0000-0000A10C0000}"/>
    <hyperlink ref="E3245" location="A126240622W" display="A126240622W" xr:uid="{00000000-0004-0000-0000-0000A20C0000}"/>
    <hyperlink ref="E3246" location="A126234214W" display="A126234214W" xr:uid="{00000000-0004-0000-0000-0000A30C0000}"/>
    <hyperlink ref="E3247" location="A126248470T" display="A126248470T" xr:uid="{00000000-0004-0000-0000-0000A40C0000}"/>
    <hyperlink ref="E3248" location="A126241342W" display="A126241342W" xr:uid="{00000000-0004-0000-0000-0000A50C0000}"/>
    <hyperlink ref="E3249" location="A126233926A" display="A126233926A" xr:uid="{00000000-0004-0000-0000-0000A60C0000}"/>
    <hyperlink ref="E3250" location="A126248182X" display="A126248182X" xr:uid="{00000000-0004-0000-0000-0000A70C0000}"/>
    <hyperlink ref="E3251" location="A126241054C" display="A126241054C" xr:uid="{00000000-0004-0000-0000-0000A80C0000}"/>
    <hyperlink ref="E3252" location="A126233514F" display="A126233514F" xr:uid="{00000000-0004-0000-0000-0000A90C0000}"/>
    <hyperlink ref="E3253" location="A126247770A" display="A126247770A" xr:uid="{00000000-0004-0000-0000-0000AA0C0000}"/>
    <hyperlink ref="E3254" location="A126240642F" display="A126240642F" xr:uid="{00000000-0004-0000-0000-0000AB0C0000}"/>
    <hyperlink ref="E3255" location="A126233946K" display="A126233946K" xr:uid="{00000000-0004-0000-0000-0000AC0C0000}"/>
    <hyperlink ref="E3256" location="A126248202W" display="A126248202W" xr:uid="{00000000-0004-0000-0000-0000AD0C0000}"/>
    <hyperlink ref="E3257" location="A126241074L" display="A126241074L" xr:uid="{00000000-0004-0000-0000-0000AE0C0000}"/>
    <hyperlink ref="E3258" location="A126233586T" display="A126233586T" xr:uid="{00000000-0004-0000-0000-0000AF0C0000}"/>
    <hyperlink ref="E3259" location="A126247842A" display="A126247842A" xr:uid="{00000000-0004-0000-0000-0000B00C0000}"/>
    <hyperlink ref="E3260" location="A126240714F" display="A126240714F" xr:uid="{00000000-0004-0000-0000-0000B10C0000}"/>
    <hyperlink ref="E3261" location="A126234090F" display="A126234090F" xr:uid="{00000000-0004-0000-0000-0000B20C0000}"/>
    <hyperlink ref="E3262" location="A126248346J" display="A126248346J" xr:uid="{00000000-0004-0000-0000-0000B30C0000}"/>
    <hyperlink ref="E3263" location="A126241218L" display="A126241218L" xr:uid="{00000000-0004-0000-0000-0000B40C0000}"/>
    <hyperlink ref="E3264" location="A126233658T" display="A126233658T" xr:uid="{00000000-0004-0000-0000-0000B50C0000}"/>
    <hyperlink ref="E3265" location="A126247914A" display="A126247914A" xr:uid="{00000000-0004-0000-0000-0000B60C0000}"/>
    <hyperlink ref="E3266" location="A126240786T" display="A126240786T" xr:uid="{00000000-0004-0000-0000-0000B70C0000}"/>
    <hyperlink ref="E3267" location="A126233802X" display="A126233802X" xr:uid="{00000000-0004-0000-0000-0000B80C0000}"/>
    <hyperlink ref="E3268" location="A126248058R" display="A126248058R" xr:uid="{00000000-0004-0000-0000-0000B90C0000}"/>
    <hyperlink ref="E3269" location="A126240930X" display="A126240930X" xr:uid="{00000000-0004-0000-0000-0000BA0C0000}"/>
    <hyperlink ref="E3270" location="A126233442F" display="A126233442F" xr:uid="{00000000-0004-0000-0000-0000BB0C0000}"/>
    <hyperlink ref="E3271" location="A126247698V" display="A126247698V" xr:uid="{00000000-0004-0000-0000-0000BC0C0000}"/>
    <hyperlink ref="E3272" location="A126240570F" display="A126240570F" xr:uid="{00000000-0004-0000-0000-0000BD0C0000}"/>
    <hyperlink ref="E3273" location="A126234162F" display="A126234162F" xr:uid="{00000000-0004-0000-0000-0000BE0C0000}"/>
    <hyperlink ref="E3274" location="A126248418J" display="A126248418J" xr:uid="{00000000-0004-0000-0000-0000BF0C0000}"/>
    <hyperlink ref="E3275" location="A126241290F" display="A126241290F" xr:uid="{00000000-0004-0000-0000-0000C00C0000}"/>
    <hyperlink ref="E3276" location="A126233874K" display="A126233874K" xr:uid="{00000000-0004-0000-0000-0000C10C0000}"/>
    <hyperlink ref="E3277" location="A126248130W" display="A126248130W" xr:uid="{00000000-0004-0000-0000-0000C20C0000}"/>
    <hyperlink ref="E3278" location="A126241002A" display="A126241002A" xr:uid="{00000000-0004-0000-0000-0000C30C0000}"/>
    <hyperlink ref="E3279" location="A126233498T" display="A126233498T" xr:uid="{00000000-0004-0000-0000-0000C40C0000}"/>
    <hyperlink ref="E3280" location="A126247754A" display="A126247754A" xr:uid="{00000000-0004-0000-0000-0000C50C0000}"/>
    <hyperlink ref="E3281" location="A126240626F" display="A126240626F" xr:uid="{00000000-0004-0000-0000-0000C60C0000}"/>
    <hyperlink ref="E3282" location="A126233930T" display="A126233930T" xr:uid="{00000000-0004-0000-0000-0000C70C0000}"/>
    <hyperlink ref="E3283" location="A126248186J" display="A126248186J" xr:uid="{00000000-0004-0000-0000-0000C80C0000}"/>
    <hyperlink ref="E3284" location="A126241058L" display="A126241058L" xr:uid="{00000000-0004-0000-0000-0000C90C0000}"/>
    <hyperlink ref="E3285" location="A126233570X" display="A126233570X" xr:uid="{00000000-0004-0000-0000-0000CA0C0000}"/>
    <hyperlink ref="E3286" location="A126247826A" display="A126247826A" xr:uid="{00000000-0004-0000-0000-0000CB0C0000}"/>
    <hyperlink ref="E3287" location="A126240698T" display="A126240698T" xr:uid="{00000000-0004-0000-0000-0000CC0C0000}"/>
    <hyperlink ref="E3288" location="A126234074F" display="A126234074F" xr:uid="{00000000-0004-0000-0000-0000CD0C0000}"/>
    <hyperlink ref="E3289" location="A126248330R" display="A126248330R" xr:uid="{00000000-0004-0000-0000-0000CE0C0000}"/>
    <hyperlink ref="E3290" location="A126241202V" display="A126241202V" xr:uid="{00000000-0004-0000-0000-0000CF0C0000}"/>
    <hyperlink ref="E3291" location="A126233642X" display="A126233642X" xr:uid="{00000000-0004-0000-0000-0000D00C0000}"/>
    <hyperlink ref="E3292" location="A126247898L" display="A126247898L" xr:uid="{00000000-0004-0000-0000-0000D10C0000}"/>
    <hyperlink ref="E3293" location="A126240770X" display="A126240770X" xr:uid="{00000000-0004-0000-0000-0000D20C0000}"/>
    <hyperlink ref="E3294" location="A126233786K" display="A126233786K" xr:uid="{00000000-0004-0000-0000-0000D30C0000}"/>
    <hyperlink ref="E3295" location="A126248042W" display="A126248042W" xr:uid="{00000000-0004-0000-0000-0000D40C0000}"/>
    <hyperlink ref="E3296" location="A126240914X" display="A126240914X" xr:uid="{00000000-0004-0000-0000-0000D50C0000}"/>
    <hyperlink ref="E3297" location="A126233426F" display="A126233426F" xr:uid="{00000000-0004-0000-0000-0000D60C0000}"/>
    <hyperlink ref="E3298" location="A126247682A" display="A126247682A" xr:uid="{00000000-0004-0000-0000-0000D70C0000}"/>
    <hyperlink ref="E3299" location="A126240554F" display="A126240554F" xr:uid="{00000000-0004-0000-0000-0000D80C0000}"/>
    <hyperlink ref="E3300" location="A126234146F" display="A126234146F" xr:uid="{00000000-0004-0000-0000-0000D90C0000}"/>
    <hyperlink ref="E3301" location="A126248402R" display="A126248402R" xr:uid="{00000000-0004-0000-0000-0000DA0C0000}"/>
    <hyperlink ref="E3302" location="A126241274F" display="A126241274F" xr:uid="{00000000-0004-0000-0000-0000DB0C0000}"/>
    <hyperlink ref="E3303" location="A126233858K" display="A126233858K" xr:uid="{00000000-0004-0000-0000-0000DC0C0000}"/>
    <hyperlink ref="E3304" location="A126248114W" display="A126248114W" xr:uid="{00000000-0004-0000-0000-0000DD0C0000}"/>
    <hyperlink ref="E3305" location="A126240986K" display="A126240986K" xr:uid="{00000000-0004-0000-0000-0000DE0C0000}"/>
    <hyperlink ref="E3306" location="A126233502W" display="A126233502W" xr:uid="{00000000-0004-0000-0000-0000DF0C0000}"/>
    <hyperlink ref="E3307" location="A126247758K" display="A126247758K" xr:uid="{00000000-0004-0000-0000-0000E00C0000}"/>
    <hyperlink ref="E3308" location="A126240630W" display="A126240630W" xr:uid="{00000000-0004-0000-0000-0000E10C0000}"/>
    <hyperlink ref="E3309" location="A126233934A" display="A126233934A" xr:uid="{00000000-0004-0000-0000-0000E20C0000}"/>
    <hyperlink ref="E3310" location="A126248190X" display="A126248190X" xr:uid="{00000000-0004-0000-0000-0000E30C0000}"/>
    <hyperlink ref="E3311" location="A126241062C" display="A126241062C" xr:uid="{00000000-0004-0000-0000-0000E40C0000}"/>
    <hyperlink ref="E3312" location="A126233574J" display="A126233574J" xr:uid="{00000000-0004-0000-0000-0000E50C0000}"/>
    <hyperlink ref="E3313" location="A126247830T" display="A126247830T" xr:uid="{00000000-0004-0000-0000-0000E60C0000}"/>
    <hyperlink ref="E3314" location="A126240702W" display="A126240702W" xr:uid="{00000000-0004-0000-0000-0000E70C0000}"/>
    <hyperlink ref="E3315" location="A126234078R" display="A126234078R" xr:uid="{00000000-0004-0000-0000-0000E80C0000}"/>
    <hyperlink ref="E3316" location="A126248334X" display="A126248334X" xr:uid="{00000000-0004-0000-0000-0000E90C0000}"/>
    <hyperlink ref="E3317" location="A126241206C" display="A126241206C" xr:uid="{00000000-0004-0000-0000-0000EA0C0000}"/>
    <hyperlink ref="E3318" location="A126233646J" display="A126233646J" xr:uid="{00000000-0004-0000-0000-0000EB0C0000}"/>
    <hyperlink ref="E3319" location="A126247902T" display="A126247902T" xr:uid="{00000000-0004-0000-0000-0000EC0C0000}"/>
    <hyperlink ref="E3320" location="A126240774J" display="A126240774J" xr:uid="{00000000-0004-0000-0000-0000ED0C0000}"/>
    <hyperlink ref="E3321" location="A126233790A" display="A126233790A" xr:uid="{00000000-0004-0000-0000-0000EE0C0000}"/>
    <hyperlink ref="E3322" location="A126248046F" display="A126248046F" xr:uid="{00000000-0004-0000-0000-0000EF0C0000}"/>
    <hyperlink ref="E3323" location="A126240918J" display="A126240918J" xr:uid="{00000000-0004-0000-0000-0000F00C0000}"/>
    <hyperlink ref="E3324" location="A126233430W" display="A126233430W" xr:uid="{00000000-0004-0000-0000-0000F10C0000}"/>
    <hyperlink ref="E3325" location="A126247686K" display="A126247686K" xr:uid="{00000000-0004-0000-0000-0000F20C0000}"/>
    <hyperlink ref="E3326" location="A126240558R" display="A126240558R" xr:uid="{00000000-0004-0000-0000-0000F30C0000}"/>
    <hyperlink ref="E3327" location="A126234150W" display="A126234150W" xr:uid="{00000000-0004-0000-0000-0000F40C0000}"/>
    <hyperlink ref="E3328" location="A126248406X" display="A126248406X" xr:uid="{00000000-0004-0000-0000-0000F50C0000}"/>
    <hyperlink ref="E3329" location="A126241278R" display="A126241278R" xr:uid="{00000000-0004-0000-0000-0000F60C0000}"/>
    <hyperlink ref="E3330" location="A126233862A" display="A126233862A" xr:uid="{00000000-0004-0000-0000-0000F70C0000}"/>
    <hyperlink ref="E3331" location="A126248118F" display="A126248118F" xr:uid="{00000000-0004-0000-0000-0000F80C0000}"/>
    <hyperlink ref="E3332" location="A126240990A" display="A126240990A" xr:uid="{00000000-0004-0000-0000-0000F90C0000}"/>
    <hyperlink ref="E3333" location="A126233530F" display="A126233530F" xr:uid="{00000000-0004-0000-0000-0000FA0C0000}"/>
    <hyperlink ref="E3334" location="A126247786V" display="A126247786V" xr:uid="{00000000-0004-0000-0000-0000FB0C0000}"/>
    <hyperlink ref="E3335" location="A126240658X" display="A126240658X" xr:uid="{00000000-0004-0000-0000-0000FC0C0000}"/>
    <hyperlink ref="E3336" location="A126233962K" display="A126233962K" xr:uid="{00000000-0004-0000-0000-0000FD0C0000}"/>
    <hyperlink ref="E3337" location="A126248218R" display="A126248218R" xr:uid="{00000000-0004-0000-0000-0000FE0C0000}"/>
    <hyperlink ref="E3338" location="A126241090L" display="A126241090L" xr:uid="{00000000-0004-0000-0000-0000FF0C0000}"/>
    <hyperlink ref="E3339" location="A126233602F" display="A126233602F" xr:uid="{00000000-0004-0000-0000-0000000D0000}"/>
    <hyperlink ref="E3340" location="A126247858V" display="A126247858V" xr:uid="{00000000-0004-0000-0000-0000010D0000}"/>
    <hyperlink ref="E3341" location="A126240730F" display="A126240730F" xr:uid="{00000000-0004-0000-0000-0000020D0000}"/>
    <hyperlink ref="E3342" location="A126234106L" display="A126234106L" xr:uid="{00000000-0004-0000-0000-0000030D0000}"/>
    <hyperlink ref="E3343" location="A126248362J" display="A126248362J" xr:uid="{00000000-0004-0000-0000-0000040D0000}"/>
    <hyperlink ref="E3344" location="A126241234L" display="A126241234L" xr:uid="{00000000-0004-0000-0000-0000050D0000}"/>
    <hyperlink ref="E3345" location="A126233674T" display="A126233674T" xr:uid="{00000000-0004-0000-0000-0000060D0000}"/>
    <hyperlink ref="E3346" location="A126247930A" display="A126247930A" xr:uid="{00000000-0004-0000-0000-0000070D0000}"/>
    <hyperlink ref="E3347" location="A126240802F" display="A126240802F" xr:uid="{00000000-0004-0000-0000-0000080D0000}"/>
    <hyperlink ref="E3348" location="A126233818T" display="A126233818T" xr:uid="{00000000-0004-0000-0000-0000090D0000}"/>
    <hyperlink ref="E3349" location="A126248074R" display="A126248074R" xr:uid="{00000000-0004-0000-0000-00000A0D0000}"/>
    <hyperlink ref="E3350" location="A126240946T" display="A126240946T" xr:uid="{00000000-0004-0000-0000-00000B0D0000}"/>
    <hyperlink ref="E3351" location="A126233458X" display="A126233458X" xr:uid="{00000000-0004-0000-0000-00000C0D0000}"/>
    <hyperlink ref="E3352" location="A126247714J" display="A126247714J" xr:uid="{00000000-0004-0000-0000-00000D0D0000}"/>
    <hyperlink ref="E3353" location="A126240586X" display="A126240586X" xr:uid="{00000000-0004-0000-0000-00000E0D0000}"/>
    <hyperlink ref="E3354" location="A126234178X" display="A126234178X" xr:uid="{00000000-0004-0000-0000-00000F0D0000}"/>
    <hyperlink ref="E3355" location="A126248434J" display="A126248434J" xr:uid="{00000000-0004-0000-0000-0000100D0000}"/>
    <hyperlink ref="E3356" location="A126241306L" display="A126241306L" xr:uid="{00000000-0004-0000-0000-0000110D0000}"/>
    <hyperlink ref="E3357" location="A126233890K" display="A126233890K" xr:uid="{00000000-0004-0000-0000-0000120D0000}"/>
    <hyperlink ref="E3358" location="A126248146R" display="A126248146R" xr:uid="{00000000-0004-0000-0000-0000130D0000}"/>
    <hyperlink ref="E3359" location="A126241018V" display="A126241018V" xr:uid="{00000000-0004-0000-0000-0000140D0000}"/>
    <hyperlink ref="E3360" location="A126233506F" display="A126233506F" xr:uid="{00000000-0004-0000-0000-0000150D0000}"/>
    <hyperlink ref="E3361" location="A126247762A" display="A126247762A" xr:uid="{00000000-0004-0000-0000-0000160D0000}"/>
    <hyperlink ref="E3362" location="A126240634F" display="A126240634F" xr:uid="{00000000-0004-0000-0000-0000170D0000}"/>
    <hyperlink ref="E3363" location="A126233938K" display="A126233938K" xr:uid="{00000000-0004-0000-0000-0000180D0000}"/>
    <hyperlink ref="E3364" location="A126248194J" display="A126248194J" xr:uid="{00000000-0004-0000-0000-0000190D0000}"/>
    <hyperlink ref="E3365" location="A126241066L" display="A126241066L" xr:uid="{00000000-0004-0000-0000-00001A0D0000}"/>
    <hyperlink ref="E3366" location="A126233578T" display="A126233578T" xr:uid="{00000000-0004-0000-0000-00001B0D0000}"/>
    <hyperlink ref="E3367" location="A126247834A" display="A126247834A" xr:uid="{00000000-0004-0000-0000-00001C0D0000}"/>
    <hyperlink ref="E3368" location="A126240706F" display="A126240706F" xr:uid="{00000000-0004-0000-0000-00001D0D0000}"/>
    <hyperlink ref="E3369" location="A126234082F" display="A126234082F" xr:uid="{00000000-0004-0000-0000-00001E0D0000}"/>
    <hyperlink ref="E3370" location="A126248338J" display="A126248338J" xr:uid="{00000000-0004-0000-0000-00001F0D0000}"/>
    <hyperlink ref="E3371" location="A126241210V" display="A126241210V" xr:uid="{00000000-0004-0000-0000-0000200D0000}"/>
    <hyperlink ref="E3372" location="A126233650X" display="A126233650X" xr:uid="{00000000-0004-0000-0000-0000210D0000}"/>
    <hyperlink ref="E3373" location="A126247906A" display="A126247906A" xr:uid="{00000000-0004-0000-0000-0000220D0000}"/>
    <hyperlink ref="E3374" location="A126240778T" display="A126240778T" xr:uid="{00000000-0004-0000-0000-0000230D0000}"/>
    <hyperlink ref="E3375" location="A126233794K" display="A126233794K" xr:uid="{00000000-0004-0000-0000-0000240D0000}"/>
    <hyperlink ref="E3376" location="A126248050W" display="A126248050W" xr:uid="{00000000-0004-0000-0000-0000250D0000}"/>
    <hyperlink ref="E3377" location="A126240922X" display="A126240922X" xr:uid="{00000000-0004-0000-0000-0000260D0000}"/>
    <hyperlink ref="E3378" location="A126233434F" display="A126233434F" xr:uid="{00000000-0004-0000-0000-0000270D0000}"/>
    <hyperlink ref="E3379" location="A126247690A" display="A126247690A" xr:uid="{00000000-0004-0000-0000-0000280D0000}"/>
    <hyperlink ref="E3380" location="A126240562F" display="A126240562F" xr:uid="{00000000-0004-0000-0000-0000290D0000}"/>
    <hyperlink ref="E3381" location="A126234154F" display="A126234154F" xr:uid="{00000000-0004-0000-0000-00002A0D0000}"/>
    <hyperlink ref="E3382" location="A126248410R" display="A126248410R" xr:uid="{00000000-0004-0000-0000-00002B0D0000}"/>
    <hyperlink ref="E3383" location="A126241282F" display="A126241282F" xr:uid="{00000000-0004-0000-0000-00002C0D0000}"/>
    <hyperlink ref="E3384" location="A126233866K" display="A126233866K" xr:uid="{00000000-0004-0000-0000-00002D0D0000}"/>
    <hyperlink ref="E3385" location="A126248122W" display="A126248122W" xr:uid="{00000000-0004-0000-0000-00002E0D0000}"/>
    <hyperlink ref="E3386" location="A126240994K" display="A126240994K" xr:uid="{00000000-0004-0000-0000-00002F0D0000}"/>
    <hyperlink ref="E3387" location="A126233534R" display="A126233534R" xr:uid="{00000000-0004-0000-0000-0000300D0000}"/>
    <hyperlink ref="E3388" location="A126247790K" display="A126247790K" xr:uid="{00000000-0004-0000-0000-0000310D0000}"/>
    <hyperlink ref="E3389" location="A126240662R" display="A126240662R" xr:uid="{00000000-0004-0000-0000-0000320D0000}"/>
    <hyperlink ref="E3390" location="A126233966V" display="A126233966V" xr:uid="{00000000-0004-0000-0000-0000330D0000}"/>
    <hyperlink ref="E3391" location="A126248222F" display="A126248222F" xr:uid="{00000000-0004-0000-0000-0000340D0000}"/>
    <hyperlink ref="E3392" location="A126241094W" display="A126241094W" xr:uid="{00000000-0004-0000-0000-0000350D0000}"/>
    <hyperlink ref="E3393" location="A126233606R" display="A126233606R" xr:uid="{00000000-0004-0000-0000-0000360D0000}"/>
    <hyperlink ref="E3394" location="A126247862K" display="A126247862K" xr:uid="{00000000-0004-0000-0000-0000370D0000}"/>
    <hyperlink ref="E3395" location="A126240734R" display="A126240734R" xr:uid="{00000000-0004-0000-0000-0000380D0000}"/>
    <hyperlink ref="E3396" location="A126234110C" display="A126234110C" xr:uid="{00000000-0004-0000-0000-0000390D0000}"/>
    <hyperlink ref="E3397" location="A126248366T" display="A126248366T" xr:uid="{00000000-0004-0000-0000-00003A0D0000}"/>
    <hyperlink ref="E3398" location="A126241238W" display="A126241238W" xr:uid="{00000000-0004-0000-0000-00003B0D0000}"/>
    <hyperlink ref="E3399" location="A126233678A" display="A126233678A" xr:uid="{00000000-0004-0000-0000-00003C0D0000}"/>
    <hyperlink ref="E3400" location="A126247934K" display="A126247934K" xr:uid="{00000000-0004-0000-0000-00003D0D0000}"/>
    <hyperlink ref="E3401" location="A126240806R" display="A126240806R" xr:uid="{00000000-0004-0000-0000-00003E0D0000}"/>
    <hyperlink ref="E3402" location="A126233822J" display="A126233822J" xr:uid="{00000000-0004-0000-0000-00003F0D0000}"/>
    <hyperlink ref="E3403" location="A126248078X" display="A126248078X" xr:uid="{00000000-0004-0000-0000-0000400D0000}"/>
    <hyperlink ref="E3404" location="A126240950J" display="A126240950J" xr:uid="{00000000-0004-0000-0000-0000410D0000}"/>
    <hyperlink ref="E3405" location="A126233462R" display="A126233462R" xr:uid="{00000000-0004-0000-0000-0000420D0000}"/>
    <hyperlink ref="E3406" location="A126247718T" display="A126247718T" xr:uid="{00000000-0004-0000-0000-0000430D0000}"/>
    <hyperlink ref="E3407" location="A126240590R" display="A126240590R" xr:uid="{00000000-0004-0000-0000-0000440D0000}"/>
    <hyperlink ref="E3408" location="A126234182R" display="A126234182R" xr:uid="{00000000-0004-0000-0000-0000450D0000}"/>
    <hyperlink ref="E3409" location="A126248438T" display="A126248438T" xr:uid="{00000000-0004-0000-0000-0000460D0000}"/>
    <hyperlink ref="E3410" location="A126241310C" display="A126241310C" xr:uid="{00000000-0004-0000-0000-0000470D0000}"/>
    <hyperlink ref="E3411" location="A126233894V" display="A126233894V" xr:uid="{00000000-0004-0000-0000-0000480D0000}"/>
    <hyperlink ref="E3412" location="A126248150F" display="A126248150F" xr:uid="{00000000-0004-0000-0000-0000490D0000}"/>
    <hyperlink ref="E3413" location="A126241022K" display="A126241022K" xr:uid="{00000000-0004-0000-0000-00004A0D0000}"/>
    <hyperlink ref="E3414" location="A126234330F" display="A126234330F" xr:uid="{00000000-0004-0000-0000-00004B0D0000}"/>
    <hyperlink ref="E3415" location="A126248586V" display="A126248586V" xr:uid="{00000000-0004-0000-0000-00004C0D0000}"/>
    <hyperlink ref="E3416" location="A126241458X" display="A126241458X" xr:uid="{00000000-0004-0000-0000-00004D0D0000}"/>
    <hyperlink ref="E3417" location="A126234762K" display="A126234762K" xr:uid="{00000000-0004-0000-0000-00004E0D0000}"/>
    <hyperlink ref="E3418" location="A126249018R" display="A126249018R" xr:uid="{00000000-0004-0000-0000-00004F0D0000}"/>
    <hyperlink ref="E3419" location="A126241890K" display="A126241890K" xr:uid="{00000000-0004-0000-0000-0000500D0000}"/>
    <hyperlink ref="E3420" location="A126234402F" display="A126234402F" xr:uid="{00000000-0004-0000-0000-0000510D0000}"/>
    <hyperlink ref="E3421" location="A126248658V" display="A126248658V" xr:uid="{00000000-0004-0000-0000-0000520D0000}"/>
    <hyperlink ref="E3422" location="A126241530F" display="A126241530F" xr:uid="{00000000-0004-0000-0000-0000530D0000}"/>
    <hyperlink ref="E3423" location="A126234906K" display="A126234906K" xr:uid="{00000000-0004-0000-0000-0000540D0000}"/>
    <hyperlink ref="E3424" location="A126249162J" display="A126249162J" xr:uid="{00000000-0004-0000-0000-0000550D0000}"/>
    <hyperlink ref="E3425" location="A126242034L" display="A126242034L" xr:uid="{00000000-0004-0000-0000-0000560D0000}"/>
    <hyperlink ref="E3426" location="A126234474T" display="A126234474T" xr:uid="{00000000-0004-0000-0000-0000570D0000}"/>
    <hyperlink ref="E3427" location="A126248730A" display="A126248730A" xr:uid="{00000000-0004-0000-0000-0000580D0000}"/>
    <hyperlink ref="E3428" location="A126241602F" display="A126241602F" xr:uid="{00000000-0004-0000-0000-0000590D0000}"/>
    <hyperlink ref="E3429" location="A126234618T" display="A126234618T" xr:uid="{00000000-0004-0000-0000-00005A0D0000}"/>
    <hyperlink ref="E3430" location="A126248874L" display="A126248874L" xr:uid="{00000000-0004-0000-0000-00005B0D0000}"/>
    <hyperlink ref="E3431" location="A126241746T" display="A126241746T" xr:uid="{00000000-0004-0000-0000-00005C0D0000}"/>
    <hyperlink ref="E3432" location="A126234258X" display="A126234258X" xr:uid="{00000000-0004-0000-0000-00005D0D0000}"/>
    <hyperlink ref="E3433" location="A126248514J" display="A126248514J" xr:uid="{00000000-0004-0000-0000-00005E0D0000}"/>
    <hyperlink ref="E3434" location="A126241386X" display="A126241386X" xr:uid="{00000000-0004-0000-0000-00005F0D0000}"/>
    <hyperlink ref="E3435" location="A126234978W" display="A126234978W" xr:uid="{00000000-0004-0000-0000-0000600D0000}"/>
    <hyperlink ref="E3436" location="A126249234J" display="A126249234J" xr:uid="{00000000-0004-0000-0000-0000610D0000}"/>
    <hyperlink ref="E3437" location="A126242106L" display="A126242106L" xr:uid="{00000000-0004-0000-0000-0000620D0000}"/>
    <hyperlink ref="E3438" location="A126234690K" display="A126234690K" xr:uid="{00000000-0004-0000-0000-0000630D0000}"/>
    <hyperlink ref="E3439" location="A126248946L" display="A126248946L" xr:uid="{00000000-0004-0000-0000-0000640D0000}"/>
    <hyperlink ref="E3440" location="A126241818T" display="A126241818T" xr:uid="{00000000-0004-0000-0000-0000650D0000}"/>
    <hyperlink ref="E3441" location="A126234342R" display="A126234342R" xr:uid="{00000000-0004-0000-0000-0000660D0000}"/>
    <hyperlink ref="E3442" location="A126248598C" display="A126248598C" xr:uid="{00000000-0004-0000-0000-0000670D0000}"/>
    <hyperlink ref="E3443" location="A126241470R" display="A126241470R" xr:uid="{00000000-0004-0000-0000-0000680D0000}"/>
    <hyperlink ref="E3444" location="A126234774V" display="A126234774V" xr:uid="{00000000-0004-0000-0000-0000690D0000}"/>
    <hyperlink ref="E3445" location="A126249030F" display="A126249030F" xr:uid="{00000000-0004-0000-0000-00006A0D0000}"/>
    <hyperlink ref="E3446" location="A126241902J" display="A126241902J" xr:uid="{00000000-0004-0000-0000-00006B0D0000}"/>
    <hyperlink ref="E3447" location="A126234414R" display="A126234414R" xr:uid="{00000000-0004-0000-0000-00006C0D0000}"/>
    <hyperlink ref="E3448" location="A126248670K" display="A126248670K" xr:uid="{00000000-0004-0000-0000-00006D0D0000}"/>
    <hyperlink ref="E3449" location="A126241542R" display="A126241542R" xr:uid="{00000000-0004-0000-0000-00006E0D0000}"/>
    <hyperlink ref="E3450" location="A126234918V" display="A126234918V" xr:uid="{00000000-0004-0000-0000-00006F0D0000}"/>
    <hyperlink ref="E3451" location="A126249174T" display="A126249174T" xr:uid="{00000000-0004-0000-0000-0000700D0000}"/>
    <hyperlink ref="E3452" location="A126242046W" display="A126242046W" xr:uid="{00000000-0004-0000-0000-0000710D0000}"/>
    <hyperlink ref="E3453" location="A126234486A" display="A126234486A" xr:uid="{00000000-0004-0000-0000-0000720D0000}"/>
    <hyperlink ref="E3454" location="A126248742K" display="A126248742K" xr:uid="{00000000-0004-0000-0000-0000730D0000}"/>
    <hyperlink ref="E3455" location="A126241614R" display="A126241614R" xr:uid="{00000000-0004-0000-0000-0000740D0000}"/>
    <hyperlink ref="E3456" location="A126234630J" display="A126234630J" xr:uid="{00000000-0004-0000-0000-0000750D0000}"/>
    <hyperlink ref="E3457" location="A126248886W" display="A126248886W" xr:uid="{00000000-0004-0000-0000-0000760D0000}"/>
    <hyperlink ref="E3458" location="A126241758A" display="A126241758A" xr:uid="{00000000-0004-0000-0000-0000770D0000}"/>
    <hyperlink ref="E3459" location="A126234270R" display="A126234270R" xr:uid="{00000000-0004-0000-0000-0000780D0000}"/>
    <hyperlink ref="E3460" location="A126248526T" display="A126248526T" xr:uid="{00000000-0004-0000-0000-0000790D0000}"/>
    <hyperlink ref="E3461" location="A126241398J" display="A126241398J" xr:uid="{00000000-0004-0000-0000-00007A0D0000}"/>
    <hyperlink ref="E3462" location="A126234990L" display="A126234990L" xr:uid="{00000000-0004-0000-0000-00007B0D0000}"/>
    <hyperlink ref="E3463" location="A126249246T" display="A126249246T" xr:uid="{00000000-0004-0000-0000-00007C0D0000}"/>
    <hyperlink ref="E3464" location="A126242118W" display="A126242118W" xr:uid="{00000000-0004-0000-0000-00007D0D0000}"/>
    <hyperlink ref="E3465" location="A126234702J" display="A126234702J" xr:uid="{00000000-0004-0000-0000-00007E0D0000}"/>
    <hyperlink ref="E3466" location="A126248958W" display="A126248958W" xr:uid="{00000000-0004-0000-0000-00007F0D0000}"/>
    <hyperlink ref="E3467" location="A126241830J" display="A126241830J" xr:uid="{00000000-0004-0000-0000-0000800D0000}"/>
    <hyperlink ref="E3468" location="A126234310W" display="A126234310W" xr:uid="{00000000-0004-0000-0000-0000810D0000}"/>
    <hyperlink ref="E3469" location="A126248566K" display="A126248566K" xr:uid="{00000000-0004-0000-0000-0000820D0000}"/>
    <hyperlink ref="E3470" location="A126241438R" display="A126241438R" xr:uid="{00000000-0004-0000-0000-0000830D0000}"/>
    <hyperlink ref="E3471" location="A126234742A" display="A126234742A" xr:uid="{00000000-0004-0000-0000-0000840D0000}"/>
    <hyperlink ref="E3472" location="A126248998R" display="A126248998R" xr:uid="{00000000-0004-0000-0000-0000850D0000}"/>
    <hyperlink ref="E3473" location="A126241870A" display="A126241870A" xr:uid="{00000000-0004-0000-0000-0000860D0000}"/>
    <hyperlink ref="E3474" location="A126234382J" display="A126234382J" xr:uid="{00000000-0004-0000-0000-0000870D0000}"/>
    <hyperlink ref="E3475" location="A126248638K" display="A126248638K" xr:uid="{00000000-0004-0000-0000-0000880D0000}"/>
    <hyperlink ref="E3476" location="A126241510W" display="A126241510W" xr:uid="{00000000-0004-0000-0000-0000890D0000}"/>
    <hyperlink ref="E3477" location="A126234886L" display="A126234886L" xr:uid="{00000000-0004-0000-0000-00008A0D0000}"/>
    <hyperlink ref="E3478" location="A126249142X" display="A126249142X" xr:uid="{00000000-0004-0000-0000-00008B0D0000}"/>
    <hyperlink ref="E3479" location="A126242014C" display="A126242014C" xr:uid="{00000000-0004-0000-0000-00008C0D0000}"/>
    <hyperlink ref="E3480" location="A126234454J" display="A126234454J" xr:uid="{00000000-0004-0000-0000-00008D0D0000}"/>
    <hyperlink ref="E3481" location="A126248710T" display="A126248710T" xr:uid="{00000000-0004-0000-0000-00008E0D0000}"/>
    <hyperlink ref="E3482" location="A126241582J" display="A126241582J" xr:uid="{00000000-0004-0000-0000-00008F0D0000}"/>
    <hyperlink ref="E3483" location="A126234598V" display="A126234598V" xr:uid="{00000000-0004-0000-0000-0000900D0000}"/>
    <hyperlink ref="E3484" location="A126248854C" display="A126248854C" xr:uid="{00000000-0004-0000-0000-0000910D0000}"/>
    <hyperlink ref="E3485" location="A126241726J" display="A126241726J" xr:uid="{00000000-0004-0000-0000-0000920D0000}"/>
    <hyperlink ref="E3486" location="A126234238R" display="A126234238R" xr:uid="{00000000-0004-0000-0000-0000930D0000}"/>
    <hyperlink ref="E3487" location="A126248494K" display="A126248494K" xr:uid="{00000000-0004-0000-0000-0000940D0000}"/>
    <hyperlink ref="E3488" location="A126241366R" display="A126241366R" xr:uid="{00000000-0004-0000-0000-0000950D0000}"/>
    <hyperlink ref="E3489" location="A126234958L" display="A126234958L" xr:uid="{00000000-0004-0000-0000-0000960D0000}"/>
    <hyperlink ref="E3490" location="A126249214X" display="A126249214X" xr:uid="{00000000-0004-0000-0000-0000970D0000}"/>
    <hyperlink ref="E3491" location="A126242086R" display="A126242086R" xr:uid="{00000000-0004-0000-0000-0000980D0000}"/>
    <hyperlink ref="E3492" location="A126234670A" display="A126234670A" xr:uid="{00000000-0004-0000-0000-0000990D0000}"/>
    <hyperlink ref="E3493" location="A126248926C" display="A126248926C" xr:uid="{00000000-0004-0000-0000-00009A0D0000}"/>
    <hyperlink ref="E3494" location="A126241798V" display="A126241798V" xr:uid="{00000000-0004-0000-0000-00009B0D0000}"/>
    <hyperlink ref="E3495" location="A126234346X" display="A126234346X" xr:uid="{00000000-0004-0000-0000-00009C0D0000}"/>
    <hyperlink ref="E3496" location="A126248602J" display="A126248602J" xr:uid="{00000000-0004-0000-0000-00009D0D0000}"/>
    <hyperlink ref="E3497" location="A126241474X" display="A126241474X" xr:uid="{00000000-0004-0000-0000-00009E0D0000}"/>
    <hyperlink ref="E3498" location="A126234778C" display="A126234778C" xr:uid="{00000000-0004-0000-0000-00009F0D0000}"/>
    <hyperlink ref="E3499" location="A126249034R" display="A126249034R" xr:uid="{00000000-0004-0000-0000-0000A00D0000}"/>
    <hyperlink ref="E3500" location="A126241906T" display="A126241906T" xr:uid="{00000000-0004-0000-0000-0000A10D0000}"/>
    <hyperlink ref="E3501" location="A126234418X" display="A126234418X" xr:uid="{00000000-0004-0000-0000-0000A20D0000}"/>
    <hyperlink ref="E3502" location="A126248674V" display="A126248674V" xr:uid="{00000000-0004-0000-0000-0000A30D0000}"/>
    <hyperlink ref="E3503" location="A126241546X" display="A126241546X" xr:uid="{00000000-0004-0000-0000-0000A40D0000}"/>
    <hyperlink ref="E3504" location="A126234922K" display="A126234922K" xr:uid="{00000000-0004-0000-0000-0000A50D0000}"/>
    <hyperlink ref="E3505" location="A126249178A" display="A126249178A" xr:uid="{00000000-0004-0000-0000-0000A60D0000}"/>
    <hyperlink ref="E3506" location="A126242050L" display="A126242050L" xr:uid="{00000000-0004-0000-0000-0000A70D0000}"/>
    <hyperlink ref="E3507" location="A126234490T" display="A126234490T" xr:uid="{00000000-0004-0000-0000-0000A80D0000}"/>
    <hyperlink ref="E3508" location="A126248746V" display="A126248746V" xr:uid="{00000000-0004-0000-0000-0000A90D0000}"/>
    <hyperlink ref="E3509" location="A126241618X" display="A126241618X" xr:uid="{00000000-0004-0000-0000-0000AA0D0000}"/>
    <hyperlink ref="E3510" location="A126234634T" display="A126234634T" xr:uid="{00000000-0004-0000-0000-0000AB0D0000}"/>
    <hyperlink ref="E3511" location="A126248890L" display="A126248890L" xr:uid="{00000000-0004-0000-0000-0000AC0D0000}"/>
    <hyperlink ref="E3512" location="A126241762T" display="A126241762T" xr:uid="{00000000-0004-0000-0000-0000AD0D0000}"/>
    <hyperlink ref="E3513" location="A126234274X" display="A126234274X" xr:uid="{00000000-0004-0000-0000-0000AE0D0000}"/>
    <hyperlink ref="E3514" location="A126248530J" display="A126248530J" xr:uid="{00000000-0004-0000-0000-0000AF0D0000}"/>
    <hyperlink ref="E3515" location="A126241402L" display="A126241402L" xr:uid="{00000000-0004-0000-0000-0000B00D0000}"/>
    <hyperlink ref="E3516" location="A126234994W" display="A126234994W" xr:uid="{00000000-0004-0000-0000-0000B10D0000}"/>
    <hyperlink ref="E3517" location="A126249250J" display="A126249250J" xr:uid="{00000000-0004-0000-0000-0000B20D0000}"/>
    <hyperlink ref="E3518" location="A126242122L" display="A126242122L" xr:uid="{00000000-0004-0000-0000-0000B30D0000}"/>
    <hyperlink ref="E3519" location="A126234706T" display="A126234706T" xr:uid="{00000000-0004-0000-0000-0000B40D0000}"/>
    <hyperlink ref="E3520" location="A126248962L" display="A126248962L" xr:uid="{00000000-0004-0000-0000-0000B50D0000}"/>
    <hyperlink ref="E3521" location="A126241834T" display="A126241834T" xr:uid="{00000000-0004-0000-0000-0000B60D0000}"/>
    <hyperlink ref="E3522" location="A126234350R" display="A126234350R" xr:uid="{00000000-0004-0000-0000-0000B70D0000}"/>
    <hyperlink ref="E3523" location="A126248606T" display="A126248606T" xr:uid="{00000000-0004-0000-0000-0000B80D0000}"/>
    <hyperlink ref="E3524" location="A126241478J" display="A126241478J" xr:uid="{00000000-0004-0000-0000-0000B90D0000}"/>
    <hyperlink ref="E3525" location="A126234782V" display="A126234782V" xr:uid="{00000000-0004-0000-0000-0000BA0D0000}"/>
    <hyperlink ref="E3526" location="A126249038X" display="A126249038X" xr:uid="{00000000-0004-0000-0000-0000BB0D0000}"/>
    <hyperlink ref="E3527" location="A126241910J" display="A126241910J" xr:uid="{00000000-0004-0000-0000-0000BC0D0000}"/>
    <hyperlink ref="E3528" location="A126234422R" display="A126234422R" xr:uid="{00000000-0004-0000-0000-0000BD0D0000}"/>
    <hyperlink ref="E3529" location="A126248678C" display="A126248678C" xr:uid="{00000000-0004-0000-0000-0000BE0D0000}"/>
    <hyperlink ref="E3530" location="A126241550R" display="A126241550R" xr:uid="{00000000-0004-0000-0000-0000BF0D0000}"/>
    <hyperlink ref="E3531" location="A126234926V" display="A126234926V" xr:uid="{00000000-0004-0000-0000-0000C00D0000}"/>
    <hyperlink ref="E3532" location="A126249182T" display="A126249182T" xr:uid="{00000000-0004-0000-0000-0000C10D0000}"/>
    <hyperlink ref="E3533" location="A126242054W" display="A126242054W" xr:uid="{00000000-0004-0000-0000-0000C20D0000}"/>
    <hyperlink ref="E3534" location="A126234494A" display="A126234494A" xr:uid="{00000000-0004-0000-0000-0000C30D0000}"/>
    <hyperlink ref="E3535" location="A126248750K" display="A126248750K" xr:uid="{00000000-0004-0000-0000-0000C40D0000}"/>
    <hyperlink ref="E3536" location="A126241622R" display="A126241622R" xr:uid="{00000000-0004-0000-0000-0000C50D0000}"/>
    <hyperlink ref="E3537" location="A126234638A" display="A126234638A" xr:uid="{00000000-0004-0000-0000-0000C60D0000}"/>
    <hyperlink ref="E3538" location="A126248894W" display="A126248894W" xr:uid="{00000000-0004-0000-0000-0000C70D0000}"/>
    <hyperlink ref="E3539" location="A126241766A" display="A126241766A" xr:uid="{00000000-0004-0000-0000-0000C80D0000}"/>
    <hyperlink ref="E3540" location="A126234278J" display="A126234278J" xr:uid="{00000000-0004-0000-0000-0000C90D0000}"/>
    <hyperlink ref="E3541" location="A126248534T" display="A126248534T" xr:uid="{00000000-0004-0000-0000-0000CA0D0000}"/>
    <hyperlink ref="E3542" location="A126241406W" display="A126241406W" xr:uid="{00000000-0004-0000-0000-0000CB0D0000}"/>
    <hyperlink ref="E3543" location="A126234998F" display="A126234998F" xr:uid="{00000000-0004-0000-0000-0000CC0D0000}"/>
    <hyperlink ref="E3544" location="A126249254T" display="A126249254T" xr:uid="{00000000-0004-0000-0000-0000CD0D0000}"/>
    <hyperlink ref="E3545" location="A126242126W" display="A126242126W" xr:uid="{00000000-0004-0000-0000-0000CE0D0000}"/>
    <hyperlink ref="E3546" location="A126234710J" display="A126234710J" xr:uid="{00000000-0004-0000-0000-0000CF0D0000}"/>
    <hyperlink ref="E3547" location="A126248966W" display="A126248966W" xr:uid="{00000000-0004-0000-0000-0000D00D0000}"/>
    <hyperlink ref="E3548" location="A126241838A" display="A126241838A" xr:uid="{00000000-0004-0000-0000-0000D10D0000}"/>
    <hyperlink ref="E3549" location="A126234314F" display="A126234314F" xr:uid="{00000000-0004-0000-0000-0000D20D0000}"/>
    <hyperlink ref="E3550" location="A126248570A" display="A126248570A" xr:uid="{00000000-0004-0000-0000-0000D30D0000}"/>
    <hyperlink ref="E3551" location="A126241442F" display="A126241442F" xr:uid="{00000000-0004-0000-0000-0000D40D0000}"/>
    <hyperlink ref="E3552" location="A126234746K" display="A126234746K" xr:uid="{00000000-0004-0000-0000-0000D50D0000}"/>
    <hyperlink ref="E3553" location="A126249002W" display="A126249002W" xr:uid="{00000000-0004-0000-0000-0000D60D0000}"/>
    <hyperlink ref="E3554" location="A126241874K" display="A126241874K" xr:uid="{00000000-0004-0000-0000-0000D70D0000}"/>
    <hyperlink ref="E3555" location="A126234386T" display="A126234386T" xr:uid="{00000000-0004-0000-0000-0000D80D0000}"/>
    <hyperlink ref="E3556" location="A126248642A" display="A126248642A" xr:uid="{00000000-0004-0000-0000-0000D90D0000}"/>
    <hyperlink ref="E3557" location="A126241514F" display="A126241514F" xr:uid="{00000000-0004-0000-0000-0000DA0D0000}"/>
    <hyperlink ref="E3558" location="A126234890C" display="A126234890C" xr:uid="{00000000-0004-0000-0000-0000DB0D0000}"/>
    <hyperlink ref="E3559" location="A126249146J" display="A126249146J" xr:uid="{00000000-0004-0000-0000-0000DC0D0000}"/>
    <hyperlink ref="E3560" location="A126242018L" display="A126242018L" xr:uid="{00000000-0004-0000-0000-0000DD0D0000}"/>
    <hyperlink ref="E3561" location="A126234458T" display="A126234458T" xr:uid="{00000000-0004-0000-0000-0000DE0D0000}"/>
    <hyperlink ref="E3562" location="A126248714A" display="A126248714A" xr:uid="{00000000-0004-0000-0000-0000DF0D0000}"/>
    <hyperlink ref="E3563" location="A126241586T" display="A126241586T" xr:uid="{00000000-0004-0000-0000-0000E00D0000}"/>
    <hyperlink ref="E3564" location="A126234602X" display="A126234602X" xr:uid="{00000000-0004-0000-0000-0000E10D0000}"/>
    <hyperlink ref="E3565" location="A126248858L" display="A126248858L" xr:uid="{00000000-0004-0000-0000-0000E20D0000}"/>
    <hyperlink ref="E3566" location="A126241730X" display="A126241730X" xr:uid="{00000000-0004-0000-0000-0000E30D0000}"/>
    <hyperlink ref="E3567" location="A126234242F" display="A126234242F" xr:uid="{00000000-0004-0000-0000-0000E40D0000}"/>
    <hyperlink ref="E3568" location="A126248498V" display="A126248498V" xr:uid="{00000000-0004-0000-0000-0000E50D0000}"/>
    <hyperlink ref="E3569" location="A126241370F" display="A126241370F" xr:uid="{00000000-0004-0000-0000-0000E60D0000}"/>
    <hyperlink ref="E3570" location="A126234962C" display="A126234962C" xr:uid="{00000000-0004-0000-0000-0000E70D0000}"/>
    <hyperlink ref="E3571" location="A126249218J" display="A126249218J" xr:uid="{00000000-0004-0000-0000-0000E80D0000}"/>
    <hyperlink ref="E3572" location="A126242090F" display="A126242090F" xr:uid="{00000000-0004-0000-0000-0000E90D0000}"/>
    <hyperlink ref="E3573" location="A126234674K" display="A126234674K" xr:uid="{00000000-0004-0000-0000-0000EA0D0000}"/>
    <hyperlink ref="E3574" location="A126248930V" display="A126248930V" xr:uid="{00000000-0004-0000-0000-0000EB0D0000}"/>
    <hyperlink ref="E3575" location="A126241802X" display="A126241802X" xr:uid="{00000000-0004-0000-0000-0000EC0D0000}"/>
    <hyperlink ref="E3576" location="A126234318R" display="A126234318R" xr:uid="{00000000-0004-0000-0000-0000ED0D0000}"/>
    <hyperlink ref="E3577" location="A126248574K" display="A126248574K" xr:uid="{00000000-0004-0000-0000-0000EE0D0000}"/>
    <hyperlink ref="E3578" location="A126241446R" display="A126241446R" xr:uid="{00000000-0004-0000-0000-0000EF0D0000}"/>
    <hyperlink ref="E3579" location="A126234750A" display="A126234750A" xr:uid="{00000000-0004-0000-0000-0000F00D0000}"/>
    <hyperlink ref="E3580" location="A126249006F" display="A126249006F" xr:uid="{00000000-0004-0000-0000-0000F10D0000}"/>
    <hyperlink ref="E3581" location="A126241878V" display="A126241878V" xr:uid="{00000000-0004-0000-0000-0000F20D0000}"/>
    <hyperlink ref="E3582" location="A126234390J" display="A126234390J" xr:uid="{00000000-0004-0000-0000-0000F30D0000}"/>
    <hyperlink ref="E3583" location="A126248646K" display="A126248646K" xr:uid="{00000000-0004-0000-0000-0000F40D0000}"/>
    <hyperlink ref="E3584" location="A126241518R" display="A126241518R" xr:uid="{00000000-0004-0000-0000-0000F50D0000}"/>
    <hyperlink ref="E3585" location="A126234894L" display="A126234894L" xr:uid="{00000000-0004-0000-0000-0000F60D0000}"/>
    <hyperlink ref="E3586" location="A126249150X" display="A126249150X" xr:uid="{00000000-0004-0000-0000-0000F70D0000}"/>
    <hyperlink ref="E3587" location="A126242022C" display="A126242022C" xr:uid="{00000000-0004-0000-0000-0000F80D0000}"/>
    <hyperlink ref="E3588" location="A126234462J" display="A126234462J" xr:uid="{00000000-0004-0000-0000-0000F90D0000}"/>
    <hyperlink ref="E3589" location="A126248718K" display="A126248718K" xr:uid="{00000000-0004-0000-0000-0000FA0D0000}"/>
    <hyperlink ref="E3590" location="A126241590J" display="A126241590J" xr:uid="{00000000-0004-0000-0000-0000FB0D0000}"/>
    <hyperlink ref="E3591" location="A126234606J" display="A126234606J" xr:uid="{00000000-0004-0000-0000-0000FC0D0000}"/>
    <hyperlink ref="E3592" location="A126248862C" display="A126248862C" xr:uid="{00000000-0004-0000-0000-0000FD0D0000}"/>
    <hyperlink ref="E3593" location="A126241734J" display="A126241734J" xr:uid="{00000000-0004-0000-0000-0000FE0D0000}"/>
    <hyperlink ref="E3594" location="A126234246R" display="A126234246R" xr:uid="{00000000-0004-0000-0000-0000FF0D0000}"/>
    <hyperlink ref="E3595" location="A126248502X" display="A126248502X" xr:uid="{00000000-0004-0000-0000-0000000E0000}"/>
    <hyperlink ref="E3596" location="A126241374R" display="A126241374R" xr:uid="{00000000-0004-0000-0000-0000010E0000}"/>
    <hyperlink ref="E3597" location="A126234966L" display="A126234966L" xr:uid="{00000000-0004-0000-0000-0000020E0000}"/>
    <hyperlink ref="E3598" location="A126249222X" display="A126249222X" xr:uid="{00000000-0004-0000-0000-0000030E0000}"/>
    <hyperlink ref="E3599" location="A126242094R" display="A126242094R" xr:uid="{00000000-0004-0000-0000-0000040E0000}"/>
    <hyperlink ref="E3600" location="A126234678V" display="A126234678V" xr:uid="{00000000-0004-0000-0000-0000050E0000}"/>
    <hyperlink ref="E3601" location="A126248934C" display="A126248934C" xr:uid="{00000000-0004-0000-0000-0000060E0000}"/>
    <hyperlink ref="E3602" location="A126241806J" display="A126241806J" xr:uid="{00000000-0004-0000-0000-0000070E0000}"/>
    <hyperlink ref="E3603" location="A126234334R" display="A126234334R" xr:uid="{00000000-0004-0000-0000-0000080E0000}"/>
    <hyperlink ref="E3604" location="A126248590K" display="A126248590K" xr:uid="{00000000-0004-0000-0000-0000090E0000}"/>
    <hyperlink ref="E3605" location="A126241462R" display="A126241462R" xr:uid="{00000000-0004-0000-0000-00000A0E0000}"/>
    <hyperlink ref="E3606" location="A126234766V" display="A126234766V" xr:uid="{00000000-0004-0000-0000-00000B0E0000}"/>
    <hyperlink ref="E3607" location="A126249022F" display="A126249022F" xr:uid="{00000000-0004-0000-0000-00000C0E0000}"/>
    <hyperlink ref="E3608" location="A126241894V" display="A126241894V" xr:uid="{00000000-0004-0000-0000-00000D0E0000}"/>
    <hyperlink ref="E3609" location="A126234406R" display="A126234406R" xr:uid="{00000000-0004-0000-0000-00000E0E0000}"/>
    <hyperlink ref="E3610" location="A126248662K" display="A126248662K" xr:uid="{00000000-0004-0000-0000-00000F0E0000}"/>
    <hyperlink ref="E3611" location="A126241534R" display="A126241534R" xr:uid="{00000000-0004-0000-0000-0000100E0000}"/>
    <hyperlink ref="E3612" location="A126234910A" display="A126234910A" xr:uid="{00000000-0004-0000-0000-0000110E0000}"/>
    <hyperlink ref="E3613" location="A126249166T" display="A126249166T" xr:uid="{00000000-0004-0000-0000-0000120E0000}"/>
    <hyperlink ref="E3614" location="A126242038W" display="A126242038W" xr:uid="{00000000-0004-0000-0000-0000130E0000}"/>
    <hyperlink ref="E3615" location="A126234478A" display="A126234478A" xr:uid="{00000000-0004-0000-0000-0000140E0000}"/>
    <hyperlink ref="E3616" location="A126248734K" display="A126248734K" xr:uid="{00000000-0004-0000-0000-0000150E0000}"/>
    <hyperlink ref="E3617" location="A126241606R" display="A126241606R" xr:uid="{00000000-0004-0000-0000-0000160E0000}"/>
    <hyperlink ref="E3618" location="A126234622J" display="A126234622J" xr:uid="{00000000-0004-0000-0000-0000170E0000}"/>
    <hyperlink ref="E3619" location="A126248878W" display="A126248878W" xr:uid="{00000000-0004-0000-0000-0000180E0000}"/>
    <hyperlink ref="E3620" location="A126241750J" display="A126241750J" xr:uid="{00000000-0004-0000-0000-0000190E0000}"/>
    <hyperlink ref="E3621" location="A126234262R" display="A126234262R" xr:uid="{00000000-0004-0000-0000-00001A0E0000}"/>
    <hyperlink ref="E3622" location="A126248518T" display="A126248518T" xr:uid="{00000000-0004-0000-0000-00001B0E0000}"/>
    <hyperlink ref="E3623" location="A126241390R" display="A126241390R" xr:uid="{00000000-0004-0000-0000-00001C0E0000}"/>
    <hyperlink ref="E3624" location="A126234982L" display="A126234982L" xr:uid="{00000000-0004-0000-0000-00001D0E0000}"/>
    <hyperlink ref="E3625" location="A126249238T" display="A126249238T" xr:uid="{00000000-0004-0000-0000-00001E0E0000}"/>
    <hyperlink ref="E3626" location="A126242110C" display="A126242110C" xr:uid="{00000000-0004-0000-0000-00001F0E0000}"/>
    <hyperlink ref="E3627" location="A126234694V" display="A126234694V" xr:uid="{00000000-0004-0000-0000-0000200E0000}"/>
    <hyperlink ref="E3628" location="A126248950C" display="A126248950C" xr:uid="{00000000-0004-0000-0000-0000210E0000}"/>
    <hyperlink ref="E3629" location="A126241822J" display="A126241822J" xr:uid="{00000000-0004-0000-0000-0000220E0000}"/>
    <hyperlink ref="E3630" location="A126234302W" display="A126234302W" xr:uid="{00000000-0004-0000-0000-0000230E0000}"/>
    <hyperlink ref="E3631" location="A126248558K" display="A126248558K" xr:uid="{00000000-0004-0000-0000-0000240E0000}"/>
    <hyperlink ref="E3632" location="A126241430W" display="A126241430W" xr:uid="{00000000-0004-0000-0000-0000250E0000}"/>
    <hyperlink ref="E3633" location="A126234734A" display="A126234734A" xr:uid="{00000000-0004-0000-0000-0000260E0000}"/>
    <hyperlink ref="E3634" location="A126248990W" display="A126248990W" xr:uid="{00000000-0004-0000-0000-0000270E0000}"/>
    <hyperlink ref="E3635" location="A126241862A" display="A126241862A" xr:uid="{00000000-0004-0000-0000-0000280E0000}"/>
    <hyperlink ref="E3636" location="A126234374J" display="A126234374J" xr:uid="{00000000-0004-0000-0000-0000290E0000}"/>
    <hyperlink ref="E3637" location="A126248630T" display="A126248630T" xr:uid="{00000000-0004-0000-0000-00002A0E0000}"/>
    <hyperlink ref="E3638" location="A126241502W" display="A126241502W" xr:uid="{00000000-0004-0000-0000-00002B0E0000}"/>
    <hyperlink ref="E3639" location="A126234878L" display="A126234878L" xr:uid="{00000000-0004-0000-0000-00002C0E0000}"/>
    <hyperlink ref="E3640" location="A126249134X" display="A126249134X" xr:uid="{00000000-0004-0000-0000-00002D0E0000}"/>
    <hyperlink ref="E3641" location="A126242006C" display="A126242006C" xr:uid="{00000000-0004-0000-0000-00002E0E0000}"/>
    <hyperlink ref="E3642" location="A126234446J" display="A126234446J" xr:uid="{00000000-0004-0000-0000-00002F0E0000}"/>
    <hyperlink ref="E3643" location="A126248702T" display="A126248702T" xr:uid="{00000000-0004-0000-0000-0000300E0000}"/>
    <hyperlink ref="E3644" location="A126241574J" display="A126241574J" xr:uid="{00000000-0004-0000-0000-0000310E0000}"/>
    <hyperlink ref="E3645" location="A126234590A" display="A126234590A" xr:uid="{00000000-0004-0000-0000-0000320E0000}"/>
    <hyperlink ref="E3646" location="A126248846C" display="A126248846C" xr:uid="{00000000-0004-0000-0000-0000330E0000}"/>
    <hyperlink ref="E3647" location="A126241718J" display="A126241718J" xr:uid="{00000000-0004-0000-0000-0000340E0000}"/>
    <hyperlink ref="E3648" location="A126234230W" display="A126234230W" xr:uid="{00000000-0004-0000-0000-0000350E0000}"/>
    <hyperlink ref="E3649" location="A126248486K" display="A126248486K" xr:uid="{00000000-0004-0000-0000-0000360E0000}"/>
    <hyperlink ref="E3650" location="A126241358R" display="A126241358R" xr:uid="{00000000-0004-0000-0000-0000370E0000}"/>
    <hyperlink ref="E3651" location="A126234950V" display="A126234950V" xr:uid="{00000000-0004-0000-0000-0000380E0000}"/>
    <hyperlink ref="E3652" location="A126249206X" display="A126249206X" xr:uid="{00000000-0004-0000-0000-0000390E0000}"/>
    <hyperlink ref="E3653" location="A126242078R" display="A126242078R" xr:uid="{00000000-0004-0000-0000-00003A0E0000}"/>
    <hyperlink ref="E3654" location="A126234662A" display="A126234662A" xr:uid="{00000000-0004-0000-0000-00003B0E0000}"/>
    <hyperlink ref="E3655" location="A126248918C" display="A126248918C" xr:uid="{00000000-0004-0000-0000-00003C0E0000}"/>
    <hyperlink ref="E3656" location="A126241790A" display="A126241790A" xr:uid="{00000000-0004-0000-0000-00003D0E0000}"/>
    <hyperlink ref="E3657" location="A126234354X" display="A126234354X" xr:uid="{00000000-0004-0000-0000-00003E0E0000}"/>
    <hyperlink ref="E3658" location="A126248610J" display="A126248610J" xr:uid="{00000000-0004-0000-0000-00003F0E0000}"/>
    <hyperlink ref="E3659" location="A126241482X" display="A126241482X" xr:uid="{00000000-0004-0000-0000-0000400E0000}"/>
    <hyperlink ref="E3660" location="A126234786C" display="A126234786C" xr:uid="{00000000-0004-0000-0000-0000410E0000}"/>
    <hyperlink ref="E3661" location="A126249042R" display="A126249042R" xr:uid="{00000000-0004-0000-0000-0000420E0000}"/>
    <hyperlink ref="E3662" location="A126241914T" display="A126241914T" xr:uid="{00000000-0004-0000-0000-0000430E0000}"/>
    <hyperlink ref="E3663" location="A126234426X" display="A126234426X" xr:uid="{00000000-0004-0000-0000-0000440E0000}"/>
    <hyperlink ref="E3664" location="A126248682V" display="A126248682V" xr:uid="{00000000-0004-0000-0000-0000450E0000}"/>
    <hyperlink ref="E3665" location="A126241554X" display="A126241554X" xr:uid="{00000000-0004-0000-0000-0000460E0000}"/>
    <hyperlink ref="E3666" location="A126234930K" display="A126234930K" xr:uid="{00000000-0004-0000-0000-0000470E0000}"/>
    <hyperlink ref="E3667" location="A126249186A" display="A126249186A" xr:uid="{00000000-0004-0000-0000-0000480E0000}"/>
    <hyperlink ref="E3668" location="A126242058F" display="A126242058F" xr:uid="{00000000-0004-0000-0000-0000490E0000}"/>
    <hyperlink ref="E3669" location="A126234498K" display="A126234498K" xr:uid="{00000000-0004-0000-0000-00004A0E0000}"/>
    <hyperlink ref="E3670" location="A126248754V" display="A126248754V" xr:uid="{00000000-0004-0000-0000-00004B0E0000}"/>
    <hyperlink ref="E3671" location="A126241626X" display="A126241626X" xr:uid="{00000000-0004-0000-0000-00004C0E0000}"/>
    <hyperlink ref="E3672" location="A126234642T" display="A126234642T" xr:uid="{00000000-0004-0000-0000-00004D0E0000}"/>
    <hyperlink ref="E3673" location="A126248898F" display="A126248898F" xr:uid="{00000000-0004-0000-0000-00004E0E0000}"/>
    <hyperlink ref="E3674" location="A126241770T" display="A126241770T" xr:uid="{00000000-0004-0000-0000-00004F0E0000}"/>
    <hyperlink ref="E3675" location="A126234282X" display="A126234282X" xr:uid="{00000000-0004-0000-0000-0000500E0000}"/>
    <hyperlink ref="E3676" location="A126248538A" display="A126248538A" xr:uid="{00000000-0004-0000-0000-0000510E0000}"/>
    <hyperlink ref="E3677" location="A126241410L" display="A126241410L" xr:uid="{00000000-0004-0000-0000-0000520E0000}"/>
    <hyperlink ref="E3678" location="A126235002L" display="A126235002L" xr:uid="{00000000-0004-0000-0000-0000530E0000}"/>
    <hyperlink ref="E3679" location="A126249258A" display="A126249258A" xr:uid="{00000000-0004-0000-0000-0000540E0000}"/>
    <hyperlink ref="E3680" location="A126242130L" display="A126242130L" xr:uid="{00000000-0004-0000-0000-0000550E0000}"/>
    <hyperlink ref="E3681" location="A126234714T" display="A126234714T" xr:uid="{00000000-0004-0000-0000-0000560E0000}"/>
    <hyperlink ref="E3682" location="A126248970L" display="A126248970L" xr:uid="{00000000-0004-0000-0000-0000570E0000}"/>
    <hyperlink ref="E3683" location="A126241842T" display="A126241842T" xr:uid="{00000000-0004-0000-0000-0000580E0000}"/>
    <hyperlink ref="E3684" location="A126234338X" display="A126234338X" xr:uid="{00000000-0004-0000-0000-0000590E0000}"/>
    <hyperlink ref="E3685" location="A126248594V" display="A126248594V" xr:uid="{00000000-0004-0000-0000-00005A0E0000}"/>
    <hyperlink ref="E3686" location="A126241466X" display="A126241466X" xr:uid="{00000000-0004-0000-0000-00005B0E0000}"/>
    <hyperlink ref="E3687" location="A126234770K" display="A126234770K" xr:uid="{00000000-0004-0000-0000-00005C0E0000}"/>
    <hyperlink ref="E3688" location="A126249026R" display="A126249026R" xr:uid="{00000000-0004-0000-0000-00005D0E0000}"/>
    <hyperlink ref="E3689" location="A126241898C" display="A126241898C" xr:uid="{00000000-0004-0000-0000-00005E0E0000}"/>
    <hyperlink ref="E3690" location="A126234410F" display="A126234410F" xr:uid="{00000000-0004-0000-0000-00005F0E0000}"/>
    <hyperlink ref="E3691" location="A126248666V" display="A126248666V" xr:uid="{00000000-0004-0000-0000-0000600E0000}"/>
    <hyperlink ref="E3692" location="A126241538X" display="A126241538X" xr:uid="{00000000-0004-0000-0000-0000610E0000}"/>
    <hyperlink ref="E3693" location="A126234914K" display="A126234914K" xr:uid="{00000000-0004-0000-0000-0000620E0000}"/>
    <hyperlink ref="E3694" location="A126249170J" display="A126249170J" xr:uid="{00000000-0004-0000-0000-0000630E0000}"/>
    <hyperlink ref="E3695" location="A126242042L" display="A126242042L" xr:uid="{00000000-0004-0000-0000-0000640E0000}"/>
    <hyperlink ref="E3696" location="A126234482T" display="A126234482T" xr:uid="{00000000-0004-0000-0000-0000650E0000}"/>
    <hyperlink ref="E3697" location="A126248738V" display="A126248738V" xr:uid="{00000000-0004-0000-0000-0000660E0000}"/>
    <hyperlink ref="E3698" location="A126241610F" display="A126241610F" xr:uid="{00000000-0004-0000-0000-0000670E0000}"/>
    <hyperlink ref="E3699" location="A126234626T" display="A126234626T" xr:uid="{00000000-0004-0000-0000-0000680E0000}"/>
    <hyperlink ref="E3700" location="A126248882L" display="A126248882L" xr:uid="{00000000-0004-0000-0000-0000690E0000}"/>
    <hyperlink ref="E3701" location="A126241754T" display="A126241754T" xr:uid="{00000000-0004-0000-0000-00006A0E0000}"/>
    <hyperlink ref="E3702" location="A126234266X" display="A126234266X" xr:uid="{00000000-0004-0000-0000-00006B0E0000}"/>
    <hyperlink ref="E3703" location="A126248522J" display="A126248522J" xr:uid="{00000000-0004-0000-0000-00006C0E0000}"/>
    <hyperlink ref="E3704" location="A126241394X" display="A126241394X" xr:uid="{00000000-0004-0000-0000-00006D0E0000}"/>
    <hyperlink ref="E3705" location="A126234986W" display="A126234986W" xr:uid="{00000000-0004-0000-0000-00006E0E0000}"/>
    <hyperlink ref="E3706" location="A126249242J" display="A126249242J" xr:uid="{00000000-0004-0000-0000-00006F0E0000}"/>
    <hyperlink ref="E3707" location="A126242114L" display="A126242114L" xr:uid="{00000000-0004-0000-0000-0000700E0000}"/>
    <hyperlink ref="E3708" location="A126234698C" display="A126234698C" xr:uid="{00000000-0004-0000-0000-0000710E0000}"/>
    <hyperlink ref="E3709" location="A126248954L" display="A126248954L" xr:uid="{00000000-0004-0000-0000-0000720E0000}"/>
    <hyperlink ref="E3710" location="A126241826T" display="A126241826T" xr:uid="{00000000-0004-0000-0000-0000730E0000}"/>
    <hyperlink ref="E3711" location="A126234358J" display="A126234358J" xr:uid="{00000000-0004-0000-0000-0000740E0000}"/>
    <hyperlink ref="E3712" location="A126248614T" display="A126248614T" xr:uid="{00000000-0004-0000-0000-0000750E0000}"/>
    <hyperlink ref="E3713" location="A126241486J" display="A126241486J" xr:uid="{00000000-0004-0000-0000-0000760E0000}"/>
    <hyperlink ref="E3714" location="A126234790V" display="A126234790V" xr:uid="{00000000-0004-0000-0000-0000770E0000}"/>
    <hyperlink ref="E3715" location="A126249046X" display="A126249046X" xr:uid="{00000000-0004-0000-0000-0000780E0000}"/>
    <hyperlink ref="E3716" location="A126241918A" display="A126241918A" xr:uid="{00000000-0004-0000-0000-0000790E0000}"/>
    <hyperlink ref="E3717" location="A126234430R" display="A126234430R" xr:uid="{00000000-0004-0000-0000-00007A0E0000}"/>
    <hyperlink ref="E3718" location="A126248686C" display="A126248686C" xr:uid="{00000000-0004-0000-0000-00007B0E0000}"/>
    <hyperlink ref="E3719" location="A126241558J" display="A126241558J" xr:uid="{00000000-0004-0000-0000-00007C0E0000}"/>
    <hyperlink ref="E3720" location="A126234934V" display="A126234934V" xr:uid="{00000000-0004-0000-0000-00007D0E0000}"/>
    <hyperlink ref="E3721" location="A126249190T" display="A126249190T" xr:uid="{00000000-0004-0000-0000-00007E0E0000}"/>
    <hyperlink ref="E3722" location="A126242062W" display="A126242062W" xr:uid="{00000000-0004-0000-0000-00007F0E0000}"/>
    <hyperlink ref="E3723" location="A126234502R" display="A126234502R" xr:uid="{00000000-0004-0000-0000-0000800E0000}"/>
    <hyperlink ref="E3724" location="A126248758C" display="A126248758C" xr:uid="{00000000-0004-0000-0000-0000810E0000}"/>
    <hyperlink ref="E3725" location="A126241630R" display="A126241630R" xr:uid="{00000000-0004-0000-0000-0000820E0000}"/>
    <hyperlink ref="E3726" location="A126234646A" display="A126234646A" xr:uid="{00000000-0004-0000-0000-0000830E0000}"/>
    <hyperlink ref="E3727" location="A126248902K" display="A126248902K" xr:uid="{00000000-0004-0000-0000-0000840E0000}"/>
    <hyperlink ref="E3728" location="A126241774A" display="A126241774A" xr:uid="{00000000-0004-0000-0000-0000850E0000}"/>
    <hyperlink ref="E3729" location="A126234286J" display="A126234286J" xr:uid="{00000000-0004-0000-0000-0000860E0000}"/>
    <hyperlink ref="E3730" location="A126248542T" display="A126248542T" xr:uid="{00000000-0004-0000-0000-0000870E0000}"/>
    <hyperlink ref="E3731" location="A126241414W" display="A126241414W" xr:uid="{00000000-0004-0000-0000-0000880E0000}"/>
    <hyperlink ref="E3732" location="A126235006W" display="A126235006W" xr:uid="{00000000-0004-0000-0000-0000890E0000}"/>
    <hyperlink ref="E3733" location="A126249262T" display="A126249262T" xr:uid="{00000000-0004-0000-0000-00008A0E0000}"/>
    <hyperlink ref="E3734" location="A126242134W" display="A126242134W" xr:uid="{00000000-0004-0000-0000-00008B0E0000}"/>
    <hyperlink ref="E3735" location="A126234718A" display="A126234718A" xr:uid="{00000000-0004-0000-0000-00008C0E0000}"/>
    <hyperlink ref="E3736" location="A126248974W" display="A126248974W" xr:uid="{00000000-0004-0000-0000-00008D0E0000}"/>
    <hyperlink ref="E3737" location="A126241846A" display="A126241846A" xr:uid="{00000000-0004-0000-0000-00008E0E0000}"/>
    <hyperlink ref="E3738" location="A126234306F" display="A126234306F" xr:uid="{00000000-0004-0000-0000-00008F0E0000}"/>
    <hyperlink ref="E3739" location="A126248562A" display="A126248562A" xr:uid="{00000000-0004-0000-0000-0000900E0000}"/>
    <hyperlink ref="E3740" location="A126241434F" display="A126241434F" xr:uid="{00000000-0004-0000-0000-0000910E0000}"/>
    <hyperlink ref="E3741" location="A126234738K" display="A126234738K" xr:uid="{00000000-0004-0000-0000-0000920E0000}"/>
    <hyperlink ref="E3742" location="A126248994F" display="A126248994F" xr:uid="{00000000-0004-0000-0000-0000930E0000}"/>
    <hyperlink ref="E3743" location="A126241866K" display="A126241866K" xr:uid="{00000000-0004-0000-0000-0000940E0000}"/>
    <hyperlink ref="E3744" location="A126234378T" display="A126234378T" xr:uid="{00000000-0004-0000-0000-0000950E0000}"/>
    <hyperlink ref="E3745" location="A126248634A" display="A126248634A" xr:uid="{00000000-0004-0000-0000-0000960E0000}"/>
    <hyperlink ref="E3746" location="A126241506F" display="A126241506F" xr:uid="{00000000-0004-0000-0000-0000970E0000}"/>
    <hyperlink ref="E3747" location="A126234882C" display="A126234882C" xr:uid="{00000000-0004-0000-0000-0000980E0000}"/>
    <hyperlink ref="E3748" location="A126249138J" display="A126249138J" xr:uid="{00000000-0004-0000-0000-0000990E0000}"/>
    <hyperlink ref="E3749" location="A126242010V" display="A126242010V" xr:uid="{00000000-0004-0000-0000-00009A0E0000}"/>
    <hyperlink ref="E3750" location="A126234450X" display="A126234450X" xr:uid="{00000000-0004-0000-0000-00009B0E0000}"/>
    <hyperlink ref="E3751" location="A126248706A" display="A126248706A" xr:uid="{00000000-0004-0000-0000-00009C0E0000}"/>
    <hyperlink ref="E3752" location="A126241578T" display="A126241578T" xr:uid="{00000000-0004-0000-0000-00009D0E0000}"/>
    <hyperlink ref="E3753" location="A126234594K" display="A126234594K" xr:uid="{00000000-0004-0000-0000-00009E0E0000}"/>
    <hyperlink ref="E3754" location="A126248850V" display="A126248850V" xr:uid="{00000000-0004-0000-0000-00009F0E0000}"/>
    <hyperlink ref="E3755" location="A126241722X" display="A126241722X" xr:uid="{00000000-0004-0000-0000-0000A00E0000}"/>
    <hyperlink ref="E3756" location="A126234234F" display="A126234234F" xr:uid="{00000000-0004-0000-0000-0000A10E0000}"/>
    <hyperlink ref="E3757" location="A126248490A" display="A126248490A" xr:uid="{00000000-0004-0000-0000-0000A20E0000}"/>
    <hyperlink ref="E3758" location="A126241362F" display="A126241362F" xr:uid="{00000000-0004-0000-0000-0000A30E0000}"/>
    <hyperlink ref="E3759" location="A126234954C" display="A126234954C" xr:uid="{00000000-0004-0000-0000-0000A40E0000}"/>
    <hyperlink ref="E3760" location="A126249210R" display="A126249210R" xr:uid="{00000000-0004-0000-0000-0000A50E0000}"/>
    <hyperlink ref="E3761" location="A126242082F" display="A126242082F" xr:uid="{00000000-0004-0000-0000-0000A60E0000}"/>
    <hyperlink ref="E3762" location="A126234666K" display="A126234666K" xr:uid="{00000000-0004-0000-0000-0000A70E0000}"/>
    <hyperlink ref="E3763" location="A126248922V" display="A126248922V" xr:uid="{00000000-0004-0000-0000-0000A80E0000}"/>
    <hyperlink ref="E3764" location="A126241794K" display="A126241794K" xr:uid="{00000000-0004-0000-0000-0000A90E0000}"/>
    <hyperlink ref="E3765" location="A126234290X" display="A126234290X" xr:uid="{00000000-0004-0000-0000-0000AA0E0000}"/>
    <hyperlink ref="E3766" location="A126248546A" display="A126248546A" xr:uid="{00000000-0004-0000-0000-0000AB0E0000}"/>
    <hyperlink ref="E3767" location="A126241418F" display="A126241418F" xr:uid="{00000000-0004-0000-0000-0000AC0E0000}"/>
    <hyperlink ref="E3768" location="A126234722T" display="A126234722T" xr:uid="{00000000-0004-0000-0000-0000AD0E0000}"/>
    <hyperlink ref="E3769" location="A126248978F" display="A126248978F" xr:uid="{00000000-0004-0000-0000-0000AE0E0000}"/>
    <hyperlink ref="E3770" location="A126241850T" display="A126241850T" xr:uid="{00000000-0004-0000-0000-0000AF0E0000}"/>
    <hyperlink ref="E3771" location="A126234362X" display="A126234362X" xr:uid="{00000000-0004-0000-0000-0000B00E0000}"/>
    <hyperlink ref="E3772" location="A126248618A" display="A126248618A" xr:uid="{00000000-0004-0000-0000-0000B10E0000}"/>
    <hyperlink ref="E3773" location="A126241490X" display="A126241490X" xr:uid="{00000000-0004-0000-0000-0000B20E0000}"/>
    <hyperlink ref="E3774" location="A126234866C" display="A126234866C" xr:uid="{00000000-0004-0000-0000-0000B30E0000}"/>
    <hyperlink ref="E3775" location="A126249122R" display="A126249122R" xr:uid="{00000000-0004-0000-0000-0000B40E0000}"/>
    <hyperlink ref="E3776" location="A126241994C" display="A126241994C" xr:uid="{00000000-0004-0000-0000-0000B50E0000}"/>
    <hyperlink ref="E3777" location="A126234434X" display="A126234434X" xr:uid="{00000000-0004-0000-0000-0000B60E0000}"/>
    <hyperlink ref="E3778" location="A126248690V" display="A126248690V" xr:uid="{00000000-0004-0000-0000-0000B70E0000}"/>
    <hyperlink ref="E3779" location="A126241562X" display="A126241562X" xr:uid="{00000000-0004-0000-0000-0000B80E0000}"/>
    <hyperlink ref="E3780" location="A126234578K" display="A126234578K" xr:uid="{00000000-0004-0000-0000-0000B90E0000}"/>
    <hyperlink ref="E3781" location="A126248834V" display="A126248834V" xr:uid="{00000000-0004-0000-0000-0000BA0E0000}"/>
    <hyperlink ref="E3782" location="A126241706X" display="A126241706X" xr:uid="{00000000-0004-0000-0000-0000BB0E0000}"/>
    <hyperlink ref="E3783" location="A126234218F" display="A126234218F" xr:uid="{00000000-0004-0000-0000-0000BC0E0000}"/>
    <hyperlink ref="E3784" location="A126248474A" display="A126248474A" xr:uid="{00000000-0004-0000-0000-0000BD0E0000}"/>
    <hyperlink ref="E3785" location="A126241346F" display="A126241346F" xr:uid="{00000000-0004-0000-0000-0000BE0E0000}"/>
    <hyperlink ref="E3786" location="A126234938C" display="A126234938C" xr:uid="{00000000-0004-0000-0000-0000BF0E0000}"/>
    <hyperlink ref="E3787" location="A126249194A" display="A126249194A" xr:uid="{00000000-0004-0000-0000-0000C00E0000}"/>
    <hyperlink ref="E3788" location="A126242066F" display="A126242066F" xr:uid="{00000000-0004-0000-0000-0000C10E0000}"/>
    <hyperlink ref="E3789" location="A126234650T" display="A126234650T" xr:uid="{00000000-0004-0000-0000-0000C20E0000}"/>
    <hyperlink ref="E3790" location="A126248906V" display="A126248906V" xr:uid="{00000000-0004-0000-0000-0000C30E0000}"/>
    <hyperlink ref="E3791" location="A126241778K" display="A126241778K" xr:uid="{00000000-0004-0000-0000-0000C40E0000}"/>
    <hyperlink ref="E3792" location="A126234294J" display="A126234294J" xr:uid="{00000000-0004-0000-0000-0000C50E0000}"/>
    <hyperlink ref="E3793" location="A126248550T" display="A126248550T" xr:uid="{00000000-0004-0000-0000-0000C60E0000}"/>
    <hyperlink ref="E3794" location="A126241422W" display="A126241422W" xr:uid="{00000000-0004-0000-0000-0000C70E0000}"/>
    <hyperlink ref="E3795" location="A126234726A" display="A126234726A" xr:uid="{00000000-0004-0000-0000-0000C80E0000}"/>
    <hyperlink ref="E3796" location="A126248982W" display="A126248982W" xr:uid="{00000000-0004-0000-0000-0000C90E0000}"/>
    <hyperlink ref="E3797" location="A126241854A" display="A126241854A" xr:uid="{00000000-0004-0000-0000-0000CA0E0000}"/>
    <hyperlink ref="E3798" location="A126234366J" display="A126234366J" xr:uid="{00000000-0004-0000-0000-0000CB0E0000}"/>
    <hyperlink ref="E3799" location="A126248622T" display="A126248622T" xr:uid="{00000000-0004-0000-0000-0000CC0E0000}"/>
    <hyperlink ref="E3800" location="A126241494J" display="A126241494J" xr:uid="{00000000-0004-0000-0000-0000CD0E0000}"/>
    <hyperlink ref="E3801" location="A126234870V" display="A126234870V" xr:uid="{00000000-0004-0000-0000-0000CE0E0000}"/>
    <hyperlink ref="E3802" location="A126249126X" display="A126249126X" xr:uid="{00000000-0004-0000-0000-0000CF0E0000}"/>
    <hyperlink ref="E3803" location="A126241998L" display="A126241998L" xr:uid="{00000000-0004-0000-0000-0000D00E0000}"/>
    <hyperlink ref="E3804" location="A126234438J" display="A126234438J" xr:uid="{00000000-0004-0000-0000-0000D10E0000}"/>
    <hyperlink ref="E3805" location="A126248694C" display="A126248694C" xr:uid="{00000000-0004-0000-0000-0000D20E0000}"/>
    <hyperlink ref="E3806" location="A126241566J" display="A126241566J" xr:uid="{00000000-0004-0000-0000-0000D30E0000}"/>
    <hyperlink ref="E3807" location="A126234582A" display="A126234582A" xr:uid="{00000000-0004-0000-0000-0000D40E0000}"/>
    <hyperlink ref="E3808" location="A126248838C" display="A126248838C" xr:uid="{00000000-0004-0000-0000-0000D50E0000}"/>
    <hyperlink ref="E3809" location="A126241710R" display="A126241710R" xr:uid="{00000000-0004-0000-0000-0000D60E0000}"/>
    <hyperlink ref="E3810" location="A126234222W" display="A126234222W" xr:uid="{00000000-0004-0000-0000-0000D70E0000}"/>
    <hyperlink ref="E3811" location="A126248478K" display="A126248478K" xr:uid="{00000000-0004-0000-0000-0000D80E0000}"/>
    <hyperlink ref="E3812" location="A126241350W" display="A126241350W" xr:uid="{00000000-0004-0000-0000-0000D90E0000}"/>
    <hyperlink ref="E3813" location="A126234942V" display="A126234942V" xr:uid="{00000000-0004-0000-0000-0000DA0E0000}"/>
    <hyperlink ref="E3814" location="A126249198K" display="A126249198K" xr:uid="{00000000-0004-0000-0000-0000DB0E0000}"/>
    <hyperlink ref="E3815" location="A126242070W" display="A126242070W" xr:uid="{00000000-0004-0000-0000-0000DC0E0000}"/>
    <hyperlink ref="E3816" location="A126234654A" display="A126234654A" xr:uid="{00000000-0004-0000-0000-0000DD0E0000}"/>
    <hyperlink ref="E3817" location="A126248910K" display="A126248910K" xr:uid="{00000000-0004-0000-0000-0000DE0E0000}"/>
    <hyperlink ref="E3818" location="A126241782A" display="A126241782A" xr:uid="{00000000-0004-0000-0000-0000DF0E0000}"/>
    <hyperlink ref="E3819" location="A126234322F" display="A126234322F" xr:uid="{00000000-0004-0000-0000-0000E00E0000}"/>
    <hyperlink ref="E3820" location="A126248578V" display="A126248578V" xr:uid="{00000000-0004-0000-0000-0000E10E0000}"/>
    <hyperlink ref="E3821" location="A126241450F" display="A126241450F" xr:uid="{00000000-0004-0000-0000-0000E20E0000}"/>
    <hyperlink ref="E3822" location="A126234754K" display="A126234754K" xr:uid="{00000000-0004-0000-0000-0000E30E0000}"/>
    <hyperlink ref="E3823" location="A126249010W" display="A126249010W" xr:uid="{00000000-0004-0000-0000-0000E40E0000}"/>
    <hyperlink ref="E3824" location="A126241882K" display="A126241882K" xr:uid="{00000000-0004-0000-0000-0000E50E0000}"/>
    <hyperlink ref="E3825" location="A126234394T" display="A126234394T" xr:uid="{00000000-0004-0000-0000-0000E60E0000}"/>
    <hyperlink ref="E3826" location="A126248650A" display="A126248650A" xr:uid="{00000000-0004-0000-0000-0000E70E0000}"/>
    <hyperlink ref="E3827" location="A126241522F" display="A126241522F" xr:uid="{00000000-0004-0000-0000-0000E80E0000}"/>
    <hyperlink ref="E3828" location="A126234898W" display="A126234898W" xr:uid="{00000000-0004-0000-0000-0000E90E0000}"/>
    <hyperlink ref="E3829" location="A126249154J" display="A126249154J" xr:uid="{00000000-0004-0000-0000-0000EA0E0000}"/>
    <hyperlink ref="E3830" location="A126242026L" display="A126242026L" xr:uid="{00000000-0004-0000-0000-0000EB0E0000}"/>
    <hyperlink ref="E3831" location="A126234466T" display="A126234466T" xr:uid="{00000000-0004-0000-0000-0000EC0E0000}"/>
    <hyperlink ref="E3832" location="A126248722A" display="A126248722A" xr:uid="{00000000-0004-0000-0000-0000ED0E0000}"/>
    <hyperlink ref="E3833" location="A126241594T" display="A126241594T" xr:uid="{00000000-0004-0000-0000-0000EE0E0000}"/>
    <hyperlink ref="E3834" location="A126234610X" display="A126234610X" xr:uid="{00000000-0004-0000-0000-0000EF0E0000}"/>
    <hyperlink ref="E3835" location="A126248866L" display="A126248866L" xr:uid="{00000000-0004-0000-0000-0000F00E0000}"/>
    <hyperlink ref="E3836" location="A126241738T" display="A126241738T" xr:uid="{00000000-0004-0000-0000-0000F10E0000}"/>
    <hyperlink ref="E3837" location="A126234250F" display="A126234250F" xr:uid="{00000000-0004-0000-0000-0000F20E0000}"/>
    <hyperlink ref="E3838" location="A126248506J" display="A126248506J" xr:uid="{00000000-0004-0000-0000-0000F30E0000}"/>
    <hyperlink ref="E3839" location="A126241378X" display="A126241378X" xr:uid="{00000000-0004-0000-0000-0000F40E0000}"/>
    <hyperlink ref="E3840" location="A126234970C" display="A126234970C" xr:uid="{00000000-0004-0000-0000-0000F50E0000}"/>
    <hyperlink ref="E3841" location="A126249226J" display="A126249226J" xr:uid="{00000000-0004-0000-0000-0000F60E0000}"/>
    <hyperlink ref="E3842" location="A126242098X" display="A126242098X" xr:uid="{00000000-0004-0000-0000-0000F70E0000}"/>
    <hyperlink ref="E3843" location="A126234682K" display="A126234682K" xr:uid="{00000000-0004-0000-0000-0000F80E0000}"/>
    <hyperlink ref="E3844" location="A126248938L" display="A126248938L" xr:uid="{00000000-0004-0000-0000-0000F90E0000}"/>
    <hyperlink ref="E3845" location="A126241810X" display="A126241810X" xr:uid="{00000000-0004-0000-0000-0000FA0E0000}"/>
    <hyperlink ref="E3846" location="A126234298T" display="A126234298T" xr:uid="{00000000-0004-0000-0000-0000FB0E0000}"/>
    <hyperlink ref="E3847" location="A126248554A" display="A126248554A" xr:uid="{00000000-0004-0000-0000-0000FC0E0000}"/>
    <hyperlink ref="E3848" location="A126241426F" display="A126241426F" xr:uid="{00000000-0004-0000-0000-0000FD0E0000}"/>
    <hyperlink ref="E3849" location="A126234730T" display="A126234730T" xr:uid="{00000000-0004-0000-0000-0000FE0E0000}"/>
    <hyperlink ref="E3850" location="A126248986F" display="A126248986F" xr:uid="{00000000-0004-0000-0000-0000FF0E0000}"/>
    <hyperlink ref="E3851" location="A126241858K" display="A126241858K" xr:uid="{00000000-0004-0000-0000-0000000F0000}"/>
    <hyperlink ref="E3852" location="A126234370X" display="A126234370X" xr:uid="{00000000-0004-0000-0000-0000010F0000}"/>
    <hyperlink ref="E3853" location="A126248626A" display="A126248626A" xr:uid="{00000000-0004-0000-0000-0000020F0000}"/>
    <hyperlink ref="E3854" location="A126241498T" display="A126241498T" xr:uid="{00000000-0004-0000-0000-0000030F0000}"/>
    <hyperlink ref="E3855" location="A126234874C" display="A126234874C" xr:uid="{00000000-0004-0000-0000-0000040F0000}"/>
    <hyperlink ref="E3856" location="A126249130R" display="A126249130R" xr:uid="{00000000-0004-0000-0000-0000050F0000}"/>
    <hyperlink ref="E3857" location="A126242002V" display="A126242002V" xr:uid="{00000000-0004-0000-0000-0000060F0000}"/>
    <hyperlink ref="E3858" location="A126234442X" display="A126234442X" xr:uid="{00000000-0004-0000-0000-0000070F0000}"/>
    <hyperlink ref="E3859" location="A126248698L" display="A126248698L" xr:uid="{00000000-0004-0000-0000-0000080F0000}"/>
    <hyperlink ref="E3860" location="A126241570X" display="A126241570X" xr:uid="{00000000-0004-0000-0000-0000090F0000}"/>
    <hyperlink ref="E3861" location="A126234586K" display="A126234586K" xr:uid="{00000000-0004-0000-0000-00000A0F0000}"/>
    <hyperlink ref="E3862" location="A126248842V" display="A126248842V" xr:uid="{00000000-0004-0000-0000-00000B0F0000}"/>
    <hyperlink ref="E3863" location="A126241714X" display="A126241714X" xr:uid="{00000000-0004-0000-0000-00000C0F0000}"/>
    <hyperlink ref="E3864" location="A126234226F" display="A126234226F" xr:uid="{00000000-0004-0000-0000-00000D0F0000}"/>
    <hyperlink ref="E3865" location="A126248482A" display="A126248482A" xr:uid="{00000000-0004-0000-0000-00000E0F0000}"/>
    <hyperlink ref="E3866" location="A126241354F" display="A126241354F" xr:uid="{00000000-0004-0000-0000-00000F0F0000}"/>
    <hyperlink ref="E3867" location="A126234946C" display="A126234946C" xr:uid="{00000000-0004-0000-0000-0000100F0000}"/>
    <hyperlink ref="E3868" location="A126249202R" display="A126249202R" xr:uid="{00000000-0004-0000-0000-0000110F0000}"/>
    <hyperlink ref="E3869" location="A126242074F" display="A126242074F" xr:uid="{00000000-0004-0000-0000-0000120F0000}"/>
    <hyperlink ref="E3870" location="A126234658K" display="A126234658K" xr:uid="{00000000-0004-0000-0000-0000130F0000}"/>
    <hyperlink ref="E3871" location="A126248914V" display="A126248914V" xr:uid="{00000000-0004-0000-0000-0000140F0000}"/>
    <hyperlink ref="E3872" location="A126241786K" display="A126241786K" xr:uid="{00000000-0004-0000-0000-0000150F0000}"/>
    <hyperlink ref="E3873" location="A126234326R" display="A126234326R" xr:uid="{00000000-0004-0000-0000-0000160F0000}"/>
    <hyperlink ref="E3874" location="A126248582K" display="A126248582K" xr:uid="{00000000-0004-0000-0000-0000170F0000}"/>
    <hyperlink ref="E3875" location="A126241454R" display="A126241454R" xr:uid="{00000000-0004-0000-0000-0000180F0000}"/>
    <hyperlink ref="E3876" location="A126234758V" display="A126234758V" xr:uid="{00000000-0004-0000-0000-0000190F0000}"/>
    <hyperlink ref="E3877" location="A126249014F" display="A126249014F" xr:uid="{00000000-0004-0000-0000-00001A0F0000}"/>
    <hyperlink ref="E3878" location="A126241886V" display="A126241886V" xr:uid="{00000000-0004-0000-0000-00001B0F0000}"/>
    <hyperlink ref="E3879" location="A126234398A" display="A126234398A" xr:uid="{00000000-0004-0000-0000-00001C0F0000}"/>
    <hyperlink ref="E3880" location="A126248654K" display="A126248654K" xr:uid="{00000000-0004-0000-0000-00001D0F0000}"/>
    <hyperlink ref="E3881" location="A126241526R" display="A126241526R" xr:uid="{00000000-0004-0000-0000-00001E0F0000}"/>
    <hyperlink ref="E3882" location="A126234902A" display="A126234902A" xr:uid="{00000000-0004-0000-0000-00001F0F0000}"/>
    <hyperlink ref="E3883" location="A126249158T" display="A126249158T" xr:uid="{00000000-0004-0000-0000-0000200F0000}"/>
    <hyperlink ref="E3884" location="A126242030C" display="A126242030C" xr:uid="{00000000-0004-0000-0000-0000210F0000}"/>
    <hyperlink ref="E3885" location="A126234470J" display="A126234470J" xr:uid="{00000000-0004-0000-0000-0000220F0000}"/>
    <hyperlink ref="E3886" location="A126248726K" display="A126248726K" xr:uid="{00000000-0004-0000-0000-0000230F0000}"/>
    <hyperlink ref="E3887" location="A126241598A" display="A126241598A" xr:uid="{00000000-0004-0000-0000-0000240F0000}"/>
    <hyperlink ref="E3888" location="A126234614J" display="A126234614J" xr:uid="{00000000-0004-0000-0000-0000250F0000}"/>
    <hyperlink ref="E3889" location="A126248870C" display="A126248870C" xr:uid="{00000000-0004-0000-0000-0000260F0000}"/>
    <hyperlink ref="E3890" location="A126241742J" display="A126241742J" xr:uid="{00000000-0004-0000-0000-0000270F0000}"/>
    <hyperlink ref="E3891" location="A126234254R" display="A126234254R" xr:uid="{00000000-0004-0000-0000-0000280F0000}"/>
    <hyperlink ref="E3892" location="A126248510X" display="A126248510X" xr:uid="{00000000-0004-0000-0000-0000290F0000}"/>
    <hyperlink ref="E3893" location="A126241382R" display="A126241382R" xr:uid="{00000000-0004-0000-0000-00002A0F0000}"/>
    <hyperlink ref="E3894" location="A126234974L" display="A126234974L" xr:uid="{00000000-0004-0000-0000-00002B0F0000}"/>
    <hyperlink ref="E3895" location="A126249230X" display="A126249230X" xr:uid="{00000000-0004-0000-0000-00002C0F0000}"/>
    <hyperlink ref="E3896" location="A126242102C" display="A126242102C" xr:uid="{00000000-0004-0000-0000-00002D0F0000}"/>
    <hyperlink ref="E3897" location="A126234686V" display="A126234686V" xr:uid="{00000000-0004-0000-0000-00002E0F0000}"/>
    <hyperlink ref="E3898" location="A126248942C" display="A126248942C" xr:uid="{00000000-0004-0000-0000-00002F0F0000}"/>
    <hyperlink ref="E3899" location="A126241814J" display="A126241814J" xr:uid="{00000000-0004-0000-0000-0000300F0000}"/>
    <hyperlink ref="E3900" location="A126231162A" display="A126231162A" xr:uid="{00000000-0004-0000-0000-0000310F0000}"/>
    <hyperlink ref="E3901" location="A126245418C" display="A126245418C" xr:uid="{00000000-0004-0000-0000-0000320F0000}"/>
    <hyperlink ref="E3902" location="A126238290W" display="A126238290W" xr:uid="{00000000-0004-0000-0000-0000330F0000}"/>
    <hyperlink ref="E3903" location="A126231594F" display="A126231594F" xr:uid="{00000000-0004-0000-0000-0000340F0000}"/>
    <hyperlink ref="E3904" location="A126245850R" display="A126245850R" xr:uid="{00000000-0004-0000-0000-0000350F0000}"/>
    <hyperlink ref="E3905" location="A126238722R" display="A126238722R" xr:uid="{00000000-0004-0000-0000-0000360F0000}"/>
    <hyperlink ref="E3906" location="A126231234A" display="A126231234A" xr:uid="{00000000-0004-0000-0000-0000370F0000}"/>
    <hyperlink ref="E3907" location="A126245490W" display="A126245490W" xr:uid="{00000000-0004-0000-0000-0000380F0000}"/>
    <hyperlink ref="E3908" location="A126238362W" display="A126238362W" xr:uid="{00000000-0004-0000-0000-0000390F0000}"/>
    <hyperlink ref="E3909" location="A126231738F" display="A126231738F" xr:uid="{00000000-0004-0000-0000-00003A0F0000}"/>
    <hyperlink ref="E3910" location="A126245994A" display="A126245994A" xr:uid="{00000000-0004-0000-0000-00003B0F0000}"/>
    <hyperlink ref="E3911" location="A126238866A" display="A126238866A" xr:uid="{00000000-0004-0000-0000-00003C0F0000}"/>
    <hyperlink ref="E3912" location="A126231306A" display="A126231306A" xr:uid="{00000000-0004-0000-0000-00003D0F0000}"/>
    <hyperlink ref="E3913" location="A126245562W" display="A126245562W" xr:uid="{00000000-0004-0000-0000-00003E0F0000}"/>
    <hyperlink ref="E3914" location="A126238434W" display="A126238434W" xr:uid="{00000000-0004-0000-0000-00003F0F0000}"/>
    <hyperlink ref="E3915" location="A126231450V" display="A126231450V" xr:uid="{00000000-0004-0000-0000-0000400F0000}"/>
    <hyperlink ref="E3916" location="A126245706W" display="A126245706W" xr:uid="{00000000-0004-0000-0000-0000410F0000}"/>
    <hyperlink ref="E3917" location="A126238578J" display="A126238578J" xr:uid="{00000000-0004-0000-0000-0000420F0000}"/>
    <hyperlink ref="E3918" location="A126231090A" display="A126231090A" xr:uid="{00000000-0004-0000-0000-0000430F0000}"/>
    <hyperlink ref="E3919" location="A126245346C" display="A126245346C" xr:uid="{00000000-0004-0000-0000-0000440F0000}"/>
    <hyperlink ref="E3920" location="A126238218C" display="A126238218C" xr:uid="{00000000-0004-0000-0000-0000450F0000}"/>
    <hyperlink ref="E3921" location="A126231810L" display="A126231810L" xr:uid="{00000000-0004-0000-0000-0000460F0000}"/>
    <hyperlink ref="E3922" location="A126246066C" display="A126246066C" xr:uid="{00000000-0004-0000-0000-0000470F0000}"/>
    <hyperlink ref="E3923" location="A126238938A" display="A126238938A" xr:uid="{00000000-0004-0000-0000-0000480F0000}"/>
    <hyperlink ref="E3924" location="A126231522V" display="A126231522V" xr:uid="{00000000-0004-0000-0000-0000490F0000}"/>
    <hyperlink ref="E3925" location="A126245778J" display="A126245778J" xr:uid="{00000000-0004-0000-0000-00004A0F0000}"/>
    <hyperlink ref="E3926" location="A126238650R" display="A126238650R" xr:uid="{00000000-0004-0000-0000-00004B0F0000}"/>
    <hyperlink ref="E3927" location="A126231174K" display="A126231174K" xr:uid="{00000000-0004-0000-0000-00004C0F0000}"/>
    <hyperlink ref="E3928" location="A126245430V" display="A126245430V" xr:uid="{00000000-0004-0000-0000-00004D0F0000}"/>
    <hyperlink ref="E3929" location="A126238302V" display="A126238302V" xr:uid="{00000000-0004-0000-0000-00004E0F0000}"/>
    <hyperlink ref="E3930" location="A126231606C" display="A126231606C" xr:uid="{00000000-0004-0000-0000-00004F0F0000}"/>
    <hyperlink ref="E3931" location="A126245862X" display="A126245862X" xr:uid="{00000000-0004-0000-0000-0000500F0000}"/>
    <hyperlink ref="E3932" location="A126238734X" display="A126238734X" xr:uid="{00000000-0004-0000-0000-0000510F0000}"/>
    <hyperlink ref="E3933" location="A126231246K" display="A126231246K" xr:uid="{00000000-0004-0000-0000-0000520F0000}"/>
    <hyperlink ref="E3934" location="A126245502V" display="A126245502V" xr:uid="{00000000-0004-0000-0000-0000530F0000}"/>
    <hyperlink ref="E3935" location="A126238374F" display="A126238374F" xr:uid="{00000000-0004-0000-0000-0000540F0000}"/>
    <hyperlink ref="E3936" location="A126231750W" display="A126231750W" xr:uid="{00000000-0004-0000-0000-0000550F0000}"/>
    <hyperlink ref="E3937" location="A126246006A" display="A126246006A" xr:uid="{00000000-0004-0000-0000-0000560F0000}"/>
    <hyperlink ref="E3938" location="A126238878K" display="A126238878K" xr:uid="{00000000-0004-0000-0000-0000570F0000}"/>
    <hyperlink ref="E3939" location="A126231318K" display="A126231318K" xr:uid="{00000000-0004-0000-0000-0000580F0000}"/>
    <hyperlink ref="E3940" location="A126245574F" display="A126245574F" xr:uid="{00000000-0004-0000-0000-0000590F0000}"/>
    <hyperlink ref="E3941" location="A126238446F" display="A126238446F" xr:uid="{00000000-0004-0000-0000-00005A0F0000}"/>
    <hyperlink ref="E3942" location="A126231462C" display="A126231462C" xr:uid="{00000000-0004-0000-0000-00005B0F0000}"/>
    <hyperlink ref="E3943" location="A126245718F" display="A126245718F" xr:uid="{00000000-0004-0000-0000-00005C0F0000}"/>
    <hyperlink ref="E3944" location="A126238590X" display="A126238590X" xr:uid="{00000000-0004-0000-0000-00005D0F0000}"/>
    <hyperlink ref="E3945" location="A126231102X" display="A126231102X" xr:uid="{00000000-0004-0000-0000-00005E0F0000}"/>
    <hyperlink ref="E3946" location="A126245358L" display="A126245358L" xr:uid="{00000000-0004-0000-0000-00005F0F0000}"/>
    <hyperlink ref="E3947" location="A126238230V" display="A126238230V" xr:uid="{00000000-0004-0000-0000-0000600F0000}"/>
    <hyperlink ref="E3948" location="A126231822W" display="A126231822W" xr:uid="{00000000-0004-0000-0000-0000610F0000}"/>
    <hyperlink ref="E3949" location="A126246078L" display="A126246078L" xr:uid="{00000000-0004-0000-0000-0000620F0000}"/>
    <hyperlink ref="E3950" location="A126238950T" display="A126238950T" xr:uid="{00000000-0004-0000-0000-0000630F0000}"/>
    <hyperlink ref="E3951" location="A126231534C" display="A126231534C" xr:uid="{00000000-0004-0000-0000-0000640F0000}"/>
    <hyperlink ref="E3952" location="A126245790X" display="A126245790X" xr:uid="{00000000-0004-0000-0000-0000650F0000}"/>
    <hyperlink ref="E3953" location="A126238662X" display="A126238662X" xr:uid="{00000000-0004-0000-0000-0000660F0000}"/>
    <hyperlink ref="E3954" location="A126231142T" display="A126231142T" xr:uid="{00000000-0004-0000-0000-0000670F0000}"/>
    <hyperlink ref="E3955" location="A126245398F" display="A126245398F" xr:uid="{00000000-0004-0000-0000-0000680F0000}"/>
    <hyperlink ref="E3956" location="A126238270L" display="A126238270L" xr:uid="{00000000-0004-0000-0000-0000690F0000}"/>
    <hyperlink ref="E3957" location="A126231574W" display="A126231574W" xr:uid="{00000000-0004-0000-0000-00006A0F0000}"/>
    <hyperlink ref="E3958" location="A126245830F" display="A126245830F" xr:uid="{00000000-0004-0000-0000-00006B0F0000}"/>
    <hyperlink ref="E3959" location="A126238702F" display="A126238702F" xr:uid="{00000000-0004-0000-0000-00006C0F0000}"/>
    <hyperlink ref="E3960" location="A126231214T" display="A126231214T" xr:uid="{00000000-0004-0000-0000-00006D0F0000}"/>
    <hyperlink ref="E3961" location="A126245470L" display="A126245470L" xr:uid="{00000000-0004-0000-0000-00006E0F0000}"/>
    <hyperlink ref="E3962" location="A126238342L" display="A126238342L" xr:uid="{00000000-0004-0000-0000-00006F0F0000}"/>
    <hyperlink ref="E3963" location="A126231718W" display="A126231718W" xr:uid="{00000000-0004-0000-0000-0000700F0000}"/>
    <hyperlink ref="E3964" location="A126245974T" display="A126245974T" xr:uid="{00000000-0004-0000-0000-0000710F0000}"/>
    <hyperlink ref="E3965" location="A126238846T" display="A126238846T" xr:uid="{00000000-0004-0000-0000-0000720F0000}"/>
    <hyperlink ref="E3966" location="A126231286C" display="A126231286C" xr:uid="{00000000-0004-0000-0000-0000730F0000}"/>
    <hyperlink ref="E3967" location="A126245542L" display="A126245542L" xr:uid="{00000000-0004-0000-0000-0000740F0000}"/>
    <hyperlink ref="E3968" location="A126238414L" display="A126238414L" xr:uid="{00000000-0004-0000-0000-0000750F0000}"/>
    <hyperlink ref="E3969" location="A126231430K" display="A126231430K" xr:uid="{00000000-0004-0000-0000-0000760F0000}"/>
    <hyperlink ref="E3970" location="A126245686X" display="A126245686X" xr:uid="{00000000-0004-0000-0000-0000770F0000}"/>
    <hyperlink ref="E3971" location="A126238558X" display="A126238558X" xr:uid="{00000000-0004-0000-0000-0000780F0000}"/>
    <hyperlink ref="E3972" location="A126231070T" display="A126231070T" xr:uid="{00000000-0004-0000-0000-0000790F0000}"/>
    <hyperlink ref="E3973" location="A126245326V" display="A126245326V" xr:uid="{00000000-0004-0000-0000-00007A0F0000}"/>
    <hyperlink ref="E3974" location="A126238198F" display="A126238198F" xr:uid="{00000000-0004-0000-0000-00007B0F0000}"/>
    <hyperlink ref="E3975" location="A126231790R" display="A126231790R" xr:uid="{00000000-0004-0000-0000-00007C0F0000}"/>
    <hyperlink ref="E3976" location="A126246046V" display="A126246046V" xr:uid="{00000000-0004-0000-0000-00007D0F0000}"/>
    <hyperlink ref="E3977" location="A126238918T" display="A126238918T" xr:uid="{00000000-0004-0000-0000-00007E0F0000}"/>
    <hyperlink ref="E3978" location="A126231502K" display="A126231502K" xr:uid="{00000000-0004-0000-0000-00007F0F0000}"/>
    <hyperlink ref="E3979" location="A126245758X" display="A126245758X" xr:uid="{00000000-0004-0000-0000-0000800F0000}"/>
    <hyperlink ref="E3980" location="A126238630F" display="A126238630F" xr:uid="{00000000-0004-0000-0000-0000810F0000}"/>
    <hyperlink ref="E3981" location="A126231178V" display="A126231178V" xr:uid="{00000000-0004-0000-0000-0000820F0000}"/>
    <hyperlink ref="E3982" location="A126245434C" display="A126245434C" xr:uid="{00000000-0004-0000-0000-0000830F0000}"/>
    <hyperlink ref="E3983" location="A126238306C" display="A126238306C" xr:uid="{00000000-0004-0000-0000-0000840F0000}"/>
    <hyperlink ref="E3984" location="A126231610V" display="A126231610V" xr:uid="{00000000-0004-0000-0000-0000850F0000}"/>
    <hyperlink ref="E3985" location="A126245866J" display="A126245866J" xr:uid="{00000000-0004-0000-0000-0000860F0000}"/>
    <hyperlink ref="E3986" location="A126238738J" display="A126238738J" xr:uid="{00000000-0004-0000-0000-0000870F0000}"/>
    <hyperlink ref="E3987" location="A126231250A" display="A126231250A" xr:uid="{00000000-0004-0000-0000-0000880F0000}"/>
    <hyperlink ref="E3988" location="A126245506C" display="A126245506C" xr:uid="{00000000-0004-0000-0000-0000890F0000}"/>
    <hyperlink ref="E3989" location="A126238378R" display="A126238378R" xr:uid="{00000000-0004-0000-0000-00008A0F0000}"/>
    <hyperlink ref="E3990" location="A126231754F" display="A126231754F" xr:uid="{00000000-0004-0000-0000-00008B0F0000}"/>
    <hyperlink ref="E3991" location="A126246010T" display="A126246010T" xr:uid="{00000000-0004-0000-0000-00008C0F0000}"/>
    <hyperlink ref="E3992" location="A126238882A" display="A126238882A" xr:uid="{00000000-0004-0000-0000-00008D0F0000}"/>
    <hyperlink ref="E3993" location="A126231322A" display="A126231322A" xr:uid="{00000000-0004-0000-0000-00008E0F0000}"/>
    <hyperlink ref="E3994" location="A126245578R" display="A126245578R" xr:uid="{00000000-0004-0000-0000-00008F0F0000}"/>
    <hyperlink ref="E3995" location="A126238450W" display="A126238450W" xr:uid="{00000000-0004-0000-0000-0000900F0000}"/>
    <hyperlink ref="E3996" location="A126231466L" display="A126231466L" xr:uid="{00000000-0004-0000-0000-0000910F0000}"/>
    <hyperlink ref="E3997" location="A126245722W" display="A126245722W" xr:uid="{00000000-0004-0000-0000-0000920F0000}"/>
    <hyperlink ref="E3998" location="A126238594J" display="A126238594J" xr:uid="{00000000-0004-0000-0000-0000930F0000}"/>
    <hyperlink ref="E3999" location="A126231106J" display="A126231106J" xr:uid="{00000000-0004-0000-0000-0000940F0000}"/>
    <hyperlink ref="E4000" location="A126245362C" display="A126245362C" xr:uid="{00000000-0004-0000-0000-0000950F0000}"/>
    <hyperlink ref="E4001" location="A126238234C" display="A126238234C" xr:uid="{00000000-0004-0000-0000-0000960F0000}"/>
    <hyperlink ref="E4002" location="A126231826F" display="A126231826F" xr:uid="{00000000-0004-0000-0000-0000970F0000}"/>
    <hyperlink ref="E4003" location="A126246082C" display="A126246082C" xr:uid="{00000000-0004-0000-0000-0000980F0000}"/>
    <hyperlink ref="E4004" location="A126238954A" display="A126238954A" xr:uid="{00000000-0004-0000-0000-0000990F0000}"/>
    <hyperlink ref="E4005" location="A126231538L" display="A126231538L" xr:uid="{00000000-0004-0000-0000-00009A0F0000}"/>
    <hyperlink ref="E4006" location="A126245794J" display="A126245794J" xr:uid="{00000000-0004-0000-0000-00009B0F0000}"/>
    <hyperlink ref="E4007" location="A126238666J" display="A126238666J" xr:uid="{00000000-0004-0000-0000-00009C0F0000}"/>
    <hyperlink ref="E4008" location="A126231182K" display="A126231182K" xr:uid="{00000000-0004-0000-0000-00009D0F0000}"/>
    <hyperlink ref="E4009" location="A126245438L" display="A126245438L" xr:uid="{00000000-0004-0000-0000-00009E0F0000}"/>
    <hyperlink ref="E4010" location="A126238310V" display="A126238310V" xr:uid="{00000000-0004-0000-0000-00009F0F0000}"/>
    <hyperlink ref="E4011" location="A126231614C" display="A126231614C" xr:uid="{00000000-0004-0000-0000-0000A00F0000}"/>
    <hyperlink ref="E4012" location="A126245870X" display="A126245870X" xr:uid="{00000000-0004-0000-0000-0000A10F0000}"/>
    <hyperlink ref="E4013" location="A126238742X" display="A126238742X" xr:uid="{00000000-0004-0000-0000-0000A20F0000}"/>
    <hyperlink ref="E4014" location="A126231254K" display="A126231254K" xr:uid="{00000000-0004-0000-0000-0000A30F0000}"/>
    <hyperlink ref="E4015" location="A126245510V" display="A126245510V" xr:uid="{00000000-0004-0000-0000-0000A40F0000}"/>
    <hyperlink ref="E4016" location="A126238382F" display="A126238382F" xr:uid="{00000000-0004-0000-0000-0000A50F0000}"/>
    <hyperlink ref="E4017" location="A126231758R" display="A126231758R" xr:uid="{00000000-0004-0000-0000-0000A60F0000}"/>
    <hyperlink ref="E4018" location="A126246014A" display="A126246014A" xr:uid="{00000000-0004-0000-0000-0000A70F0000}"/>
    <hyperlink ref="E4019" location="A126238886K" display="A126238886K" xr:uid="{00000000-0004-0000-0000-0000A80F0000}"/>
    <hyperlink ref="E4020" location="A126231326K" display="A126231326K" xr:uid="{00000000-0004-0000-0000-0000A90F0000}"/>
    <hyperlink ref="E4021" location="A126245582F" display="A126245582F" xr:uid="{00000000-0004-0000-0000-0000AA0F0000}"/>
    <hyperlink ref="E4022" location="A126238454F" display="A126238454F" xr:uid="{00000000-0004-0000-0000-0000AB0F0000}"/>
    <hyperlink ref="E4023" location="A126231470C" display="A126231470C" xr:uid="{00000000-0004-0000-0000-0000AC0F0000}"/>
    <hyperlink ref="E4024" location="A126245726F" display="A126245726F" xr:uid="{00000000-0004-0000-0000-0000AD0F0000}"/>
    <hyperlink ref="E4025" location="A126238598T" display="A126238598T" xr:uid="{00000000-0004-0000-0000-0000AE0F0000}"/>
    <hyperlink ref="E4026" location="A126231110X" display="A126231110X" xr:uid="{00000000-0004-0000-0000-0000AF0F0000}"/>
    <hyperlink ref="E4027" location="A126245366L" display="A126245366L" xr:uid="{00000000-0004-0000-0000-0000B00F0000}"/>
    <hyperlink ref="E4028" location="A126238238L" display="A126238238L" xr:uid="{00000000-0004-0000-0000-0000B10F0000}"/>
    <hyperlink ref="E4029" location="A126231830W" display="A126231830W" xr:uid="{00000000-0004-0000-0000-0000B20F0000}"/>
    <hyperlink ref="E4030" location="A126246086L" display="A126246086L" xr:uid="{00000000-0004-0000-0000-0000B30F0000}"/>
    <hyperlink ref="E4031" location="A126238958K" display="A126238958K" xr:uid="{00000000-0004-0000-0000-0000B40F0000}"/>
    <hyperlink ref="E4032" location="A126231542C" display="A126231542C" xr:uid="{00000000-0004-0000-0000-0000B50F0000}"/>
    <hyperlink ref="E4033" location="A126245798T" display="A126245798T" xr:uid="{00000000-0004-0000-0000-0000B60F0000}"/>
    <hyperlink ref="E4034" location="A126238670X" display="A126238670X" xr:uid="{00000000-0004-0000-0000-0000B70F0000}"/>
    <hyperlink ref="E4035" location="A126231146A" display="A126231146A" xr:uid="{00000000-0004-0000-0000-0000B80F0000}"/>
    <hyperlink ref="E4036" location="A126245402K" display="A126245402K" xr:uid="{00000000-0004-0000-0000-0000B90F0000}"/>
    <hyperlink ref="E4037" location="A126238274W" display="A126238274W" xr:uid="{00000000-0004-0000-0000-0000BA0F0000}"/>
    <hyperlink ref="E4038" location="A126231578F" display="A126231578F" xr:uid="{00000000-0004-0000-0000-0000BB0F0000}"/>
    <hyperlink ref="E4039" location="A126245834R" display="A126245834R" xr:uid="{00000000-0004-0000-0000-0000BC0F0000}"/>
    <hyperlink ref="E4040" location="A126238706R" display="A126238706R" xr:uid="{00000000-0004-0000-0000-0000BD0F0000}"/>
    <hyperlink ref="E4041" location="A126231218A" display="A126231218A" xr:uid="{00000000-0004-0000-0000-0000BE0F0000}"/>
    <hyperlink ref="E4042" location="A126245474W" display="A126245474W" xr:uid="{00000000-0004-0000-0000-0000BF0F0000}"/>
    <hyperlink ref="E4043" location="A126238346W" display="A126238346W" xr:uid="{00000000-0004-0000-0000-0000C00F0000}"/>
    <hyperlink ref="E4044" location="A126231722L" display="A126231722L" xr:uid="{00000000-0004-0000-0000-0000C10F0000}"/>
    <hyperlink ref="E4045" location="A126245978A" display="A126245978A" xr:uid="{00000000-0004-0000-0000-0000C20F0000}"/>
    <hyperlink ref="E4046" location="A126238850J" display="A126238850J" xr:uid="{00000000-0004-0000-0000-0000C30F0000}"/>
    <hyperlink ref="E4047" location="A126231290V" display="A126231290V" xr:uid="{00000000-0004-0000-0000-0000C40F0000}"/>
    <hyperlink ref="E4048" location="A126245546W" display="A126245546W" xr:uid="{00000000-0004-0000-0000-0000C50F0000}"/>
    <hyperlink ref="E4049" location="A126238418W" display="A126238418W" xr:uid="{00000000-0004-0000-0000-0000C60F0000}"/>
    <hyperlink ref="E4050" location="A126231434V" display="A126231434V" xr:uid="{00000000-0004-0000-0000-0000C70F0000}"/>
    <hyperlink ref="E4051" location="A126245690R" display="A126245690R" xr:uid="{00000000-0004-0000-0000-0000C80F0000}"/>
    <hyperlink ref="E4052" location="A126238562R" display="A126238562R" xr:uid="{00000000-0004-0000-0000-0000C90F0000}"/>
    <hyperlink ref="E4053" location="A126231074A" display="A126231074A" xr:uid="{00000000-0004-0000-0000-0000CA0F0000}"/>
    <hyperlink ref="E4054" location="A126245330K" display="A126245330K" xr:uid="{00000000-0004-0000-0000-0000CB0F0000}"/>
    <hyperlink ref="E4055" location="A126238202K" display="A126238202K" xr:uid="{00000000-0004-0000-0000-0000CC0F0000}"/>
    <hyperlink ref="E4056" location="A126231794X" display="A126231794X" xr:uid="{00000000-0004-0000-0000-0000CD0F0000}"/>
    <hyperlink ref="E4057" location="A126246050K" display="A126246050K" xr:uid="{00000000-0004-0000-0000-0000CE0F0000}"/>
    <hyperlink ref="E4058" location="A126238922J" display="A126238922J" xr:uid="{00000000-0004-0000-0000-0000CF0F0000}"/>
    <hyperlink ref="E4059" location="A126231506V" display="A126231506V" xr:uid="{00000000-0004-0000-0000-0000D00F0000}"/>
    <hyperlink ref="E4060" location="A126245762R" display="A126245762R" xr:uid="{00000000-0004-0000-0000-0000D10F0000}"/>
    <hyperlink ref="E4061" location="A126238634R" display="A126238634R" xr:uid="{00000000-0004-0000-0000-0000D20F0000}"/>
    <hyperlink ref="E4062" location="A126231150T" display="A126231150T" xr:uid="{00000000-0004-0000-0000-0000D30F0000}"/>
    <hyperlink ref="E4063" location="A126245406V" display="A126245406V" xr:uid="{00000000-0004-0000-0000-0000D40F0000}"/>
    <hyperlink ref="E4064" location="A126238278F" display="A126238278F" xr:uid="{00000000-0004-0000-0000-0000D50F0000}"/>
    <hyperlink ref="E4065" location="A126231582W" display="A126231582W" xr:uid="{00000000-0004-0000-0000-0000D60F0000}"/>
    <hyperlink ref="E4066" location="A126245838X" display="A126245838X" xr:uid="{00000000-0004-0000-0000-0000D70F0000}"/>
    <hyperlink ref="E4067" location="A126238710F" display="A126238710F" xr:uid="{00000000-0004-0000-0000-0000D80F0000}"/>
    <hyperlink ref="E4068" location="A126231222T" display="A126231222T" xr:uid="{00000000-0004-0000-0000-0000D90F0000}"/>
    <hyperlink ref="E4069" location="A126245478F" display="A126245478F" xr:uid="{00000000-0004-0000-0000-0000DA0F0000}"/>
    <hyperlink ref="E4070" location="A126238350L" display="A126238350L" xr:uid="{00000000-0004-0000-0000-0000DB0F0000}"/>
    <hyperlink ref="E4071" location="A126231726W" display="A126231726W" xr:uid="{00000000-0004-0000-0000-0000DC0F0000}"/>
    <hyperlink ref="E4072" location="A126245982T" display="A126245982T" xr:uid="{00000000-0004-0000-0000-0000DD0F0000}"/>
    <hyperlink ref="E4073" location="A126238854T" display="A126238854T" xr:uid="{00000000-0004-0000-0000-0000DE0F0000}"/>
    <hyperlink ref="E4074" location="A126231294C" display="A126231294C" xr:uid="{00000000-0004-0000-0000-0000DF0F0000}"/>
    <hyperlink ref="E4075" location="A126245550L" display="A126245550L" xr:uid="{00000000-0004-0000-0000-0000E00F0000}"/>
    <hyperlink ref="E4076" location="A126238422L" display="A126238422L" xr:uid="{00000000-0004-0000-0000-0000E10F0000}"/>
    <hyperlink ref="E4077" location="A126231438C" display="A126231438C" xr:uid="{00000000-0004-0000-0000-0000E20F0000}"/>
    <hyperlink ref="E4078" location="A126245694X" display="A126245694X" xr:uid="{00000000-0004-0000-0000-0000E30F0000}"/>
    <hyperlink ref="E4079" location="A126238566X" display="A126238566X" xr:uid="{00000000-0004-0000-0000-0000E40F0000}"/>
    <hyperlink ref="E4080" location="A126231078K" display="A126231078K" xr:uid="{00000000-0004-0000-0000-0000E50F0000}"/>
    <hyperlink ref="E4081" location="A126245334V" display="A126245334V" xr:uid="{00000000-0004-0000-0000-0000E60F0000}"/>
    <hyperlink ref="E4082" location="A126238206V" display="A126238206V" xr:uid="{00000000-0004-0000-0000-0000E70F0000}"/>
    <hyperlink ref="E4083" location="A126231798J" display="A126231798J" xr:uid="{00000000-0004-0000-0000-0000E80F0000}"/>
    <hyperlink ref="E4084" location="A126246054V" display="A126246054V" xr:uid="{00000000-0004-0000-0000-0000E90F0000}"/>
    <hyperlink ref="E4085" location="A126238926T" display="A126238926T" xr:uid="{00000000-0004-0000-0000-0000EA0F0000}"/>
    <hyperlink ref="E4086" location="A126231510K" display="A126231510K" xr:uid="{00000000-0004-0000-0000-0000EB0F0000}"/>
    <hyperlink ref="E4087" location="A126245766X" display="A126245766X" xr:uid="{00000000-0004-0000-0000-0000EC0F0000}"/>
    <hyperlink ref="E4088" location="A126238638X" display="A126238638X" xr:uid="{00000000-0004-0000-0000-0000ED0F0000}"/>
    <hyperlink ref="E4089" location="A126231166K" display="A126231166K" xr:uid="{00000000-0004-0000-0000-0000EE0F0000}"/>
    <hyperlink ref="E4090" location="A126245422V" display="A126245422V" xr:uid="{00000000-0004-0000-0000-0000EF0F0000}"/>
    <hyperlink ref="E4091" location="A126238294F" display="A126238294F" xr:uid="{00000000-0004-0000-0000-0000F00F0000}"/>
    <hyperlink ref="E4092" location="A126231598R" display="A126231598R" xr:uid="{00000000-0004-0000-0000-0000F10F0000}"/>
    <hyperlink ref="E4093" location="A126245854X" display="A126245854X" xr:uid="{00000000-0004-0000-0000-0000F20F0000}"/>
    <hyperlink ref="E4094" location="A126238726X" display="A126238726X" xr:uid="{00000000-0004-0000-0000-0000F30F0000}"/>
    <hyperlink ref="E4095" location="A126231238K" display="A126231238K" xr:uid="{00000000-0004-0000-0000-0000F40F0000}"/>
    <hyperlink ref="E4096" location="A126245494F" display="A126245494F" xr:uid="{00000000-0004-0000-0000-0000F50F0000}"/>
    <hyperlink ref="E4097" location="A126238366F" display="A126238366F" xr:uid="{00000000-0004-0000-0000-0000F60F0000}"/>
    <hyperlink ref="E4098" location="A126231742W" display="A126231742W" xr:uid="{00000000-0004-0000-0000-0000F70F0000}"/>
    <hyperlink ref="E4099" location="A126245998K" display="A126245998K" xr:uid="{00000000-0004-0000-0000-0000F80F0000}"/>
    <hyperlink ref="E4100" location="A126238870T" display="A126238870T" xr:uid="{00000000-0004-0000-0000-0000F90F0000}"/>
    <hyperlink ref="E4101" location="A126231310T" display="A126231310T" xr:uid="{00000000-0004-0000-0000-0000FA0F0000}"/>
    <hyperlink ref="E4102" location="A126245566F" display="A126245566F" xr:uid="{00000000-0004-0000-0000-0000FB0F0000}"/>
    <hyperlink ref="E4103" location="A126238438F" display="A126238438F" xr:uid="{00000000-0004-0000-0000-0000FC0F0000}"/>
    <hyperlink ref="E4104" location="A126231454C" display="A126231454C" xr:uid="{00000000-0004-0000-0000-0000FD0F0000}"/>
    <hyperlink ref="E4105" location="A126245710L" display="A126245710L" xr:uid="{00000000-0004-0000-0000-0000FE0F0000}"/>
    <hyperlink ref="E4106" location="A126238582X" display="A126238582X" xr:uid="{00000000-0004-0000-0000-0000FF0F0000}"/>
    <hyperlink ref="E4107" location="A126231094K" display="A126231094K" xr:uid="{00000000-0004-0000-0000-000000100000}"/>
    <hyperlink ref="E4108" location="A126245350V" display="A126245350V" xr:uid="{00000000-0004-0000-0000-000001100000}"/>
    <hyperlink ref="E4109" location="A126238222V" display="A126238222V" xr:uid="{00000000-0004-0000-0000-000002100000}"/>
    <hyperlink ref="E4110" location="A126231814W" display="A126231814W" xr:uid="{00000000-0004-0000-0000-000003100000}"/>
    <hyperlink ref="E4111" location="A126246070V" display="A126246070V" xr:uid="{00000000-0004-0000-0000-000004100000}"/>
    <hyperlink ref="E4112" location="A126238942T" display="A126238942T" xr:uid="{00000000-0004-0000-0000-000005100000}"/>
    <hyperlink ref="E4113" location="A126231526C" display="A126231526C" xr:uid="{00000000-0004-0000-0000-000006100000}"/>
    <hyperlink ref="E4114" location="A126245782X" display="A126245782X" xr:uid="{00000000-0004-0000-0000-000007100000}"/>
    <hyperlink ref="E4115" location="A126238654X" display="A126238654X" xr:uid="{00000000-0004-0000-0000-000008100000}"/>
    <hyperlink ref="E4116" location="A126231134T" display="A126231134T" xr:uid="{00000000-0004-0000-0000-000009100000}"/>
    <hyperlink ref="E4117" location="A126245390L" display="A126245390L" xr:uid="{00000000-0004-0000-0000-00000A100000}"/>
    <hyperlink ref="E4118" location="A126238262L" display="A126238262L" xr:uid="{00000000-0004-0000-0000-00000B100000}"/>
    <hyperlink ref="E4119" location="A126231566W" display="A126231566W" xr:uid="{00000000-0004-0000-0000-00000C100000}"/>
    <hyperlink ref="E4120" location="A126245822F" display="A126245822F" xr:uid="{00000000-0004-0000-0000-00000D100000}"/>
    <hyperlink ref="E4121" location="A126238694T" display="A126238694T" xr:uid="{00000000-0004-0000-0000-00000E100000}"/>
    <hyperlink ref="E4122" location="A126231206T" display="A126231206T" xr:uid="{00000000-0004-0000-0000-00000F100000}"/>
    <hyperlink ref="E4123" location="A126245462L" display="A126245462L" xr:uid="{00000000-0004-0000-0000-000010100000}"/>
    <hyperlink ref="E4124" location="A126238334L" display="A126238334L" xr:uid="{00000000-0004-0000-0000-000011100000}"/>
    <hyperlink ref="E4125" location="A126231710C" display="A126231710C" xr:uid="{00000000-0004-0000-0000-000012100000}"/>
    <hyperlink ref="E4126" location="A126245966T" display="A126245966T" xr:uid="{00000000-0004-0000-0000-000013100000}"/>
    <hyperlink ref="E4127" location="A126238838T" display="A126238838T" xr:uid="{00000000-0004-0000-0000-000014100000}"/>
    <hyperlink ref="E4128" location="A126231278C" display="A126231278C" xr:uid="{00000000-0004-0000-0000-000015100000}"/>
    <hyperlink ref="E4129" location="A126245534L" display="A126245534L" xr:uid="{00000000-0004-0000-0000-000016100000}"/>
    <hyperlink ref="E4130" location="A126238406L" display="A126238406L" xr:uid="{00000000-0004-0000-0000-000017100000}"/>
    <hyperlink ref="E4131" location="A126231422K" display="A126231422K" xr:uid="{00000000-0004-0000-0000-000018100000}"/>
    <hyperlink ref="E4132" location="A126245678X" display="A126245678X" xr:uid="{00000000-0004-0000-0000-000019100000}"/>
    <hyperlink ref="E4133" location="A126238550F" display="A126238550F" xr:uid="{00000000-0004-0000-0000-00001A100000}"/>
    <hyperlink ref="E4134" location="A126231062T" display="A126231062T" xr:uid="{00000000-0004-0000-0000-00001B100000}"/>
    <hyperlink ref="E4135" location="A126245318V" display="A126245318V" xr:uid="{00000000-0004-0000-0000-00001C100000}"/>
    <hyperlink ref="E4136" location="A126238190L" display="A126238190L" xr:uid="{00000000-0004-0000-0000-00001D100000}"/>
    <hyperlink ref="E4137" location="A126231782R" display="A126231782R" xr:uid="{00000000-0004-0000-0000-00001E100000}"/>
    <hyperlink ref="E4138" location="A126246038V" display="A126246038V" xr:uid="{00000000-0004-0000-0000-00001F100000}"/>
    <hyperlink ref="E4139" location="A126238910X" display="A126238910X" xr:uid="{00000000-0004-0000-0000-000020100000}"/>
    <hyperlink ref="E4140" location="A126231494W" display="A126231494W" xr:uid="{00000000-0004-0000-0000-000021100000}"/>
    <hyperlink ref="E4141" location="A126245750F" display="A126245750F" xr:uid="{00000000-0004-0000-0000-000022100000}"/>
    <hyperlink ref="E4142" location="A126238622F" display="A126238622F" xr:uid="{00000000-0004-0000-0000-000023100000}"/>
    <hyperlink ref="E4143" location="A126231186V" display="A126231186V" xr:uid="{00000000-0004-0000-0000-000024100000}"/>
    <hyperlink ref="E4144" location="A126245442C" display="A126245442C" xr:uid="{00000000-0004-0000-0000-000025100000}"/>
    <hyperlink ref="E4145" location="A126238314C" display="A126238314C" xr:uid="{00000000-0004-0000-0000-000026100000}"/>
    <hyperlink ref="E4146" location="A126231618L" display="A126231618L" xr:uid="{00000000-0004-0000-0000-000027100000}"/>
    <hyperlink ref="E4147" location="A126245874J" display="A126245874J" xr:uid="{00000000-0004-0000-0000-000028100000}"/>
    <hyperlink ref="E4148" location="A126238746J" display="A126238746J" xr:uid="{00000000-0004-0000-0000-000029100000}"/>
    <hyperlink ref="E4149" location="A126231258V" display="A126231258V" xr:uid="{00000000-0004-0000-0000-00002A100000}"/>
    <hyperlink ref="E4150" location="A126245514C" display="A126245514C" xr:uid="{00000000-0004-0000-0000-00002B100000}"/>
    <hyperlink ref="E4151" location="A126238386R" display="A126238386R" xr:uid="{00000000-0004-0000-0000-00002C100000}"/>
    <hyperlink ref="E4152" location="A126231762F" display="A126231762F" xr:uid="{00000000-0004-0000-0000-00002D100000}"/>
    <hyperlink ref="E4153" location="A126246018K" display="A126246018K" xr:uid="{00000000-0004-0000-0000-00002E100000}"/>
    <hyperlink ref="E4154" location="A126238890A" display="A126238890A" xr:uid="{00000000-0004-0000-0000-00002F100000}"/>
    <hyperlink ref="E4155" location="A126231330A" display="A126231330A" xr:uid="{00000000-0004-0000-0000-000030100000}"/>
    <hyperlink ref="E4156" location="A126245586R" display="A126245586R" xr:uid="{00000000-0004-0000-0000-000031100000}"/>
    <hyperlink ref="E4157" location="A126238458R" display="A126238458R" xr:uid="{00000000-0004-0000-0000-000032100000}"/>
    <hyperlink ref="E4158" location="A126231474L" display="A126231474L" xr:uid="{00000000-0004-0000-0000-000033100000}"/>
    <hyperlink ref="E4159" location="A126245730W" display="A126245730W" xr:uid="{00000000-0004-0000-0000-000034100000}"/>
    <hyperlink ref="E4160" location="A126238602W" display="A126238602W" xr:uid="{00000000-0004-0000-0000-000035100000}"/>
    <hyperlink ref="E4161" location="A126231114J" display="A126231114J" xr:uid="{00000000-0004-0000-0000-000036100000}"/>
    <hyperlink ref="E4162" location="A126245370C" display="A126245370C" xr:uid="{00000000-0004-0000-0000-000037100000}"/>
    <hyperlink ref="E4163" location="A126238242C" display="A126238242C" xr:uid="{00000000-0004-0000-0000-000038100000}"/>
    <hyperlink ref="E4164" location="A126231834F" display="A126231834F" xr:uid="{00000000-0004-0000-0000-000039100000}"/>
    <hyperlink ref="E4165" location="A126246090C" display="A126246090C" xr:uid="{00000000-0004-0000-0000-00003A100000}"/>
    <hyperlink ref="E4166" location="A126238962A" display="A126238962A" xr:uid="{00000000-0004-0000-0000-00003B100000}"/>
    <hyperlink ref="E4167" location="A126231546L" display="A126231546L" xr:uid="{00000000-0004-0000-0000-00003C100000}"/>
    <hyperlink ref="E4168" location="A126245802W" display="A126245802W" xr:uid="{00000000-0004-0000-0000-00003D100000}"/>
    <hyperlink ref="E4169" location="A126238674J" display="A126238674J" xr:uid="{00000000-0004-0000-0000-00003E100000}"/>
    <hyperlink ref="E4170" location="A126231170A" display="A126231170A" xr:uid="{00000000-0004-0000-0000-00003F100000}"/>
    <hyperlink ref="E4171" location="A126245426C" display="A126245426C" xr:uid="{00000000-0004-0000-0000-000040100000}"/>
    <hyperlink ref="E4172" location="A126238298R" display="A126238298R" xr:uid="{00000000-0004-0000-0000-000041100000}"/>
    <hyperlink ref="E4173" location="A126231602V" display="A126231602V" xr:uid="{00000000-0004-0000-0000-000042100000}"/>
    <hyperlink ref="E4174" location="A126245858J" display="A126245858J" xr:uid="{00000000-0004-0000-0000-000043100000}"/>
    <hyperlink ref="E4175" location="A126238730R" display="A126238730R" xr:uid="{00000000-0004-0000-0000-000044100000}"/>
    <hyperlink ref="E4176" location="A126231242A" display="A126231242A" xr:uid="{00000000-0004-0000-0000-000045100000}"/>
    <hyperlink ref="E4177" location="A126245498R" display="A126245498R" xr:uid="{00000000-0004-0000-0000-000046100000}"/>
    <hyperlink ref="E4178" location="A126238370W" display="A126238370W" xr:uid="{00000000-0004-0000-0000-000047100000}"/>
    <hyperlink ref="E4179" location="A126231746F" display="A126231746F" xr:uid="{00000000-0004-0000-0000-000048100000}"/>
    <hyperlink ref="E4180" location="A126246002T" display="A126246002T" xr:uid="{00000000-0004-0000-0000-000049100000}"/>
    <hyperlink ref="E4181" location="A126238874A" display="A126238874A" xr:uid="{00000000-0004-0000-0000-00004A100000}"/>
    <hyperlink ref="E4182" location="A126231314A" display="A126231314A" xr:uid="{00000000-0004-0000-0000-00004B100000}"/>
    <hyperlink ref="E4183" location="A126245570W" display="A126245570W" xr:uid="{00000000-0004-0000-0000-00004C100000}"/>
    <hyperlink ref="E4184" location="A126238442W" display="A126238442W" xr:uid="{00000000-0004-0000-0000-00004D100000}"/>
    <hyperlink ref="E4185" location="A126231458L" display="A126231458L" xr:uid="{00000000-0004-0000-0000-00004E100000}"/>
    <hyperlink ref="E4186" location="A126245714W" display="A126245714W" xr:uid="{00000000-0004-0000-0000-00004F100000}"/>
    <hyperlink ref="E4187" location="A126238586J" display="A126238586J" xr:uid="{00000000-0004-0000-0000-000050100000}"/>
    <hyperlink ref="E4188" location="A126231098V" display="A126231098V" xr:uid="{00000000-0004-0000-0000-000051100000}"/>
    <hyperlink ref="E4189" location="A126245354C" display="A126245354C" xr:uid="{00000000-0004-0000-0000-000052100000}"/>
    <hyperlink ref="E4190" location="A126238226C" display="A126238226C" xr:uid="{00000000-0004-0000-0000-000053100000}"/>
    <hyperlink ref="E4191" location="A126231818F" display="A126231818F" xr:uid="{00000000-0004-0000-0000-000054100000}"/>
    <hyperlink ref="E4192" location="A126246074C" display="A126246074C" xr:uid="{00000000-0004-0000-0000-000055100000}"/>
    <hyperlink ref="E4193" location="A126238946A" display="A126238946A" xr:uid="{00000000-0004-0000-0000-000056100000}"/>
    <hyperlink ref="E4194" location="A126231530V" display="A126231530V" xr:uid="{00000000-0004-0000-0000-000057100000}"/>
    <hyperlink ref="E4195" location="A126245786J" display="A126245786J" xr:uid="{00000000-0004-0000-0000-000058100000}"/>
    <hyperlink ref="E4196" location="A126238658J" display="A126238658J" xr:uid="{00000000-0004-0000-0000-000059100000}"/>
    <hyperlink ref="E4197" location="A126231190K" display="A126231190K" xr:uid="{00000000-0004-0000-0000-00005A100000}"/>
    <hyperlink ref="E4198" location="A126245446L" display="A126245446L" xr:uid="{00000000-0004-0000-0000-00005B100000}"/>
    <hyperlink ref="E4199" location="A126238318L" display="A126238318L" xr:uid="{00000000-0004-0000-0000-00005C100000}"/>
    <hyperlink ref="E4200" location="A126231622C" display="A126231622C" xr:uid="{00000000-0004-0000-0000-00005D100000}"/>
    <hyperlink ref="E4201" location="A126245878T" display="A126245878T" xr:uid="{00000000-0004-0000-0000-00005E100000}"/>
    <hyperlink ref="E4202" location="A126238750X" display="A126238750X" xr:uid="{00000000-0004-0000-0000-00005F100000}"/>
    <hyperlink ref="E4203" location="A126231262K" display="A126231262K" xr:uid="{00000000-0004-0000-0000-000060100000}"/>
    <hyperlink ref="E4204" location="A126245518L" display="A126245518L" xr:uid="{00000000-0004-0000-0000-000061100000}"/>
    <hyperlink ref="E4205" location="A126238390F" display="A126238390F" xr:uid="{00000000-0004-0000-0000-000062100000}"/>
    <hyperlink ref="E4206" location="A126231766R" display="A126231766R" xr:uid="{00000000-0004-0000-0000-000063100000}"/>
    <hyperlink ref="E4207" location="A126246022A" display="A126246022A" xr:uid="{00000000-0004-0000-0000-000064100000}"/>
    <hyperlink ref="E4208" location="A126238894K" display="A126238894K" xr:uid="{00000000-0004-0000-0000-000065100000}"/>
    <hyperlink ref="E4209" location="A126231334K" display="A126231334K" xr:uid="{00000000-0004-0000-0000-000066100000}"/>
    <hyperlink ref="E4210" location="A126245590F" display="A126245590F" xr:uid="{00000000-0004-0000-0000-000067100000}"/>
    <hyperlink ref="E4211" location="A126238462F" display="A126238462F" xr:uid="{00000000-0004-0000-0000-000068100000}"/>
    <hyperlink ref="E4212" location="A126231478W" display="A126231478W" xr:uid="{00000000-0004-0000-0000-000069100000}"/>
    <hyperlink ref="E4213" location="A126245734F" display="A126245734F" xr:uid="{00000000-0004-0000-0000-00006A100000}"/>
    <hyperlink ref="E4214" location="A126238606F" display="A126238606F" xr:uid="{00000000-0004-0000-0000-00006B100000}"/>
    <hyperlink ref="E4215" location="A126231118T" display="A126231118T" xr:uid="{00000000-0004-0000-0000-00006C100000}"/>
    <hyperlink ref="E4216" location="A126245374L" display="A126245374L" xr:uid="{00000000-0004-0000-0000-00006D100000}"/>
    <hyperlink ref="E4217" location="A126238246L" display="A126238246L" xr:uid="{00000000-0004-0000-0000-00006E100000}"/>
    <hyperlink ref="E4218" location="A126231838R" display="A126231838R" xr:uid="{00000000-0004-0000-0000-00006F100000}"/>
    <hyperlink ref="E4219" location="A126246094L" display="A126246094L" xr:uid="{00000000-0004-0000-0000-000070100000}"/>
    <hyperlink ref="E4220" location="A126238966K" display="A126238966K" xr:uid="{00000000-0004-0000-0000-000071100000}"/>
    <hyperlink ref="E4221" location="A126231550C" display="A126231550C" xr:uid="{00000000-0004-0000-0000-000072100000}"/>
    <hyperlink ref="E4222" location="A126245806F" display="A126245806F" xr:uid="{00000000-0004-0000-0000-000073100000}"/>
    <hyperlink ref="E4223" location="A126238678T" display="A126238678T" xr:uid="{00000000-0004-0000-0000-000074100000}"/>
    <hyperlink ref="E4224" location="A126231138A" display="A126231138A" xr:uid="{00000000-0004-0000-0000-000075100000}"/>
    <hyperlink ref="E4225" location="A126245394W" display="A126245394W" xr:uid="{00000000-0004-0000-0000-000076100000}"/>
    <hyperlink ref="E4226" location="A126238266W" display="A126238266W" xr:uid="{00000000-0004-0000-0000-000077100000}"/>
    <hyperlink ref="E4227" location="A126231570L" display="A126231570L" xr:uid="{00000000-0004-0000-0000-000078100000}"/>
    <hyperlink ref="E4228" location="A126245826R" display="A126245826R" xr:uid="{00000000-0004-0000-0000-000079100000}"/>
    <hyperlink ref="E4229" location="A126238698A" display="A126238698A" xr:uid="{00000000-0004-0000-0000-00007A100000}"/>
    <hyperlink ref="E4230" location="A126231210J" display="A126231210J" xr:uid="{00000000-0004-0000-0000-00007B100000}"/>
    <hyperlink ref="E4231" location="A126245466W" display="A126245466W" xr:uid="{00000000-0004-0000-0000-00007C100000}"/>
    <hyperlink ref="E4232" location="A126238338W" display="A126238338W" xr:uid="{00000000-0004-0000-0000-00007D100000}"/>
    <hyperlink ref="E4233" location="A126231714L" display="A126231714L" xr:uid="{00000000-0004-0000-0000-00007E100000}"/>
    <hyperlink ref="E4234" location="A126245970J" display="A126245970J" xr:uid="{00000000-0004-0000-0000-00007F100000}"/>
    <hyperlink ref="E4235" location="A126238842J" display="A126238842J" xr:uid="{00000000-0004-0000-0000-000080100000}"/>
    <hyperlink ref="E4236" location="A126231282V" display="A126231282V" xr:uid="{00000000-0004-0000-0000-000081100000}"/>
    <hyperlink ref="E4237" location="A126245538W" display="A126245538W" xr:uid="{00000000-0004-0000-0000-000082100000}"/>
    <hyperlink ref="E4238" location="A126238410C" display="A126238410C" xr:uid="{00000000-0004-0000-0000-000083100000}"/>
    <hyperlink ref="E4239" location="A126231426V" display="A126231426V" xr:uid="{00000000-0004-0000-0000-000084100000}"/>
    <hyperlink ref="E4240" location="A126245682R" display="A126245682R" xr:uid="{00000000-0004-0000-0000-000085100000}"/>
    <hyperlink ref="E4241" location="A126238554R" display="A126238554R" xr:uid="{00000000-0004-0000-0000-000086100000}"/>
    <hyperlink ref="E4242" location="A126231066A" display="A126231066A" xr:uid="{00000000-0004-0000-0000-000087100000}"/>
    <hyperlink ref="E4243" location="A126245322K" display="A126245322K" xr:uid="{00000000-0004-0000-0000-000088100000}"/>
    <hyperlink ref="E4244" location="A126238194W" display="A126238194W" xr:uid="{00000000-0004-0000-0000-000089100000}"/>
    <hyperlink ref="E4245" location="A126231786X" display="A126231786X" xr:uid="{00000000-0004-0000-0000-00008A100000}"/>
    <hyperlink ref="E4246" location="A126246042K" display="A126246042K" xr:uid="{00000000-0004-0000-0000-00008B100000}"/>
    <hyperlink ref="E4247" location="A126238914J" display="A126238914J" xr:uid="{00000000-0004-0000-0000-00008C100000}"/>
    <hyperlink ref="E4248" location="A126231498F" display="A126231498F" xr:uid="{00000000-0004-0000-0000-00008D100000}"/>
    <hyperlink ref="E4249" location="A126245754R" display="A126245754R" xr:uid="{00000000-0004-0000-0000-00008E100000}"/>
    <hyperlink ref="E4250" location="A126238626R" display="A126238626R" xr:uid="{00000000-0004-0000-0000-00008F100000}"/>
    <hyperlink ref="E4251" location="A126231122J" display="A126231122J" xr:uid="{00000000-0004-0000-0000-000090100000}"/>
    <hyperlink ref="E4252" location="A126245378W" display="A126245378W" xr:uid="{00000000-0004-0000-0000-000091100000}"/>
    <hyperlink ref="E4253" location="A126238250C" display="A126238250C" xr:uid="{00000000-0004-0000-0000-000092100000}"/>
    <hyperlink ref="E4254" location="A126231554L" display="A126231554L" xr:uid="{00000000-0004-0000-0000-000093100000}"/>
    <hyperlink ref="E4255" location="A126245810W" display="A126245810W" xr:uid="{00000000-0004-0000-0000-000094100000}"/>
    <hyperlink ref="E4256" location="A126238682J" display="A126238682J" xr:uid="{00000000-0004-0000-0000-000095100000}"/>
    <hyperlink ref="E4257" location="A126231194V" display="A126231194V" xr:uid="{00000000-0004-0000-0000-000096100000}"/>
    <hyperlink ref="E4258" location="A126245450C" display="A126245450C" xr:uid="{00000000-0004-0000-0000-000097100000}"/>
    <hyperlink ref="E4259" location="A126238322C" display="A126238322C" xr:uid="{00000000-0004-0000-0000-000098100000}"/>
    <hyperlink ref="E4260" location="A126231698X" display="A126231698X" xr:uid="{00000000-0004-0000-0000-000099100000}"/>
    <hyperlink ref="E4261" location="A126245954J" display="A126245954J" xr:uid="{00000000-0004-0000-0000-00009A100000}"/>
    <hyperlink ref="E4262" location="A126238826J" display="A126238826J" xr:uid="{00000000-0004-0000-0000-00009B100000}"/>
    <hyperlink ref="E4263" location="A126231266V" display="A126231266V" xr:uid="{00000000-0004-0000-0000-00009C100000}"/>
    <hyperlink ref="E4264" location="A126245522C" display="A126245522C" xr:uid="{00000000-0004-0000-0000-00009D100000}"/>
    <hyperlink ref="E4265" location="A126238394R" display="A126238394R" xr:uid="{00000000-0004-0000-0000-00009E100000}"/>
    <hyperlink ref="E4266" location="A126231410A" display="A126231410A" xr:uid="{00000000-0004-0000-0000-00009F100000}"/>
    <hyperlink ref="E4267" location="A126245666R" display="A126245666R" xr:uid="{00000000-0004-0000-0000-0000A0100000}"/>
    <hyperlink ref="E4268" location="A126238538R" display="A126238538R" xr:uid="{00000000-0004-0000-0000-0000A1100000}"/>
    <hyperlink ref="E4269" location="A126231050J" display="A126231050J" xr:uid="{00000000-0004-0000-0000-0000A2100000}"/>
    <hyperlink ref="E4270" location="A126245306K" display="A126245306K" xr:uid="{00000000-0004-0000-0000-0000A3100000}"/>
    <hyperlink ref="E4271" location="A126238178W" display="A126238178W" xr:uid="{00000000-0004-0000-0000-0000A4100000}"/>
    <hyperlink ref="E4272" location="A126231770F" display="A126231770F" xr:uid="{00000000-0004-0000-0000-0000A5100000}"/>
    <hyperlink ref="E4273" location="A126246026K" display="A126246026K" xr:uid="{00000000-0004-0000-0000-0000A6100000}"/>
    <hyperlink ref="E4274" location="A126238898V" display="A126238898V" xr:uid="{00000000-0004-0000-0000-0000A7100000}"/>
    <hyperlink ref="E4275" location="A126231482L" display="A126231482L" xr:uid="{00000000-0004-0000-0000-0000A8100000}"/>
    <hyperlink ref="E4276" location="A126245738R" display="A126245738R" xr:uid="{00000000-0004-0000-0000-0000A9100000}"/>
    <hyperlink ref="E4277" location="A126238610W" display="A126238610W" xr:uid="{00000000-0004-0000-0000-0000AA100000}"/>
    <hyperlink ref="E4278" location="A126231126T" display="A126231126T" xr:uid="{00000000-0004-0000-0000-0000AB100000}"/>
    <hyperlink ref="E4279" location="A126245382L" display="A126245382L" xr:uid="{00000000-0004-0000-0000-0000AC100000}"/>
    <hyperlink ref="E4280" location="A126238254L" display="A126238254L" xr:uid="{00000000-0004-0000-0000-0000AD100000}"/>
    <hyperlink ref="E4281" location="A126231558W" display="A126231558W" xr:uid="{00000000-0004-0000-0000-0000AE100000}"/>
    <hyperlink ref="E4282" location="A126245814F" display="A126245814F" xr:uid="{00000000-0004-0000-0000-0000AF100000}"/>
    <hyperlink ref="E4283" location="A126238686T" display="A126238686T" xr:uid="{00000000-0004-0000-0000-0000B0100000}"/>
    <hyperlink ref="E4284" location="A126231198C" display="A126231198C" xr:uid="{00000000-0004-0000-0000-0000B1100000}"/>
    <hyperlink ref="E4285" location="A126245454L" display="A126245454L" xr:uid="{00000000-0004-0000-0000-0000B2100000}"/>
    <hyperlink ref="E4286" location="A126238326L" display="A126238326L" xr:uid="{00000000-0004-0000-0000-0000B3100000}"/>
    <hyperlink ref="E4287" location="A126231702C" display="A126231702C" xr:uid="{00000000-0004-0000-0000-0000B4100000}"/>
    <hyperlink ref="E4288" location="A126245958T" display="A126245958T" xr:uid="{00000000-0004-0000-0000-0000B5100000}"/>
    <hyperlink ref="E4289" location="A126238830X" display="A126238830X" xr:uid="{00000000-0004-0000-0000-0000B6100000}"/>
    <hyperlink ref="E4290" location="A126231270K" display="A126231270K" xr:uid="{00000000-0004-0000-0000-0000B7100000}"/>
    <hyperlink ref="E4291" location="A126245526L" display="A126245526L" xr:uid="{00000000-0004-0000-0000-0000B8100000}"/>
    <hyperlink ref="E4292" location="A126238398X" display="A126238398X" xr:uid="{00000000-0004-0000-0000-0000B9100000}"/>
    <hyperlink ref="E4293" location="A126231414K" display="A126231414K" xr:uid="{00000000-0004-0000-0000-0000BA100000}"/>
    <hyperlink ref="E4294" location="A126245670F" display="A126245670F" xr:uid="{00000000-0004-0000-0000-0000BB100000}"/>
    <hyperlink ref="E4295" location="A126238542F" display="A126238542F" xr:uid="{00000000-0004-0000-0000-0000BC100000}"/>
    <hyperlink ref="E4296" location="A126231054T" display="A126231054T" xr:uid="{00000000-0004-0000-0000-0000BD100000}"/>
    <hyperlink ref="E4297" location="A126245310A" display="A126245310A" xr:uid="{00000000-0004-0000-0000-0000BE100000}"/>
    <hyperlink ref="E4298" location="A126238182L" display="A126238182L" xr:uid="{00000000-0004-0000-0000-0000BF100000}"/>
    <hyperlink ref="E4299" location="A126231774R" display="A126231774R" xr:uid="{00000000-0004-0000-0000-0000C0100000}"/>
    <hyperlink ref="E4300" location="A126246030A" display="A126246030A" xr:uid="{00000000-0004-0000-0000-0000C1100000}"/>
    <hyperlink ref="E4301" location="A126238902X" display="A126238902X" xr:uid="{00000000-0004-0000-0000-0000C2100000}"/>
    <hyperlink ref="E4302" location="A126231486W" display="A126231486W" xr:uid="{00000000-0004-0000-0000-0000C3100000}"/>
    <hyperlink ref="E4303" location="A126245742F" display="A126245742F" xr:uid="{00000000-0004-0000-0000-0000C4100000}"/>
    <hyperlink ref="E4304" location="A126238614F" display="A126238614F" xr:uid="{00000000-0004-0000-0000-0000C5100000}"/>
    <hyperlink ref="E4305" location="A126231154A" display="A126231154A" xr:uid="{00000000-0004-0000-0000-0000C6100000}"/>
    <hyperlink ref="E4306" location="A126245410K" display="A126245410K" xr:uid="{00000000-0004-0000-0000-0000C7100000}"/>
    <hyperlink ref="E4307" location="A126238282W" display="A126238282W" xr:uid="{00000000-0004-0000-0000-0000C8100000}"/>
    <hyperlink ref="E4308" location="A126231586F" display="A126231586F" xr:uid="{00000000-0004-0000-0000-0000C9100000}"/>
    <hyperlink ref="E4309" location="A126245842R" display="A126245842R" xr:uid="{00000000-0004-0000-0000-0000CA100000}"/>
    <hyperlink ref="E4310" location="A126238714R" display="A126238714R" xr:uid="{00000000-0004-0000-0000-0000CB100000}"/>
    <hyperlink ref="E4311" location="A126231226A" display="A126231226A" xr:uid="{00000000-0004-0000-0000-0000CC100000}"/>
    <hyperlink ref="E4312" location="A126245482W" display="A126245482W" xr:uid="{00000000-0004-0000-0000-0000CD100000}"/>
    <hyperlink ref="E4313" location="A126238354W" display="A126238354W" xr:uid="{00000000-0004-0000-0000-0000CE100000}"/>
    <hyperlink ref="E4314" location="A126231730L" display="A126231730L" xr:uid="{00000000-0004-0000-0000-0000CF100000}"/>
    <hyperlink ref="E4315" location="A126245986A" display="A126245986A" xr:uid="{00000000-0004-0000-0000-0000D0100000}"/>
    <hyperlink ref="E4316" location="A126238858A" display="A126238858A" xr:uid="{00000000-0004-0000-0000-0000D1100000}"/>
    <hyperlink ref="E4317" location="A126231298L" display="A126231298L" xr:uid="{00000000-0004-0000-0000-0000D2100000}"/>
    <hyperlink ref="E4318" location="A126245554W" display="A126245554W" xr:uid="{00000000-0004-0000-0000-0000D3100000}"/>
    <hyperlink ref="E4319" location="A126238426W" display="A126238426W" xr:uid="{00000000-0004-0000-0000-0000D4100000}"/>
    <hyperlink ref="E4320" location="A126231442V" display="A126231442V" xr:uid="{00000000-0004-0000-0000-0000D5100000}"/>
    <hyperlink ref="E4321" location="A126245698J" display="A126245698J" xr:uid="{00000000-0004-0000-0000-0000D6100000}"/>
    <hyperlink ref="E4322" location="A126238570R" display="A126238570R" xr:uid="{00000000-0004-0000-0000-0000D7100000}"/>
    <hyperlink ref="E4323" location="A126231082A" display="A126231082A" xr:uid="{00000000-0004-0000-0000-0000D8100000}"/>
    <hyperlink ref="E4324" location="A126245338C" display="A126245338C" xr:uid="{00000000-0004-0000-0000-0000D9100000}"/>
    <hyperlink ref="E4325" location="A126238210K" display="A126238210K" xr:uid="{00000000-0004-0000-0000-0000DA100000}"/>
    <hyperlink ref="E4326" location="A126231802L" display="A126231802L" xr:uid="{00000000-0004-0000-0000-0000DB100000}"/>
    <hyperlink ref="E4327" location="A126246058C" display="A126246058C" xr:uid="{00000000-0004-0000-0000-0000DC100000}"/>
    <hyperlink ref="E4328" location="A126238930J" display="A126238930J" xr:uid="{00000000-0004-0000-0000-0000DD100000}"/>
    <hyperlink ref="E4329" location="A126231514V" display="A126231514V" xr:uid="{00000000-0004-0000-0000-0000DE100000}"/>
    <hyperlink ref="E4330" location="A126245770R" display="A126245770R" xr:uid="{00000000-0004-0000-0000-0000DF100000}"/>
    <hyperlink ref="E4331" location="A126238642R" display="A126238642R" xr:uid="{00000000-0004-0000-0000-0000E0100000}"/>
    <hyperlink ref="E4332" location="A126231130J" display="A126231130J" xr:uid="{00000000-0004-0000-0000-0000E1100000}"/>
    <hyperlink ref="E4333" location="A126245386W" display="A126245386W" xr:uid="{00000000-0004-0000-0000-0000E2100000}"/>
    <hyperlink ref="E4334" location="A126238258W" display="A126238258W" xr:uid="{00000000-0004-0000-0000-0000E3100000}"/>
    <hyperlink ref="E4335" location="A126231562L" display="A126231562L" xr:uid="{00000000-0004-0000-0000-0000E4100000}"/>
    <hyperlink ref="E4336" location="A126245818R" display="A126245818R" xr:uid="{00000000-0004-0000-0000-0000E5100000}"/>
    <hyperlink ref="E4337" location="A126238690J" display="A126238690J" xr:uid="{00000000-0004-0000-0000-0000E6100000}"/>
    <hyperlink ref="E4338" location="A126231202J" display="A126231202J" xr:uid="{00000000-0004-0000-0000-0000E7100000}"/>
    <hyperlink ref="E4339" location="A126245458W" display="A126245458W" xr:uid="{00000000-0004-0000-0000-0000E8100000}"/>
    <hyperlink ref="E4340" location="A126238330C" display="A126238330C" xr:uid="{00000000-0004-0000-0000-0000E9100000}"/>
    <hyperlink ref="E4341" location="A126231706L" display="A126231706L" xr:uid="{00000000-0004-0000-0000-0000EA100000}"/>
    <hyperlink ref="E4342" location="A126245962J" display="A126245962J" xr:uid="{00000000-0004-0000-0000-0000EB100000}"/>
    <hyperlink ref="E4343" location="A126238834J" display="A126238834J" xr:uid="{00000000-0004-0000-0000-0000EC100000}"/>
    <hyperlink ref="E4344" location="A126231274V" display="A126231274V" xr:uid="{00000000-0004-0000-0000-0000ED100000}"/>
    <hyperlink ref="E4345" location="A126245530C" display="A126245530C" xr:uid="{00000000-0004-0000-0000-0000EE100000}"/>
    <hyperlink ref="E4346" location="A126238402C" display="A126238402C" xr:uid="{00000000-0004-0000-0000-0000EF100000}"/>
    <hyperlink ref="E4347" location="A126231418V" display="A126231418V" xr:uid="{00000000-0004-0000-0000-0000F0100000}"/>
    <hyperlink ref="E4348" location="A126245674R" display="A126245674R" xr:uid="{00000000-0004-0000-0000-0000F1100000}"/>
    <hyperlink ref="E4349" location="A126238546R" display="A126238546R" xr:uid="{00000000-0004-0000-0000-0000F2100000}"/>
    <hyperlink ref="E4350" location="A126231058A" display="A126231058A" xr:uid="{00000000-0004-0000-0000-0000F3100000}"/>
    <hyperlink ref="E4351" location="A126245314K" display="A126245314K" xr:uid="{00000000-0004-0000-0000-0000F4100000}"/>
    <hyperlink ref="E4352" location="A126238186W" display="A126238186W" xr:uid="{00000000-0004-0000-0000-0000F5100000}"/>
    <hyperlink ref="E4353" location="A126231778X" display="A126231778X" xr:uid="{00000000-0004-0000-0000-0000F6100000}"/>
    <hyperlink ref="E4354" location="A126246034K" display="A126246034K" xr:uid="{00000000-0004-0000-0000-0000F7100000}"/>
    <hyperlink ref="E4355" location="A126238906J" display="A126238906J" xr:uid="{00000000-0004-0000-0000-0000F8100000}"/>
    <hyperlink ref="E4356" location="A126231490L" display="A126231490L" xr:uid="{00000000-0004-0000-0000-0000F9100000}"/>
    <hyperlink ref="E4357" location="A126245746R" display="A126245746R" xr:uid="{00000000-0004-0000-0000-0000FA100000}"/>
    <hyperlink ref="E4358" location="A126238618R" display="A126238618R" xr:uid="{00000000-0004-0000-0000-0000FB100000}"/>
    <hyperlink ref="E4359" location="A126231158K" display="A126231158K" xr:uid="{00000000-0004-0000-0000-0000FC100000}"/>
    <hyperlink ref="E4360" location="A126245414V" display="A126245414V" xr:uid="{00000000-0004-0000-0000-0000FD100000}"/>
    <hyperlink ref="E4361" location="A126238286F" display="A126238286F" xr:uid="{00000000-0004-0000-0000-0000FE100000}"/>
    <hyperlink ref="E4362" location="A126231590W" display="A126231590W" xr:uid="{00000000-0004-0000-0000-0000FF100000}"/>
    <hyperlink ref="E4363" location="A126245846X" display="A126245846X" xr:uid="{00000000-0004-0000-0000-000000110000}"/>
    <hyperlink ref="E4364" location="A126238718X" display="A126238718X" xr:uid="{00000000-0004-0000-0000-000001110000}"/>
    <hyperlink ref="E4365" location="A126231230T" display="A126231230T" xr:uid="{00000000-0004-0000-0000-000002110000}"/>
    <hyperlink ref="E4366" location="A126245486F" display="A126245486F" xr:uid="{00000000-0004-0000-0000-000003110000}"/>
    <hyperlink ref="E4367" location="A126238358F" display="A126238358F" xr:uid="{00000000-0004-0000-0000-000004110000}"/>
    <hyperlink ref="E4368" location="A126231734W" display="A126231734W" xr:uid="{00000000-0004-0000-0000-000005110000}"/>
    <hyperlink ref="E4369" location="A126245990T" display="A126245990T" xr:uid="{00000000-0004-0000-0000-000006110000}"/>
    <hyperlink ref="E4370" location="A126238862T" display="A126238862T" xr:uid="{00000000-0004-0000-0000-000007110000}"/>
    <hyperlink ref="E4371" location="A126231302T" display="A126231302T" xr:uid="{00000000-0004-0000-0000-000008110000}"/>
    <hyperlink ref="E4372" location="A126245558F" display="A126245558F" xr:uid="{00000000-0004-0000-0000-000009110000}"/>
    <hyperlink ref="E4373" location="A126238430L" display="A126238430L" xr:uid="{00000000-0004-0000-0000-00000A110000}"/>
    <hyperlink ref="E4374" location="A126231446C" display="A126231446C" xr:uid="{00000000-0004-0000-0000-00000B110000}"/>
    <hyperlink ref="E4375" location="A126245702L" display="A126245702L" xr:uid="{00000000-0004-0000-0000-00000C110000}"/>
    <hyperlink ref="E4376" location="A126238574X" display="A126238574X" xr:uid="{00000000-0004-0000-0000-00000D110000}"/>
    <hyperlink ref="E4377" location="A126231086K" display="A126231086K" xr:uid="{00000000-0004-0000-0000-00000E110000}"/>
    <hyperlink ref="E4378" location="A126245342V" display="A126245342V" xr:uid="{00000000-0004-0000-0000-00000F110000}"/>
    <hyperlink ref="E4379" location="A126238214V" display="A126238214V" xr:uid="{00000000-0004-0000-0000-000010110000}"/>
    <hyperlink ref="E4380" location="A126231806W" display="A126231806W" xr:uid="{00000000-0004-0000-0000-000011110000}"/>
    <hyperlink ref="E4381" location="A126246062V" display="A126246062V" xr:uid="{00000000-0004-0000-0000-000012110000}"/>
    <hyperlink ref="E4382" location="A126238934T" display="A126238934T" xr:uid="{00000000-0004-0000-0000-000013110000}"/>
    <hyperlink ref="E4383" location="A126231518C" display="A126231518C" xr:uid="{00000000-0004-0000-0000-000014110000}"/>
    <hyperlink ref="E4384" location="A126245774X" display="A126245774X" xr:uid="{00000000-0004-0000-0000-000015110000}"/>
    <hyperlink ref="E4385" location="A126238646X" display="A126238646X" xr:uid="{00000000-0004-0000-0000-00001611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763.68200000000002</v>
      </c>
      <c r="C11" s="9">
        <v>412.81599999999997</v>
      </c>
      <c r="D11" s="9">
        <v>350.86500000000001</v>
      </c>
      <c r="E11" s="9">
        <v>755.89800000000002</v>
      </c>
      <c r="F11" s="9">
        <v>407.38400000000001</v>
      </c>
      <c r="G11" s="9">
        <v>348.51299999999998</v>
      </c>
      <c r="H11" s="9">
        <v>292.88299999999998</v>
      </c>
      <c r="I11" s="9">
        <v>159.69399999999999</v>
      </c>
      <c r="J11" s="9">
        <v>133.18899999999999</v>
      </c>
      <c r="K11" s="9">
        <v>160.13999999999999</v>
      </c>
      <c r="L11" s="9">
        <v>89.566000000000003</v>
      </c>
      <c r="M11" s="9">
        <v>70.573999999999998</v>
      </c>
      <c r="N11" s="9">
        <v>132.13499999999999</v>
      </c>
      <c r="O11" s="9">
        <v>62.68</v>
      </c>
      <c r="P11" s="9">
        <v>69.454999999999998</v>
      </c>
      <c r="Q11" s="9">
        <v>94.338999999999999</v>
      </c>
      <c r="R11" s="9">
        <v>46.932000000000002</v>
      </c>
      <c r="S11" s="9">
        <v>47.406999999999996</v>
      </c>
      <c r="T11" s="9">
        <v>84.185000000000002</v>
      </c>
      <c r="U11" s="9">
        <v>53.944000000000003</v>
      </c>
      <c r="V11" s="9">
        <v>30.241</v>
      </c>
      <c r="W11" s="9">
        <v>76.400999999999996</v>
      </c>
      <c r="X11" s="9">
        <v>48.512</v>
      </c>
      <c r="Y11" s="9">
        <v>27.888999999999999</v>
      </c>
      <c r="Z11" s="9">
        <v>7.7839999999999998</v>
      </c>
      <c r="AA11" s="9">
        <v>5.4320000000000004</v>
      </c>
      <c r="AB11" s="9">
        <v>2.3519999999999999</v>
      </c>
      <c r="AC11" s="9">
        <v>683.10900000000004</v>
      </c>
      <c r="AD11" s="9">
        <v>370.988</v>
      </c>
      <c r="AE11" s="9">
        <v>312.12099999999998</v>
      </c>
      <c r="AF11" s="9">
        <v>677.32500000000005</v>
      </c>
      <c r="AG11" s="9">
        <v>366.38299999999998</v>
      </c>
      <c r="AH11" s="9">
        <v>310.94200000000001</v>
      </c>
      <c r="AI11" s="9">
        <v>252.31299999999999</v>
      </c>
      <c r="AJ11" s="9">
        <v>139.04400000000001</v>
      </c>
      <c r="AK11" s="9">
        <v>113.26900000000001</v>
      </c>
      <c r="AL11" s="9">
        <v>149.929</v>
      </c>
      <c r="AM11" s="9">
        <v>82.656999999999996</v>
      </c>
      <c r="AN11" s="9">
        <v>67.272000000000006</v>
      </c>
      <c r="AO11" s="9">
        <v>119.78</v>
      </c>
      <c r="AP11" s="9">
        <v>56.143000000000001</v>
      </c>
      <c r="AQ11" s="9">
        <v>63.637999999999998</v>
      </c>
      <c r="AR11" s="9">
        <v>85.391999999999996</v>
      </c>
      <c r="AS11" s="9">
        <v>44.424999999999997</v>
      </c>
      <c r="AT11" s="9">
        <v>40.966000000000001</v>
      </c>
      <c r="AU11" s="9">
        <v>75.694999999999993</v>
      </c>
      <c r="AV11" s="9">
        <v>48.719000000000001</v>
      </c>
      <c r="AW11" s="9">
        <v>26.975999999999999</v>
      </c>
      <c r="AX11" s="9">
        <v>69.911000000000001</v>
      </c>
      <c r="AY11" s="9">
        <v>44.113</v>
      </c>
      <c r="AZ11" s="9">
        <v>25.797999999999998</v>
      </c>
      <c r="BA11" s="9">
        <v>5.7839999999999998</v>
      </c>
      <c r="BB11" s="9">
        <v>4.6050000000000004</v>
      </c>
      <c r="BC11" s="9">
        <v>1.179</v>
      </c>
      <c r="BD11" s="9">
        <v>141.54599999999999</v>
      </c>
      <c r="BE11" s="9">
        <v>77.346999999999994</v>
      </c>
      <c r="BF11" s="9">
        <v>64.198999999999998</v>
      </c>
      <c r="BG11" s="9">
        <v>141.15199999999999</v>
      </c>
      <c r="BH11" s="9">
        <v>76.953000000000003</v>
      </c>
      <c r="BI11" s="9">
        <v>64.198999999999998</v>
      </c>
      <c r="BJ11" s="9">
        <v>63.098999999999997</v>
      </c>
      <c r="BK11" s="9">
        <v>33.448999999999998</v>
      </c>
      <c r="BL11" s="9">
        <v>29.65</v>
      </c>
      <c r="BM11" s="9">
        <v>29.39</v>
      </c>
      <c r="BN11" s="9">
        <v>14.686</v>
      </c>
      <c r="BO11" s="9">
        <v>14.704000000000001</v>
      </c>
      <c r="BP11" s="9">
        <v>25.164000000000001</v>
      </c>
      <c r="BQ11" s="9">
        <v>14.394</v>
      </c>
      <c r="BR11" s="9">
        <v>10.77</v>
      </c>
      <c r="BS11" s="9">
        <v>13.486000000000001</v>
      </c>
      <c r="BT11" s="9">
        <v>8.0809999999999995</v>
      </c>
      <c r="BU11" s="9">
        <v>5.4050000000000002</v>
      </c>
      <c r="BV11" s="9">
        <v>10.407999999999999</v>
      </c>
      <c r="BW11" s="9">
        <v>6.7370000000000001</v>
      </c>
      <c r="BX11" s="9">
        <v>3.67</v>
      </c>
      <c r="BY11" s="9">
        <v>10.013999999999999</v>
      </c>
      <c r="BZ11" s="9">
        <v>6.3440000000000003</v>
      </c>
      <c r="CA11" s="9">
        <v>3.67</v>
      </c>
      <c r="CB11" s="9">
        <v>0.39300000000000002</v>
      </c>
      <c r="CC11" s="9">
        <v>0.39300000000000002</v>
      </c>
      <c r="CD11" s="9">
        <v>0</v>
      </c>
      <c r="CE11" s="9">
        <v>53.145000000000003</v>
      </c>
      <c r="CF11" s="9">
        <v>24.087</v>
      </c>
      <c r="CG11" s="9">
        <v>29.058</v>
      </c>
      <c r="CH11" s="9">
        <v>53.145000000000003</v>
      </c>
      <c r="CI11" s="9">
        <v>24.087</v>
      </c>
      <c r="CJ11" s="9">
        <v>29.058</v>
      </c>
      <c r="CK11" s="9">
        <v>24.483000000000001</v>
      </c>
      <c r="CL11" s="9">
        <v>12.307</v>
      </c>
      <c r="CM11" s="9">
        <v>12.177</v>
      </c>
      <c r="CN11" s="9">
        <v>8.8610000000000007</v>
      </c>
      <c r="CO11" s="9">
        <v>3.0379999999999998</v>
      </c>
      <c r="CP11" s="9">
        <v>5.8230000000000004</v>
      </c>
      <c r="CQ11" s="9">
        <v>11.333</v>
      </c>
      <c r="CR11" s="9">
        <v>4.1900000000000004</v>
      </c>
      <c r="CS11" s="9">
        <v>7.1429999999999998</v>
      </c>
      <c r="CT11" s="9">
        <v>6.4189999999999996</v>
      </c>
      <c r="CU11" s="9">
        <v>2.7029999999999998</v>
      </c>
      <c r="CV11" s="9">
        <v>3.7160000000000002</v>
      </c>
      <c r="CW11" s="9">
        <v>2.048</v>
      </c>
      <c r="CX11" s="9">
        <v>1.849</v>
      </c>
      <c r="CY11" s="9">
        <v>0.19900000000000001</v>
      </c>
      <c r="CZ11" s="9">
        <v>2.048</v>
      </c>
      <c r="DA11" s="9">
        <v>1.849</v>
      </c>
      <c r="DB11" s="9">
        <v>0.19900000000000001</v>
      </c>
      <c r="DC11" s="9">
        <v>0</v>
      </c>
      <c r="DD11" s="9">
        <v>0</v>
      </c>
      <c r="DE11" s="9">
        <v>0</v>
      </c>
      <c r="DF11" s="9">
        <v>51.887</v>
      </c>
      <c r="DG11" s="9">
        <v>31.318000000000001</v>
      </c>
      <c r="DH11" s="9">
        <v>20.568999999999999</v>
      </c>
      <c r="DI11" s="9">
        <v>48.606999999999999</v>
      </c>
      <c r="DJ11" s="9">
        <v>28.594999999999999</v>
      </c>
      <c r="DK11" s="9">
        <v>20.010999999999999</v>
      </c>
      <c r="DL11" s="9">
        <v>9.8000000000000007</v>
      </c>
      <c r="DM11" s="9">
        <v>5.4580000000000002</v>
      </c>
      <c r="DN11" s="9">
        <v>4.3410000000000002</v>
      </c>
      <c r="DO11" s="9">
        <v>3.8359999999999999</v>
      </c>
      <c r="DP11" s="9">
        <v>2.7</v>
      </c>
      <c r="DQ11" s="9">
        <v>1.1359999999999999</v>
      </c>
      <c r="DR11" s="9">
        <v>1.212</v>
      </c>
      <c r="DS11" s="9">
        <v>0.65500000000000003</v>
      </c>
      <c r="DT11" s="9">
        <v>0.55700000000000005</v>
      </c>
      <c r="DU11" s="9">
        <v>12.068</v>
      </c>
      <c r="DV11" s="9">
        <v>6.7750000000000004</v>
      </c>
      <c r="DW11" s="9">
        <v>5.2930000000000001</v>
      </c>
      <c r="DX11" s="9">
        <v>24.971</v>
      </c>
      <c r="DY11" s="9">
        <v>15.73</v>
      </c>
      <c r="DZ11" s="9">
        <v>9.2420000000000009</v>
      </c>
      <c r="EA11" s="9">
        <v>21.692</v>
      </c>
      <c r="EB11" s="9">
        <v>13.007</v>
      </c>
      <c r="EC11" s="9">
        <v>8.6839999999999993</v>
      </c>
      <c r="ED11" s="9">
        <v>3.28</v>
      </c>
      <c r="EE11" s="9">
        <v>2.722</v>
      </c>
      <c r="EF11" s="9">
        <v>0.55700000000000005</v>
      </c>
      <c r="EG11" s="9">
        <v>8.6489999999999991</v>
      </c>
      <c r="EH11" s="9">
        <v>6.47</v>
      </c>
      <c r="EI11" s="9">
        <v>2.1800000000000002</v>
      </c>
      <c r="EJ11" s="9">
        <v>8.6489999999999991</v>
      </c>
      <c r="EK11" s="9">
        <v>6.47</v>
      </c>
      <c r="EL11" s="9">
        <v>2.1800000000000002</v>
      </c>
      <c r="EM11" s="9">
        <v>7.016</v>
      </c>
      <c r="EN11" s="9">
        <v>4.8369999999999997</v>
      </c>
      <c r="EO11" s="9">
        <v>2.1800000000000002</v>
      </c>
      <c r="EP11" s="9">
        <v>1.633</v>
      </c>
      <c r="EQ11" s="9">
        <v>1.633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43.237000000000002</v>
      </c>
      <c r="FI11" s="9">
        <v>24.847999999999999</v>
      </c>
      <c r="FJ11" s="9">
        <v>18.388999999999999</v>
      </c>
      <c r="FK11" s="9">
        <v>39.957999999999998</v>
      </c>
      <c r="FL11" s="9">
        <v>22.126000000000001</v>
      </c>
      <c r="FM11" s="9">
        <v>17.832000000000001</v>
      </c>
      <c r="FN11" s="9">
        <v>2.7839999999999998</v>
      </c>
      <c r="FO11" s="9">
        <v>0.622</v>
      </c>
      <c r="FP11" s="9">
        <v>2.1619999999999999</v>
      </c>
      <c r="FQ11" s="9">
        <v>2.2029999999999998</v>
      </c>
      <c r="FR11" s="9">
        <v>1.0669999999999999</v>
      </c>
      <c r="FS11" s="9">
        <v>1.1359999999999999</v>
      </c>
      <c r="FT11" s="9">
        <v>1.212</v>
      </c>
      <c r="FU11" s="9">
        <v>0.65500000000000003</v>
      </c>
      <c r="FV11" s="9">
        <v>0.55700000000000005</v>
      </c>
      <c r="FW11" s="9">
        <v>12.068</v>
      </c>
      <c r="FX11" s="9">
        <v>6.7750000000000004</v>
      </c>
      <c r="FY11" s="9">
        <v>5.2930000000000001</v>
      </c>
      <c r="FZ11" s="9">
        <v>24.971</v>
      </c>
      <c r="GA11" s="9">
        <v>15.73</v>
      </c>
      <c r="GB11" s="9">
        <v>9.2420000000000009</v>
      </c>
      <c r="GC11" s="9">
        <v>21.692</v>
      </c>
      <c r="GD11" s="9">
        <v>13.007</v>
      </c>
      <c r="GE11" s="9">
        <v>8.6839999999999993</v>
      </c>
      <c r="GF11" s="9">
        <v>3.28</v>
      </c>
      <c r="GG11" s="9">
        <v>2.722</v>
      </c>
      <c r="GH11" s="9">
        <v>0.55700000000000005</v>
      </c>
      <c r="GI11" s="9">
        <v>69.915000000000006</v>
      </c>
      <c r="GJ11" s="9">
        <v>35.670999999999999</v>
      </c>
      <c r="GK11" s="9">
        <v>34.244999999999997</v>
      </c>
      <c r="GL11" s="9">
        <v>69.915000000000006</v>
      </c>
      <c r="GM11" s="9">
        <v>35.670999999999999</v>
      </c>
      <c r="GN11" s="9">
        <v>34.244999999999997</v>
      </c>
      <c r="GO11" s="9">
        <v>39.051000000000002</v>
      </c>
      <c r="GP11" s="9">
        <v>20.352</v>
      </c>
      <c r="GQ11" s="9">
        <v>18.699000000000002</v>
      </c>
      <c r="GR11" s="9">
        <v>19.068000000000001</v>
      </c>
      <c r="GS11" s="9">
        <v>10.98</v>
      </c>
      <c r="GT11" s="9">
        <v>8.0879999999999992</v>
      </c>
      <c r="GU11" s="9">
        <v>7.9690000000000003</v>
      </c>
      <c r="GV11" s="9">
        <v>3.09</v>
      </c>
      <c r="GW11" s="9">
        <v>4.88</v>
      </c>
      <c r="GX11" s="9">
        <v>2.0259999999999998</v>
      </c>
      <c r="GY11" s="9">
        <v>0.434</v>
      </c>
      <c r="GZ11" s="9">
        <v>1.5920000000000001</v>
      </c>
      <c r="HA11" s="9">
        <v>1.8</v>
      </c>
      <c r="HB11" s="9">
        <v>0.81399999999999995</v>
      </c>
      <c r="HC11" s="9">
        <v>0.98599999999999999</v>
      </c>
      <c r="HD11" s="9">
        <v>1.8</v>
      </c>
      <c r="HE11" s="9">
        <v>0.81399999999999995</v>
      </c>
      <c r="HF11" s="9">
        <v>0.98599999999999999</v>
      </c>
      <c r="HG11" s="9">
        <v>0</v>
      </c>
      <c r="HH11" s="9">
        <v>0</v>
      </c>
      <c r="HI11" s="9">
        <v>0</v>
      </c>
      <c r="HJ11" s="9">
        <v>60.197000000000003</v>
      </c>
      <c r="HK11" s="9">
        <v>39.128</v>
      </c>
      <c r="HL11" s="9">
        <v>21.068999999999999</v>
      </c>
      <c r="HM11" s="9">
        <v>60.197000000000003</v>
      </c>
      <c r="HN11" s="9">
        <v>39.128</v>
      </c>
      <c r="HO11" s="9">
        <v>21.068999999999999</v>
      </c>
      <c r="HP11" s="9">
        <v>25.675000000000001</v>
      </c>
      <c r="HQ11" s="9">
        <v>18.597000000000001</v>
      </c>
      <c r="HR11" s="9">
        <v>7.0780000000000003</v>
      </c>
      <c r="HS11" s="9">
        <v>13.351000000000001</v>
      </c>
      <c r="HT11" s="9">
        <v>8.2539999999999996</v>
      </c>
      <c r="HU11" s="9">
        <v>5.0970000000000004</v>
      </c>
      <c r="HV11" s="9">
        <v>6.6210000000000004</v>
      </c>
      <c r="HW11" s="9">
        <v>3.9540000000000002</v>
      </c>
      <c r="HX11" s="9">
        <v>2.6669999999999998</v>
      </c>
      <c r="HY11" s="9">
        <v>8.3719999999999999</v>
      </c>
      <c r="HZ11" s="9">
        <v>4.4219999999999997</v>
      </c>
      <c r="IA11" s="9">
        <v>3.9510000000000001</v>
      </c>
      <c r="IB11" s="9">
        <v>6.1769999999999996</v>
      </c>
      <c r="IC11" s="9">
        <v>3.9009999999999998</v>
      </c>
      <c r="ID11" s="9">
        <v>2.2759999999999998</v>
      </c>
      <c r="IE11" s="9">
        <v>6.1769999999999996</v>
      </c>
      <c r="IF11" s="9">
        <v>3.9009999999999998</v>
      </c>
      <c r="IG11" s="9">
        <v>2.2759999999999998</v>
      </c>
      <c r="IH11" s="9">
        <v>0</v>
      </c>
      <c r="II11" s="9">
        <v>0</v>
      </c>
      <c r="IJ11" s="9">
        <v>0</v>
      </c>
      <c r="IK11" s="9">
        <v>67.906999999999996</v>
      </c>
      <c r="IL11" s="9">
        <v>37.738</v>
      </c>
      <c r="IM11" s="9">
        <v>30.17</v>
      </c>
      <c r="IN11" s="9">
        <v>66.718000000000004</v>
      </c>
      <c r="IO11" s="9">
        <v>36.774999999999999</v>
      </c>
      <c r="IP11" s="9">
        <v>29.943000000000001</v>
      </c>
      <c r="IQ11" s="9">
        <v>12.238</v>
      </c>
    </row>
    <row r="12" spans="1:251">
      <c r="A12" s="10">
        <v>42401</v>
      </c>
      <c r="B12" s="9">
        <v>723.68</v>
      </c>
      <c r="C12" s="9">
        <v>386.49</v>
      </c>
      <c r="D12" s="9">
        <v>337.19</v>
      </c>
      <c r="E12" s="9">
        <v>716.03599999999994</v>
      </c>
      <c r="F12" s="9">
        <v>382.59300000000002</v>
      </c>
      <c r="G12" s="9">
        <v>333.44299999999998</v>
      </c>
      <c r="H12" s="9">
        <v>254.971</v>
      </c>
      <c r="I12" s="9">
        <v>148.35300000000001</v>
      </c>
      <c r="J12" s="9">
        <v>106.61799999999999</v>
      </c>
      <c r="K12" s="9">
        <v>147.554</v>
      </c>
      <c r="L12" s="9">
        <v>74.037999999999997</v>
      </c>
      <c r="M12" s="9">
        <v>73.516000000000005</v>
      </c>
      <c r="N12" s="9">
        <v>133.298</v>
      </c>
      <c r="O12" s="9">
        <v>61.347000000000001</v>
      </c>
      <c r="P12" s="9">
        <v>71.950999999999993</v>
      </c>
      <c r="Q12" s="9">
        <v>103.318</v>
      </c>
      <c r="R12" s="9">
        <v>50.673000000000002</v>
      </c>
      <c r="S12" s="9">
        <v>52.645000000000003</v>
      </c>
      <c r="T12" s="9">
        <v>84.54</v>
      </c>
      <c r="U12" s="9">
        <v>52.079000000000001</v>
      </c>
      <c r="V12" s="9">
        <v>32.460999999999999</v>
      </c>
      <c r="W12" s="9">
        <v>76.896000000000001</v>
      </c>
      <c r="X12" s="9">
        <v>48.182000000000002</v>
      </c>
      <c r="Y12" s="9">
        <v>28.713999999999999</v>
      </c>
      <c r="Z12" s="9">
        <v>7.6440000000000001</v>
      </c>
      <c r="AA12" s="9">
        <v>3.8969999999999998</v>
      </c>
      <c r="AB12" s="9">
        <v>3.7469999999999999</v>
      </c>
      <c r="AC12" s="9">
        <v>655.23</v>
      </c>
      <c r="AD12" s="9">
        <v>350.80799999999999</v>
      </c>
      <c r="AE12" s="9">
        <v>304.423</v>
      </c>
      <c r="AF12" s="9">
        <v>650.154</v>
      </c>
      <c r="AG12" s="9">
        <v>348.13799999999998</v>
      </c>
      <c r="AH12" s="9">
        <v>302.01600000000002</v>
      </c>
      <c r="AI12" s="9">
        <v>230.39500000000001</v>
      </c>
      <c r="AJ12" s="9">
        <v>133.20599999999999</v>
      </c>
      <c r="AK12" s="9">
        <v>97.188999999999993</v>
      </c>
      <c r="AL12" s="9">
        <v>135.96600000000001</v>
      </c>
      <c r="AM12" s="9">
        <v>67.393000000000001</v>
      </c>
      <c r="AN12" s="9">
        <v>68.573999999999998</v>
      </c>
      <c r="AO12" s="9">
        <v>120.423</v>
      </c>
      <c r="AP12" s="9">
        <v>56.122</v>
      </c>
      <c r="AQ12" s="9">
        <v>64.3</v>
      </c>
      <c r="AR12" s="9">
        <v>92.483999999999995</v>
      </c>
      <c r="AS12" s="9">
        <v>46.061</v>
      </c>
      <c r="AT12" s="9">
        <v>46.423000000000002</v>
      </c>
      <c r="AU12" s="9">
        <v>75.962000000000003</v>
      </c>
      <c r="AV12" s="9">
        <v>48.024999999999999</v>
      </c>
      <c r="AW12" s="9">
        <v>27.937000000000001</v>
      </c>
      <c r="AX12" s="9">
        <v>70.885999999999996</v>
      </c>
      <c r="AY12" s="9">
        <v>45.356000000000002</v>
      </c>
      <c r="AZ12" s="9">
        <v>25.53</v>
      </c>
      <c r="BA12" s="9">
        <v>5.0759999999999996</v>
      </c>
      <c r="BB12" s="9">
        <v>2.67</v>
      </c>
      <c r="BC12" s="9">
        <v>2.4060000000000001</v>
      </c>
      <c r="BD12" s="9">
        <v>130.85599999999999</v>
      </c>
      <c r="BE12" s="9">
        <v>62.476999999999997</v>
      </c>
      <c r="BF12" s="9">
        <v>68.378</v>
      </c>
      <c r="BG12" s="9">
        <v>129.369</v>
      </c>
      <c r="BH12" s="9">
        <v>60.99</v>
      </c>
      <c r="BI12" s="9">
        <v>68.378</v>
      </c>
      <c r="BJ12" s="9">
        <v>45.518999999999998</v>
      </c>
      <c r="BK12" s="9">
        <v>23.564</v>
      </c>
      <c r="BL12" s="9">
        <v>21.954999999999998</v>
      </c>
      <c r="BM12" s="9">
        <v>25.821000000000002</v>
      </c>
      <c r="BN12" s="9">
        <v>11.384</v>
      </c>
      <c r="BO12" s="9">
        <v>14.436</v>
      </c>
      <c r="BP12" s="9">
        <v>24.736000000000001</v>
      </c>
      <c r="BQ12" s="9">
        <v>11.215999999999999</v>
      </c>
      <c r="BR12" s="9">
        <v>13.52</v>
      </c>
      <c r="BS12" s="9">
        <v>22.521999999999998</v>
      </c>
      <c r="BT12" s="9">
        <v>9.7059999999999995</v>
      </c>
      <c r="BU12" s="9">
        <v>12.815</v>
      </c>
      <c r="BV12" s="9">
        <v>12.257999999999999</v>
      </c>
      <c r="BW12" s="9">
        <v>6.6059999999999999</v>
      </c>
      <c r="BX12" s="9">
        <v>5.6520000000000001</v>
      </c>
      <c r="BY12" s="9">
        <v>10.772</v>
      </c>
      <c r="BZ12" s="9">
        <v>5.1189999999999998</v>
      </c>
      <c r="CA12" s="9">
        <v>5.6520000000000001</v>
      </c>
      <c r="CB12" s="9">
        <v>1.4870000000000001</v>
      </c>
      <c r="CC12" s="9">
        <v>1.4870000000000001</v>
      </c>
      <c r="CD12" s="9">
        <v>0</v>
      </c>
      <c r="CE12" s="9">
        <v>56.36</v>
      </c>
      <c r="CF12" s="9">
        <v>38.189</v>
      </c>
      <c r="CG12" s="9">
        <v>18.172000000000001</v>
      </c>
      <c r="CH12" s="9">
        <v>56.36</v>
      </c>
      <c r="CI12" s="9">
        <v>38.189</v>
      </c>
      <c r="CJ12" s="9">
        <v>18.172000000000001</v>
      </c>
      <c r="CK12" s="9">
        <v>26.856999999999999</v>
      </c>
      <c r="CL12" s="9">
        <v>20.661999999999999</v>
      </c>
      <c r="CM12" s="9">
        <v>6.1950000000000003</v>
      </c>
      <c r="CN12" s="9">
        <v>11.955</v>
      </c>
      <c r="CO12" s="9">
        <v>7.423</v>
      </c>
      <c r="CP12" s="9">
        <v>4.532</v>
      </c>
      <c r="CQ12" s="9">
        <v>9.8010000000000002</v>
      </c>
      <c r="CR12" s="9">
        <v>6.0780000000000003</v>
      </c>
      <c r="CS12" s="9">
        <v>3.7229999999999999</v>
      </c>
      <c r="CT12" s="9">
        <v>5.7939999999999996</v>
      </c>
      <c r="CU12" s="9">
        <v>3.1920000000000002</v>
      </c>
      <c r="CV12" s="9">
        <v>2.6019999999999999</v>
      </c>
      <c r="CW12" s="9">
        <v>1.9530000000000001</v>
      </c>
      <c r="CX12" s="9">
        <v>0.83299999999999996</v>
      </c>
      <c r="CY12" s="9">
        <v>1.119</v>
      </c>
      <c r="CZ12" s="9">
        <v>1.9530000000000001</v>
      </c>
      <c r="DA12" s="9">
        <v>0.83299999999999996</v>
      </c>
      <c r="DB12" s="9">
        <v>1.119</v>
      </c>
      <c r="DC12" s="9">
        <v>0</v>
      </c>
      <c r="DD12" s="9">
        <v>0</v>
      </c>
      <c r="DE12" s="9">
        <v>0</v>
      </c>
      <c r="DF12" s="9">
        <v>43.893999999999998</v>
      </c>
      <c r="DG12" s="9">
        <v>25.332000000000001</v>
      </c>
      <c r="DH12" s="9">
        <v>18.562000000000001</v>
      </c>
      <c r="DI12" s="9">
        <v>41.360999999999997</v>
      </c>
      <c r="DJ12" s="9">
        <v>24.277000000000001</v>
      </c>
      <c r="DK12" s="9">
        <v>17.085000000000001</v>
      </c>
      <c r="DL12" s="9">
        <v>10.811</v>
      </c>
      <c r="DM12" s="9">
        <v>6.07</v>
      </c>
      <c r="DN12" s="9">
        <v>4.7409999999999997</v>
      </c>
      <c r="DO12" s="9">
        <v>1.296</v>
      </c>
      <c r="DP12" s="9">
        <v>0.72799999999999998</v>
      </c>
      <c r="DQ12" s="9">
        <v>0.56899999999999995</v>
      </c>
      <c r="DR12" s="9">
        <v>4.2709999999999999</v>
      </c>
      <c r="DS12" s="9">
        <v>1.498</v>
      </c>
      <c r="DT12" s="9">
        <v>2.7730000000000001</v>
      </c>
      <c r="DU12" s="9">
        <v>7.4779999999999998</v>
      </c>
      <c r="DV12" s="9">
        <v>4.1580000000000004</v>
      </c>
      <c r="DW12" s="9">
        <v>3.32</v>
      </c>
      <c r="DX12" s="9">
        <v>20.036999999999999</v>
      </c>
      <c r="DY12" s="9">
        <v>12.878</v>
      </c>
      <c r="DZ12" s="9">
        <v>7.1580000000000004</v>
      </c>
      <c r="EA12" s="9">
        <v>17.504999999999999</v>
      </c>
      <c r="EB12" s="9">
        <v>11.823</v>
      </c>
      <c r="EC12" s="9">
        <v>5.681</v>
      </c>
      <c r="ED12" s="9">
        <v>2.532</v>
      </c>
      <c r="EE12" s="9">
        <v>1.0549999999999999</v>
      </c>
      <c r="EF12" s="9">
        <v>1.4770000000000001</v>
      </c>
      <c r="EG12" s="9">
        <v>8.8640000000000008</v>
      </c>
      <c r="EH12" s="9">
        <v>5.47</v>
      </c>
      <c r="EI12" s="9">
        <v>3.3940000000000001</v>
      </c>
      <c r="EJ12" s="9">
        <v>8.8640000000000008</v>
      </c>
      <c r="EK12" s="9">
        <v>5.47</v>
      </c>
      <c r="EL12" s="9">
        <v>3.3940000000000001</v>
      </c>
      <c r="EM12" s="9">
        <v>7.9729999999999999</v>
      </c>
      <c r="EN12" s="9">
        <v>4.5780000000000003</v>
      </c>
      <c r="EO12" s="9">
        <v>3.3940000000000001</v>
      </c>
      <c r="EP12" s="9">
        <v>0.36899999999999999</v>
      </c>
      <c r="EQ12" s="9">
        <v>0.36899999999999999</v>
      </c>
      <c r="ER12" s="9">
        <v>0</v>
      </c>
      <c r="ES12" s="9">
        <v>0.52200000000000002</v>
      </c>
      <c r="ET12" s="9">
        <v>0.52200000000000002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35.03</v>
      </c>
      <c r="FI12" s="9">
        <v>19.861999999999998</v>
      </c>
      <c r="FJ12" s="9">
        <v>15.167</v>
      </c>
      <c r="FK12" s="9">
        <v>32.497</v>
      </c>
      <c r="FL12" s="9">
        <v>18.806999999999999</v>
      </c>
      <c r="FM12" s="9">
        <v>13.69</v>
      </c>
      <c r="FN12" s="9">
        <v>2.839</v>
      </c>
      <c r="FO12" s="9">
        <v>1.492</v>
      </c>
      <c r="FP12" s="9">
        <v>1.347</v>
      </c>
      <c r="FQ12" s="9">
        <v>0.92700000000000005</v>
      </c>
      <c r="FR12" s="9">
        <v>0.35899999999999999</v>
      </c>
      <c r="FS12" s="9">
        <v>0.56899999999999995</v>
      </c>
      <c r="FT12" s="9">
        <v>3.7490000000000001</v>
      </c>
      <c r="FU12" s="9">
        <v>0.97599999999999998</v>
      </c>
      <c r="FV12" s="9">
        <v>2.7730000000000001</v>
      </c>
      <c r="FW12" s="9">
        <v>7.4779999999999998</v>
      </c>
      <c r="FX12" s="9">
        <v>4.1580000000000004</v>
      </c>
      <c r="FY12" s="9">
        <v>3.32</v>
      </c>
      <c r="FZ12" s="9">
        <v>20.036999999999999</v>
      </c>
      <c r="GA12" s="9">
        <v>12.878</v>
      </c>
      <c r="GB12" s="9">
        <v>7.1580000000000004</v>
      </c>
      <c r="GC12" s="9">
        <v>17.504999999999999</v>
      </c>
      <c r="GD12" s="9">
        <v>11.823</v>
      </c>
      <c r="GE12" s="9">
        <v>5.681</v>
      </c>
      <c r="GF12" s="9">
        <v>2.532</v>
      </c>
      <c r="GG12" s="9">
        <v>1.0549999999999999</v>
      </c>
      <c r="GH12" s="9">
        <v>1.4770000000000001</v>
      </c>
      <c r="GI12" s="9">
        <v>82.891999999999996</v>
      </c>
      <c r="GJ12" s="9">
        <v>41.276000000000003</v>
      </c>
      <c r="GK12" s="9">
        <v>41.616</v>
      </c>
      <c r="GL12" s="9">
        <v>82.891999999999996</v>
      </c>
      <c r="GM12" s="9">
        <v>41.276000000000003</v>
      </c>
      <c r="GN12" s="9">
        <v>41.616</v>
      </c>
      <c r="GO12" s="9">
        <v>47.585000000000001</v>
      </c>
      <c r="GP12" s="9">
        <v>27.210999999999999</v>
      </c>
      <c r="GQ12" s="9">
        <v>20.373999999999999</v>
      </c>
      <c r="GR12" s="9">
        <v>16.702999999999999</v>
      </c>
      <c r="GS12" s="9">
        <v>9.0299999999999994</v>
      </c>
      <c r="GT12" s="9">
        <v>7.673</v>
      </c>
      <c r="GU12" s="9">
        <v>11.605</v>
      </c>
      <c r="GV12" s="9">
        <v>3.677</v>
      </c>
      <c r="GW12" s="9">
        <v>7.9279999999999999</v>
      </c>
      <c r="GX12" s="9">
        <v>4.1680000000000001</v>
      </c>
      <c r="GY12" s="9">
        <v>1.089</v>
      </c>
      <c r="GZ12" s="9">
        <v>3.0790000000000002</v>
      </c>
      <c r="HA12" s="9">
        <v>2.83</v>
      </c>
      <c r="HB12" s="9">
        <v>0.26800000000000002</v>
      </c>
      <c r="HC12" s="9">
        <v>2.5619999999999998</v>
      </c>
      <c r="HD12" s="9">
        <v>2.83</v>
      </c>
      <c r="HE12" s="9">
        <v>0.26800000000000002</v>
      </c>
      <c r="HF12" s="9">
        <v>2.5619999999999998</v>
      </c>
      <c r="HG12" s="9">
        <v>0</v>
      </c>
      <c r="HH12" s="9">
        <v>0</v>
      </c>
      <c r="HI12" s="9">
        <v>0</v>
      </c>
      <c r="HJ12" s="9">
        <v>39.863999999999997</v>
      </c>
      <c r="HK12" s="9">
        <v>22.847999999999999</v>
      </c>
      <c r="HL12" s="9">
        <v>17.015999999999998</v>
      </c>
      <c r="HM12" s="9">
        <v>39.863999999999997</v>
      </c>
      <c r="HN12" s="9">
        <v>22.847999999999999</v>
      </c>
      <c r="HO12" s="9">
        <v>17.015999999999998</v>
      </c>
      <c r="HP12" s="9">
        <v>13.366</v>
      </c>
      <c r="HQ12" s="9">
        <v>6.61</v>
      </c>
      <c r="HR12" s="9">
        <v>6.7560000000000002</v>
      </c>
      <c r="HS12" s="9">
        <v>7.8289999999999997</v>
      </c>
      <c r="HT12" s="9">
        <v>4.5940000000000003</v>
      </c>
      <c r="HU12" s="9">
        <v>3.2349999999999999</v>
      </c>
      <c r="HV12" s="9">
        <v>7.9029999999999996</v>
      </c>
      <c r="HW12" s="9">
        <v>3.4590000000000001</v>
      </c>
      <c r="HX12" s="9">
        <v>4.444</v>
      </c>
      <c r="HY12" s="9">
        <v>5.516</v>
      </c>
      <c r="HZ12" s="9">
        <v>3.3980000000000001</v>
      </c>
      <c r="IA12" s="9">
        <v>2.1179999999999999</v>
      </c>
      <c r="IB12" s="9">
        <v>5.2489999999999997</v>
      </c>
      <c r="IC12" s="9">
        <v>4.7859999999999996</v>
      </c>
      <c r="ID12" s="9">
        <v>0.46300000000000002</v>
      </c>
      <c r="IE12" s="9">
        <v>5.2489999999999997</v>
      </c>
      <c r="IF12" s="9">
        <v>4.7859999999999996</v>
      </c>
      <c r="IG12" s="9">
        <v>0.46300000000000002</v>
      </c>
      <c r="IH12" s="9">
        <v>0</v>
      </c>
      <c r="II12" s="9">
        <v>0</v>
      </c>
      <c r="IJ12" s="9">
        <v>0</v>
      </c>
      <c r="IK12" s="9">
        <v>59.018999999999998</v>
      </c>
      <c r="IL12" s="9">
        <v>36.366</v>
      </c>
      <c r="IM12" s="9">
        <v>22.652999999999999</v>
      </c>
      <c r="IN12" s="9">
        <v>58.494</v>
      </c>
      <c r="IO12" s="9">
        <v>36.238</v>
      </c>
      <c r="IP12" s="9">
        <v>22.254999999999999</v>
      </c>
      <c r="IQ12" s="9">
        <v>14.747</v>
      </c>
    </row>
    <row r="13" spans="1:251">
      <c r="A13" s="10">
        <v>42767</v>
      </c>
      <c r="B13" s="9">
        <v>736.505</v>
      </c>
      <c r="C13" s="9">
        <v>385.41899999999998</v>
      </c>
      <c r="D13" s="9">
        <v>351.08600000000001</v>
      </c>
      <c r="E13" s="9">
        <v>728.12</v>
      </c>
      <c r="F13" s="9">
        <v>380.27800000000002</v>
      </c>
      <c r="G13" s="9">
        <v>347.84199999999998</v>
      </c>
      <c r="H13" s="9">
        <v>271.35899999999998</v>
      </c>
      <c r="I13" s="9">
        <v>155.13800000000001</v>
      </c>
      <c r="J13" s="9">
        <v>116.221</v>
      </c>
      <c r="K13" s="9">
        <v>154.00399999999999</v>
      </c>
      <c r="L13" s="9">
        <v>80.168000000000006</v>
      </c>
      <c r="M13" s="9">
        <v>73.835999999999999</v>
      </c>
      <c r="N13" s="9">
        <v>120.712</v>
      </c>
      <c r="O13" s="9">
        <v>51.426000000000002</v>
      </c>
      <c r="P13" s="9">
        <v>69.286000000000001</v>
      </c>
      <c r="Q13" s="9">
        <v>107.754</v>
      </c>
      <c r="R13" s="9">
        <v>51.877000000000002</v>
      </c>
      <c r="S13" s="9">
        <v>55.875999999999998</v>
      </c>
      <c r="T13" s="9">
        <v>82.676000000000002</v>
      </c>
      <c r="U13" s="9">
        <v>46.81</v>
      </c>
      <c r="V13" s="9">
        <v>35.866999999999997</v>
      </c>
      <c r="W13" s="9">
        <v>74.292000000000002</v>
      </c>
      <c r="X13" s="9">
        <v>41.668999999999997</v>
      </c>
      <c r="Y13" s="9">
        <v>32.622999999999998</v>
      </c>
      <c r="Z13" s="9">
        <v>8.3849999999999998</v>
      </c>
      <c r="AA13" s="9">
        <v>5.141</v>
      </c>
      <c r="AB13" s="9">
        <v>3.2440000000000002</v>
      </c>
      <c r="AC13" s="9">
        <v>647.77800000000002</v>
      </c>
      <c r="AD13" s="9">
        <v>337.59199999999998</v>
      </c>
      <c r="AE13" s="9">
        <v>310.18599999999998</v>
      </c>
      <c r="AF13" s="9">
        <v>640.89</v>
      </c>
      <c r="AG13" s="9">
        <v>333.25299999999999</v>
      </c>
      <c r="AH13" s="9">
        <v>307.637</v>
      </c>
      <c r="AI13" s="9">
        <v>233.47499999999999</v>
      </c>
      <c r="AJ13" s="9">
        <v>131.28899999999999</v>
      </c>
      <c r="AK13" s="9">
        <v>102.18600000000001</v>
      </c>
      <c r="AL13" s="9">
        <v>131.018</v>
      </c>
      <c r="AM13" s="9">
        <v>68.834999999999994</v>
      </c>
      <c r="AN13" s="9">
        <v>62.183</v>
      </c>
      <c r="AO13" s="9">
        <v>110.23</v>
      </c>
      <c r="AP13" s="9">
        <v>45.555</v>
      </c>
      <c r="AQ13" s="9">
        <v>64.674000000000007</v>
      </c>
      <c r="AR13" s="9">
        <v>99.49</v>
      </c>
      <c r="AS13" s="9">
        <v>48.895000000000003</v>
      </c>
      <c r="AT13" s="9">
        <v>50.594999999999999</v>
      </c>
      <c r="AU13" s="9">
        <v>73.566000000000003</v>
      </c>
      <c r="AV13" s="9">
        <v>43.018000000000001</v>
      </c>
      <c r="AW13" s="9">
        <v>30.547999999999998</v>
      </c>
      <c r="AX13" s="9">
        <v>66.677999999999997</v>
      </c>
      <c r="AY13" s="9">
        <v>38.679000000000002</v>
      </c>
      <c r="AZ13" s="9">
        <v>27.998999999999999</v>
      </c>
      <c r="BA13" s="9">
        <v>6.8879999999999999</v>
      </c>
      <c r="BB13" s="9">
        <v>4.3390000000000004</v>
      </c>
      <c r="BC13" s="9">
        <v>2.5489999999999999</v>
      </c>
      <c r="BD13" s="9">
        <v>128.19200000000001</v>
      </c>
      <c r="BE13" s="9">
        <v>71.921000000000006</v>
      </c>
      <c r="BF13" s="9">
        <v>56.271000000000001</v>
      </c>
      <c r="BG13" s="9">
        <v>127.431</v>
      </c>
      <c r="BH13" s="9">
        <v>71.921000000000006</v>
      </c>
      <c r="BI13" s="9">
        <v>55.51</v>
      </c>
      <c r="BJ13" s="9">
        <v>51.494</v>
      </c>
      <c r="BK13" s="9">
        <v>31.193999999999999</v>
      </c>
      <c r="BL13" s="9">
        <v>20.298999999999999</v>
      </c>
      <c r="BM13" s="9">
        <v>21.745000000000001</v>
      </c>
      <c r="BN13" s="9">
        <v>12.409000000000001</v>
      </c>
      <c r="BO13" s="9">
        <v>9.3360000000000003</v>
      </c>
      <c r="BP13" s="9">
        <v>22.21</v>
      </c>
      <c r="BQ13" s="9">
        <v>11.292</v>
      </c>
      <c r="BR13" s="9">
        <v>10.917</v>
      </c>
      <c r="BS13" s="9">
        <v>19.905999999999999</v>
      </c>
      <c r="BT13" s="9">
        <v>10.135</v>
      </c>
      <c r="BU13" s="9">
        <v>9.7710000000000008</v>
      </c>
      <c r="BV13" s="9">
        <v>12.837999999999999</v>
      </c>
      <c r="BW13" s="9">
        <v>6.89</v>
      </c>
      <c r="BX13" s="9">
        <v>5.9480000000000004</v>
      </c>
      <c r="BY13" s="9">
        <v>12.076000000000001</v>
      </c>
      <c r="BZ13" s="9">
        <v>6.89</v>
      </c>
      <c r="CA13" s="9">
        <v>5.1870000000000003</v>
      </c>
      <c r="CB13" s="9">
        <v>0.76100000000000001</v>
      </c>
      <c r="CC13" s="9">
        <v>0</v>
      </c>
      <c r="CD13" s="9">
        <v>0.76100000000000001</v>
      </c>
      <c r="CE13" s="9">
        <v>46.622999999999998</v>
      </c>
      <c r="CF13" s="9">
        <v>24.658000000000001</v>
      </c>
      <c r="CG13" s="9">
        <v>21.966000000000001</v>
      </c>
      <c r="CH13" s="9">
        <v>46.622999999999998</v>
      </c>
      <c r="CI13" s="9">
        <v>24.658000000000001</v>
      </c>
      <c r="CJ13" s="9">
        <v>21.966000000000001</v>
      </c>
      <c r="CK13" s="9">
        <v>16.361999999999998</v>
      </c>
      <c r="CL13" s="9">
        <v>9.8780000000000001</v>
      </c>
      <c r="CM13" s="9">
        <v>6.484</v>
      </c>
      <c r="CN13" s="9">
        <v>13.234</v>
      </c>
      <c r="CO13" s="9">
        <v>9.3719999999999999</v>
      </c>
      <c r="CP13" s="9">
        <v>3.8610000000000002</v>
      </c>
      <c r="CQ13" s="9">
        <v>8.56</v>
      </c>
      <c r="CR13" s="9">
        <v>2.4889999999999999</v>
      </c>
      <c r="CS13" s="9">
        <v>6.0709999999999997</v>
      </c>
      <c r="CT13" s="9">
        <v>6.2249999999999996</v>
      </c>
      <c r="CU13" s="9">
        <v>2.6</v>
      </c>
      <c r="CV13" s="9">
        <v>3.625</v>
      </c>
      <c r="CW13" s="9">
        <v>2.242</v>
      </c>
      <c r="CX13" s="9">
        <v>0.31900000000000001</v>
      </c>
      <c r="CY13" s="9">
        <v>1.9239999999999999</v>
      </c>
      <c r="CZ13" s="9">
        <v>2.242</v>
      </c>
      <c r="DA13" s="9">
        <v>0.31900000000000001</v>
      </c>
      <c r="DB13" s="9">
        <v>1.9239999999999999</v>
      </c>
      <c r="DC13" s="9">
        <v>0</v>
      </c>
      <c r="DD13" s="9">
        <v>0</v>
      </c>
      <c r="DE13" s="9">
        <v>0</v>
      </c>
      <c r="DF13" s="9">
        <v>49.686999999999998</v>
      </c>
      <c r="DG13" s="9">
        <v>27.577999999999999</v>
      </c>
      <c r="DH13" s="9">
        <v>22.109000000000002</v>
      </c>
      <c r="DI13" s="9">
        <v>47.860999999999997</v>
      </c>
      <c r="DJ13" s="9">
        <v>26.094000000000001</v>
      </c>
      <c r="DK13" s="9">
        <v>21.768000000000001</v>
      </c>
      <c r="DL13" s="9">
        <v>13.326000000000001</v>
      </c>
      <c r="DM13" s="9">
        <v>7.8209999999999997</v>
      </c>
      <c r="DN13" s="9">
        <v>5.5049999999999999</v>
      </c>
      <c r="DO13" s="9">
        <v>2.2240000000000002</v>
      </c>
      <c r="DP13" s="9">
        <v>0.49199999999999999</v>
      </c>
      <c r="DQ13" s="9">
        <v>1.732</v>
      </c>
      <c r="DR13" s="9">
        <v>2.637</v>
      </c>
      <c r="DS13" s="9">
        <v>0</v>
      </c>
      <c r="DT13" s="9">
        <v>2.637</v>
      </c>
      <c r="DU13" s="9">
        <v>10.763</v>
      </c>
      <c r="DV13" s="9">
        <v>5.2750000000000004</v>
      </c>
      <c r="DW13" s="9">
        <v>5.4870000000000001</v>
      </c>
      <c r="DX13" s="9">
        <v>20.738</v>
      </c>
      <c r="DY13" s="9">
        <v>13.99</v>
      </c>
      <c r="DZ13" s="9">
        <v>6.7480000000000002</v>
      </c>
      <c r="EA13" s="9">
        <v>18.911999999999999</v>
      </c>
      <c r="EB13" s="9">
        <v>12.506</v>
      </c>
      <c r="EC13" s="9">
        <v>6.407</v>
      </c>
      <c r="ED13" s="9">
        <v>1.8260000000000001</v>
      </c>
      <c r="EE13" s="9">
        <v>1.484</v>
      </c>
      <c r="EF13" s="9">
        <v>0.34200000000000003</v>
      </c>
      <c r="EG13" s="9">
        <v>11.183</v>
      </c>
      <c r="EH13" s="9">
        <v>7.3339999999999996</v>
      </c>
      <c r="EI13" s="9">
        <v>3.8490000000000002</v>
      </c>
      <c r="EJ13" s="9">
        <v>11.183</v>
      </c>
      <c r="EK13" s="9">
        <v>7.3339999999999996</v>
      </c>
      <c r="EL13" s="9">
        <v>3.8490000000000002</v>
      </c>
      <c r="EM13" s="9">
        <v>11.183</v>
      </c>
      <c r="EN13" s="9">
        <v>7.3339999999999996</v>
      </c>
      <c r="EO13" s="9">
        <v>3.8490000000000002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38.503999999999998</v>
      </c>
      <c r="FI13" s="9">
        <v>20.244</v>
      </c>
      <c r="FJ13" s="9">
        <v>18.260000000000002</v>
      </c>
      <c r="FK13" s="9">
        <v>36.679000000000002</v>
      </c>
      <c r="FL13" s="9">
        <v>18.760000000000002</v>
      </c>
      <c r="FM13" s="9">
        <v>17.919</v>
      </c>
      <c r="FN13" s="9">
        <v>2.1429999999999998</v>
      </c>
      <c r="FO13" s="9">
        <v>0.48699999999999999</v>
      </c>
      <c r="FP13" s="9">
        <v>1.6559999999999999</v>
      </c>
      <c r="FQ13" s="9">
        <v>2.2240000000000002</v>
      </c>
      <c r="FR13" s="9">
        <v>0.49199999999999999</v>
      </c>
      <c r="FS13" s="9">
        <v>1.732</v>
      </c>
      <c r="FT13" s="9">
        <v>2.637</v>
      </c>
      <c r="FU13" s="9">
        <v>0</v>
      </c>
      <c r="FV13" s="9">
        <v>2.637</v>
      </c>
      <c r="FW13" s="9">
        <v>10.763</v>
      </c>
      <c r="FX13" s="9">
        <v>5.2750000000000004</v>
      </c>
      <c r="FY13" s="9">
        <v>5.4870000000000001</v>
      </c>
      <c r="FZ13" s="9">
        <v>20.738</v>
      </c>
      <c r="GA13" s="9">
        <v>13.99</v>
      </c>
      <c r="GB13" s="9">
        <v>6.7480000000000002</v>
      </c>
      <c r="GC13" s="9">
        <v>18.911999999999999</v>
      </c>
      <c r="GD13" s="9">
        <v>12.506</v>
      </c>
      <c r="GE13" s="9">
        <v>6.407</v>
      </c>
      <c r="GF13" s="9">
        <v>1.8260000000000001</v>
      </c>
      <c r="GG13" s="9">
        <v>1.484</v>
      </c>
      <c r="GH13" s="9">
        <v>0.34200000000000003</v>
      </c>
      <c r="GI13" s="9">
        <v>90.394000000000005</v>
      </c>
      <c r="GJ13" s="9">
        <v>42.115000000000002</v>
      </c>
      <c r="GK13" s="9">
        <v>48.277999999999999</v>
      </c>
      <c r="GL13" s="9">
        <v>90.114999999999995</v>
      </c>
      <c r="GM13" s="9">
        <v>41.837000000000003</v>
      </c>
      <c r="GN13" s="9">
        <v>48.277999999999999</v>
      </c>
      <c r="GO13" s="9">
        <v>53.366</v>
      </c>
      <c r="GP13" s="9">
        <v>27.059000000000001</v>
      </c>
      <c r="GQ13" s="9">
        <v>26.306999999999999</v>
      </c>
      <c r="GR13" s="9">
        <v>17.582999999999998</v>
      </c>
      <c r="GS13" s="9">
        <v>8.2919999999999998</v>
      </c>
      <c r="GT13" s="9">
        <v>9.2910000000000004</v>
      </c>
      <c r="GU13" s="9">
        <v>10.359</v>
      </c>
      <c r="GV13" s="9">
        <v>2.5139999999999998</v>
      </c>
      <c r="GW13" s="9">
        <v>7.8449999999999998</v>
      </c>
      <c r="GX13" s="9">
        <v>7.7190000000000003</v>
      </c>
      <c r="GY13" s="9">
        <v>3.2360000000000002</v>
      </c>
      <c r="GZ13" s="9">
        <v>4.4829999999999997</v>
      </c>
      <c r="HA13" s="9">
        <v>1.3660000000000001</v>
      </c>
      <c r="HB13" s="9">
        <v>1.014</v>
      </c>
      <c r="HC13" s="9">
        <v>0.35199999999999998</v>
      </c>
      <c r="HD13" s="9">
        <v>1.087</v>
      </c>
      <c r="HE13" s="9">
        <v>0.73599999999999999</v>
      </c>
      <c r="HF13" s="9">
        <v>0.35199999999999998</v>
      </c>
      <c r="HG13" s="9">
        <v>0.27900000000000003</v>
      </c>
      <c r="HH13" s="9">
        <v>0.27900000000000003</v>
      </c>
      <c r="HI13" s="9">
        <v>0</v>
      </c>
      <c r="HJ13" s="9">
        <v>40.710999999999999</v>
      </c>
      <c r="HK13" s="9">
        <v>24.911999999999999</v>
      </c>
      <c r="HL13" s="9">
        <v>15.798999999999999</v>
      </c>
      <c r="HM13" s="9">
        <v>40.241</v>
      </c>
      <c r="HN13" s="9">
        <v>24.440999999999999</v>
      </c>
      <c r="HO13" s="9">
        <v>15.798999999999999</v>
      </c>
      <c r="HP13" s="9">
        <v>17.629000000000001</v>
      </c>
      <c r="HQ13" s="9">
        <v>10.061</v>
      </c>
      <c r="HR13" s="9">
        <v>7.5679999999999996</v>
      </c>
      <c r="HS13" s="9">
        <v>6.3220000000000001</v>
      </c>
      <c r="HT13" s="9">
        <v>3.133</v>
      </c>
      <c r="HU13" s="9">
        <v>3.1890000000000001</v>
      </c>
      <c r="HV13" s="9">
        <v>6.4109999999999996</v>
      </c>
      <c r="HW13" s="9">
        <v>4.4850000000000003</v>
      </c>
      <c r="HX13" s="9">
        <v>1.9259999999999999</v>
      </c>
      <c r="HY13" s="9">
        <v>4.9009999999999998</v>
      </c>
      <c r="HZ13" s="9">
        <v>3.2839999999999998</v>
      </c>
      <c r="IA13" s="9">
        <v>1.617</v>
      </c>
      <c r="IB13" s="9">
        <v>5.4480000000000004</v>
      </c>
      <c r="IC13" s="9">
        <v>3.95</v>
      </c>
      <c r="ID13" s="9">
        <v>1.498</v>
      </c>
      <c r="IE13" s="9">
        <v>4.9770000000000003</v>
      </c>
      <c r="IF13" s="9">
        <v>3.4790000000000001</v>
      </c>
      <c r="IG13" s="9">
        <v>1.498</v>
      </c>
      <c r="IH13" s="9">
        <v>0.47099999999999997</v>
      </c>
      <c r="II13" s="9">
        <v>0.47099999999999997</v>
      </c>
      <c r="IJ13" s="9">
        <v>0</v>
      </c>
      <c r="IK13" s="9">
        <v>56.171999999999997</v>
      </c>
      <c r="IL13" s="9">
        <v>31.19</v>
      </c>
      <c r="IM13" s="9">
        <v>24.981999999999999</v>
      </c>
      <c r="IN13" s="9">
        <v>54.607999999999997</v>
      </c>
      <c r="IO13" s="9">
        <v>30.513999999999999</v>
      </c>
      <c r="IP13" s="9">
        <v>24.093</v>
      </c>
      <c r="IQ13" s="9">
        <v>6.8419999999999996</v>
      </c>
    </row>
    <row r="14" spans="1:251">
      <c r="A14" s="10">
        <v>43132</v>
      </c>
      <c r="B14" s="9">
        <v>722.03</v>
      </c>
      <c r="C14" s="9">
        <v>380.18799999999999</v>
      </c>
      <c r="D14" s="9">
        <v>341.84199999999998</v>
      </c>
      <c r="E14" s="9">
        <v>713.61400000000003</v>
      </c>
      <c r="F14" s="9">
        <v>373.77699999999999</v>
      </c>
      <c r="G14" s="9">
        <v>339.83699999999999</v>
      </c>
      <c r="H14" s="9">
        <v>281.88499999999999</v>
      </c>
      <c r="I14" s="9">
        <v>152.285</v>
      </c>
      <c r="J14" s="9">
        <v>129.6</v>
      </c>
      <c r="K14" s="9">
        <v>148.089</v>
      </c>
      <c r="L14" s="9">
        <v>75.503</v>
      </c>
      <c r="M14" s="9">
        <v>72.585999999999999</v>
      </c>
      <c r="N14" s="9">
        <v>106.399</v>
      </c>
      <c r="O14" s="9">
        <v>48.933</v>
      </c>
      <c r="P14" s="9">
        <v>57.466000000000001</v>
      </c>
      <c r="Q14" s="9">
        <v>98.543000000000006</v>
      </c>
      <c r="R14" s="9">
        <v>49.09</v>
      </c>
      <c r="S14" s="9">
        <v>49.453000000000003</v>
      </c>
      <c r="T14" s="9">
        <v>87.114999999999995</v>
      </c>
      <c r="U14" s="9">
        <v>54.378</v>
      </c>
      <c r="V14" s="9">
        <v>32.737000000000002</v>
      </c>
      <c r="W14" s="9">
        <v>78.698999999999998</v>
      </c>
      <c r="X14" s="9">
        <v>47.966000000000001</v>
      </c>
      <c r="Y14" s="9">
        <v>30.733000000000001</v>
      </c>
      <c r="Z14" s="9">
        <v>8.4160000000000004</v>
      </c>
      <c r="AA14" s="9">
        <v>6.4109999999999996</v>
      </c>
      <c r="AB14" s="9">
        <v>2.004</v>
      </c>
      <c r="AC14" s="9">
        <v>641.06700000000001</v>
      </c>
      <c r="AD14" s="9">
        <v>345.32400000000001</v>
      </c>
      <c r="AE14" s="9">
        <v>295.74299999999999</v>
      </c>
      <c r="AF14" s="9">
        <v>634.63800000000003</v>
      </c>
      <c r="AG14" s="9">
        <v>340.041</v>
      </c>
      <c r="AH14" s="9">
        <v>294.59699999999998</v>
      </c>
      <c r="AI14" s="9">
        <v>242.339</v>
      </c>
      <c r="AJ14" s="9">
        <v>135.95099999999999</v>
      </c>
      <c r="AK14" s="9">
        <v>106.387</v>
      </c>
      <c r="AL14" s="9">
        <v>132.541</v>
      </c>
      <c r="AM14" s="9">
        <v>69.884</v>
      </c>
      <c r="AN14" s="9">
        <v>62.655999999999999</v>
      </c>
      <c r="AO14" s="9">
        <v>98.777000000000001</v>
      </c>
      <c r="AP14" s="9">
        <v>45.954000000000001</v>
      </c>
      <c r="AQ14" s="9">
        <v>52.823</v>
      </c>
      <c r="AR14" s="9">
        <v>88.596000000000004</v>
      </c>
      <c r="AS14" s="9">
        <v>43.331000000000003</v>
      </c>
      <c r="AT14" s="9">
        <v>45.265000000000001</v>
      </c>
      <c r="AU14" s="9">
        <v>78.813999999999993</v>
      </c>
      <c r="AV14" s="9">
        <v>50.203000000000003</v>
      </c>
      <c r="AW14" s="9">
        <v>28.611999999999998</v>
      </c>
      <c r="AX14" s="9">
        <v>72.385999999999996</v>
      </c>
      <c r="AY14" s="9">
        <v>44.92</v>
      </c>
      <c r="AZ14" s="9">
        <v>27.466000000000001</v>
      </c>
      <c r="BA14" s="9">
        <v>6.4279999999999999</v>
      </c>
      <c r="BB14" s="9">
        <v>5.2830000000000004</v>
      </c>
      <c r="BC14" s="9">
        <v>1.145</v>
      </c>
      <c r="BD14" s="9">
        <v>122.97799999999999</v>
      </c>
      <c r="BE14" s="9">
        <v>65.057000000000002</v>
      </c>
      <c r="BF14" s="9">
        <v>57.920999999999999</v>
      </c>
      <c r="BG14" s="9">
        <v>122.803</v>
      </c>
      <c r="BH14" s="9">
        <v>64.882999999999996</v>
      </c>
      <c r="BI14" s="9">
        <v>57.920999999999999</v>
      </c>
      <c r="BJ14" s="9">
        <v>53.347000000000001</v>
      </c>
      <c r="BK14" s="9">
        <v>32.054000000000002</v>
      </c>
      <c r="BL14" s="9">
        <v>21.292999999999999</v>
      </c>
      <c r="BM14" s="9">
        <v>25.126999999999999</v>
      </c>
      <c r="BN14" s="9">
        <v>12.45</v>
      </c>
      <c r="BO14" s="9">
        <v>12.677</v>
      </c>
      <c r="BP14" s="9">
        <v>19.539000000000001</v>
      </c>
      <c r="BQ14" s="9">
        <v>7.298</v>
      </c>
      <c r="BR14" s="9">
        <v>12.242000000000001</v>
      </c>
      <c r="BS14" s="9">
        <v>14.432</v>
      </c>
      <c r="BT14" s="9">
        <v>7.3220000000000001</v>
      </c>
      <c r="BU14" s="9">
        <v>7.109</v>
      </c>
      <c r="BV14" s="9">
        <v>10.532999999999999</v>
      </c>
      <c r="BW14" s="9">
        <v>5.9329999999999998</v>
      </c>
      <c r="BX14" s="9">
        <v>4.5999999999999996</v>
      </c>
      <c r="BY14" s="9">
        <v>10.358000000000001</v>
      </c>
      <c r="BZ14" s="9">
        <v>5.758</v>
      </c>
      <c r="CA14" s="9">
        <v>4.5999999999999996</v>
      </c>
      <c r="CB14" s="9">
        <v>0.17499999999999999</v>
      </c>
      <c r="CC14" s="9">
        <v>0.17499999999999999</v>
      </c>
      <c r="CD14" s="9">
        <v>0</v>
      </c>
      <c r="CE14" s="9">
        <v>51.667999999999999</v>
      </c>
      <c r="CF14" s="9">
        <v>29.388999999999999</v>
      </c>
      <c r="CG14" s="9">
        <v>22.279</v>
      </c>
      <c r="CH14" s="9">
        <v>51.667999999999999</v>
      </c>
      <c r="CI14" s="9">
        <v>29.388999999999999</v>
      </c>
      <c r="CJ14" s="9">
        <v>22.279</v>
      </c>
      <c r="CK14" s="9">
        <v>20.442</v>
      </c>
      <c r="CL14" s="9">
        <v>14.518000000000001</v>
      </c>
      <c r="CM14" s="9">
        <v>5.9240000000000004</v>
      </c>
      <c r="CN14" s="9">
        <v>15.702</v>
      </c>
      <c r="CO14" s="9">
        <v>8.5630000000000006</v>
      </c>
      <c r="CP14" s="9">
        <v>7.1379999999999999</v>
      </c>
      <c r="CQ14" s="9">
        <v>6.03</v>
      </c>
      <c r="CR14" s="9">
        <v>2.1680000000000001</v>
      </c>
      <c r="CS14" s="9">
        <v>3.8620000000000001</v>
      </c>
      <c r="CT14" s="9">
        <v>4.6550000000000002</v>
      </c>
      <c r="CU14" s="9">
        <v>1.633</v>
      </c>
      <c r="CV14" s="9">
        <v>3.0219999999999998</v>
      </c>
      <c r="CW14" s="9">
        <v>4.8390000000000004</v>
      </c>
      <c r="CX14" s="9">
        <v>2.5070000000000001</v>
      </c>
      <c r="CY14" s="9">
        <v>2.3319999999999999</v>
      </c>
      <c r="CZ14" s="9">
        <v>4.8390000000000004</v>
      </c>
      <c r="DA14" s="9">
        <v>2.5070000000000001</v>
      </c>
      <c r="DB14" s="9">
        <v>2.3319999999999999</v>
      </c>
      <c r="DC14" s="9">
        <v>0</v>
      </c>
      <c r="DD14" s="9">
        <v>0</v>
      </c>
      <c r="DE14" s="9">
        <v>0</v>
      </c>
      <c r="DF14" s="9">
        <v>44.030999999999999</v>
      </c>
      <c r="DG14" s="9">
        <v>26.265999999999998</v>
      </c>
      <c r="DH14" s="9">
        <v>17.763999999999999</v>
      </c>
      <c r="DI14" s="9">
        <v>42.002000000000002</v>
      </c>
      <c r="DJ14" s="9">
        <v>24.238</v>
      </c>
      <c r="DK14" s="9">
        <v>17.763999999999999</v>
      </c>
      <c r="DL14" s="9">
        <v>11.082000000000001</v>
      </c>
      <c r="DM14" s="9">
        <v>5.3390000000000004</v>
      </c>
      <c r="DN14" s="9">
        <v>5.7430000000000003</v>
      </c>
      <c r="DO14" s="9">
        <v>0.65200000000000002</v>
      </c>
      <c r="DP14" s="9">
        <v>0.65200000000000002</v>
      </c>
      <c r="DQ14" s="9">
        <v>0</v>
      </c>
      <c r="DR14" s="9">
        <v>1.6180000000000001</v>
      </c>
      <c r="DS14" s="9">
        <v>1.329</v>
      </c>
      <c r="DT14" s="9">
        <v>0.28899999999999998</v>
      </c>
      <c r="DU14" s="9">
        <v>9.5939999999999994</v>
      </c>
      <c r="DV14" s="9">
        <v>5.61</v>
      </c>
      <c r="DW14" s="9">
        <v>3.984</v>
      </c>
      <c r="DX14" s="9">
        <v>21.085000000000001</v>
      </c>
      <c r="DY14" s="9">
        <v>13.336</v>
      </c>
      <c r="DZ14" s="9">
        <v>7.7489999999999997</v>
      </c>
      <c r="EA14" s="9">
        <v>19.056999999999999</v>
      </c>
      <c r="EB14" s="9">
        <v>11.308</v>
      </c>
      <c r="EC14" s="9">
        <v>7.7489999999999997</v>
      </c>
      <c r="ED14" s="9">
        <v>2.0289999999999999</v>
      </c>
      <c r="EE14" s="9">
        <v>2.0289999999999999</v>
      </c>
      <c r="EF14" s="9">
        <v>0</v>
      </c>
      <c r="EG14" s="9">
        <v>9.2840000000000007</v>
      </c>
      <c r="EH14" s="9">
        <v>4.7169999999999996</v>
      </c>
      <c r="EI14" s="9">
        <v>4.5670000000000002</v>
      </c>
      <c r="EJ14" s="9">
        <v>9.2840000000000007</v>
      </c>
      <c r="EK14" s="9">
        <v>4.7169999999999996</v>
      </c>
      <c r="EL14" s="9">
        <v>4.5670000000000002</v>
      </c>
      <c r="EM14" s="9">
        <v>8.8569999999999993</v>
      </c>
      <c r="EN14" s="9">
        <v>4.29</v>
      </c>
      <c r="EO14" s="9">
        <v>4.5670000000000002</v>
      </c>
      <c r="EP14" s="9">
        <v>0.42699999999999999</v>
      </c>
      <c r="EQ14" s="9">
        <v>0.42699999999999999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34.747</v>
      </c>
      <c r="FI14" s="9">
        <v>21.55</v>
      </c>
      <c r="FJ14" s="9">
        <v>13.198</v>
      </c>
      <c r="FK14" s="9">
        <v>32.719000000000001</v>
      </c>
      <c r="FL14" s="9">
        <v>19.521000000000001</v>
      </c>
      <c r="FM14" s="9">
        <v>13.198</v>
      </c>
      <c r="FN14" s="9">
        <v>2.2250000000000001</v>
      </c>
      <c r="FO14" s="9">
        <v>1.0489999999999999</v>
      </c>
      <c r="FP14" s="9">
        <v>1.1759999999999999</v>
      </c>
      <c r="FQ14" s="9">
        <v>0.22500000000000001</v>
      </c>
      <c r="FR14" s="9">
        <v>0.22500000000000001</v>
      </c>
      <c r="FS14" s="9">
        <v>0</v>
      </c>
      <c r="FT14" s="9">
        <v>1.6180000000000001</v>
      </c>
      <c r="FU14" s="9">
        <v>1.329</v>
      </c>
      <c r="FV14" s="9">
        <v>0.28899999999999998</v>
      </c>
      <c r="FW14" s="9">
        <v>9.5939999999999994</v>
      </c>
      <c r="FX14" s="9">
        <v>5.61</v>
      </c>
      <c r="FY14" s="9">
        <v>3.984</v>
      </c>
      <c r="FZ14" s="9">
        <v>21.085000000000001</v>
      </c>
      <c r="GA14" s="9">
        <v>13.336</v>
      </c>
      <c r="GB14" s="9">
        <v>7.7489999999999997</v>
      </c>
      <c r="GC14" s="9">
        <v>19.056999999999999</v>
      </c>
      <c r="GD14" s="9">
        <v>11.308</v>
      </c>
      <c r="GE14" s="9">
        <v>7.7489999999999997</v>
      </c>
      <c r="GF14" s="9">
        <v>2.0289999999999999</v>
      </c>
      <c r="GG14" s="9">
        <v>2.0289999999999999</v>
      </c>
      <c r="GH14" s="9">
        <v>0</v>
      </c>
      <c r="GI14" s="9">
        <v>84.936000000000007</v>
      </c>
      <c r="GJ14" s="9">
        <v>44.674999999999997</v>
      </c>
      <c r="GK14" s="9">
        <v>40.261000000000003</v>
      </c>
      <c r="GL14" s="9">
        <v>84.936000000000007</v>
      </c>
      <c r="GM14" s="9">
        <v>44.674999999999997</v>
      </c>
      <c r="GN14" s="9">
        <v>40.261000000000003</v>
      </c>
      <c r="GO14" s="9">
        <v>52.857999999999997</v>
      </c>
      <c r="GP14" s="9">
        <v>30.297999999999998</v>
      </c>
      <c r="GQ14" s="9">
        <v>22.56</v>
      </c>
      <c r="GR14" s="9">
        <v>20.548999999999999</v>
      </c>
      <c r="GS14" s="9">
        <v>11.547000000000001</v>
      </c>
      <c r="GT14" s="9">
        <v>9.0009999999999994</v>
      </c>
      <c r="GU14" s="9">
        <v>5.44</v>
      </c>
      <c r="GV14" s="9">
        <v>1.585</v>
      </c>
      <c r="GW14" s="9">
        <v>3.855</v>
      </c>
      <c r="GX14" s="9">
        <v>5.1769999999999996</v>
      </c>
      <c r="GY14" s="9">
        <v>1.2450000000000001</v>
      </c>
      <c r="GZ14" s="9">
        <v>3.9319999999999999</v>
      </c>
      <c r="HA14" s="9">
        <v>0.91100000000000003</v>
      </c>
      <c r="HB14" s="9">
        <v>0</v>
      </c>
      <c r="HC14" s="9">
        <v>0.91100000000000003</v>
      </c>
      <c r="HD14" s="9">
        <v>0.91100000000000003</v>
      </c>
      <c r="HE14" s="9">
        <v>0</v>
      </c>
      <c r="HF14" s="9">
        <v>0.91100000000000003</v>
      </c>
      <c r="HG14" s="9">
        <v>0</v>
      </c>
      <c r="HH14" s="9">
        <v>0</v>
      </c>
      <c r="HI14" s="9">
        <v>0</v>
      </c>
      <c r="HJ14" s="9">
        <v>40.963999999999999</v>
      </c>
      <c r="HK14" s="9">
        <v>21.344000000000001</v>
      </c>
      <c r="HL14" s="9">
        <v>19.62</v>
      </c>
      <c r="HM14" s="9">
        <v>39.304000000000002</v>
      </c>
      <c r="HN14" s="9">
        <v>20.207000000000001</v>
      </c>
      <c r="HO14" s="9">
        <v>19.097000000000001</v>
      </c>
      <c r="HP14" s="9">
        <v>17.123999999999999</v>
      </c>
      <c r="HQ14" s="9">
        <v>5.8849999999999998</v>
      </c>
      <c r="HR14" s="9">
        <v>11.239000000000001</v>
      </c>
      <c r="HS14" s="9">
        <v>6.1449999999999996</v>
      </c>
      <c r="HT14" s="9">
        <v>4.1280000000000001</v>
      </c>
      <c r="HU14" s="9">
        <v>2.0179999999999998</v>
      </c>
      <c r="HV14" s="9">
        <v>5.649</v>
      </c>
      <c r="HW14" s="9">
        <v>4.3419999999999996</v>
      </c>
      <c r="HX14" s="9">
        <v>1.3069999999999999</v>
      </c>
      <c r="HY14" s="9">
        <v>7.0069999999999997</v>
      </c>
      <c r="HZ14" s="9">
        <v>2.9929999999999999</v>
      </c>
      <c r="IA14" s="9">
        <v>4.0140000000000002</v>
      </c>
      <c r="IB14" s="9">
        <v>5.0389999999999997</v>
      </c>
      <c r="IC14" s="9">
        <v>3.996</v>
      </c>
      <c r="ID14" s="9">
        <v>1.0429999999999999</v>
      </c>
      <c r="IE14" s="9">
        <v>3.379</v>
      </c>
      <c r="IF14" s="9">
        <v>2.859</v>
      </c>
      <c r="IG14" s="9">
        <v>0.52</v>
      </c>
      <c r="IH14" s="9">
        <v>1.66</v>
      </c>
      <c r="II14" s="9">
        <v>1.137</v>
      </c>
      <c r="IJ14" s="9">
        <v>0.52300000000000002</v>
      </c>
      <c r="IK14" s="9">
        <v>52.427999999999997</v>
      </c>
      <c r="IL14" s="9">
        <v>29.120999999999999</v>
      </c>
      <c r="IM14" s="9">
        <v>23.308</v>
      </c>
      <c r="IN14" s="9">
        <v>50.558999999999997</v>
      </c>
      <c r="IO14" s="9">
        <v>27.620999999999999</v>
      </c>
      <c r="IP14" s="9">
        <v>22.937999999999999</v>
      </c>
      <c r="IQ14" s="9">
        <v>16.178000000000001</v>
      </c>
    </row>
    <row r="15" spans="1:251">
      <c r="A15" s="10">
        <v>43497</v>
      </c>
      <c r="B15" s="9">
        <v>681.43899999999996</v>
      </c>
      <c r="C15" s="9">
        <v>361.56</v>
      </c>
      <c r="D15" s="9">
        <v>319.87900000000002</v>
      </c>
      <c r="E15" s="9">
        <v>668.76</v>
      </c>
      <c r="F15" s="9">
        <v>352.815</v>
      </c>
      <c r="G15" s="9">
        <v>315.94499999999999</v>
      </c>
      <c r="H15" s="9">
        <v>252.57300000000001</v>
      </c>
      <c r="I15" s="9">
        <v>137.203</v>
      </c>
      <c r="J15" s="9">
        <v>115.37</v>
      </c>
      <c r="K15" s="9">
        <v>135.13999999999999</v>
      </c>
      <c r="L15" s="9">
        <v>73.106999999999999</v>
      </c>
      <c r="M15" s="9">
        <v>62.033999999999999</v>
      </c>
      <c r="N15" s="9">
        <v>114.10899999999999</v>
      </c>
      <c r="O15" s="9">
        <v>53.783000000000001</v>
      </c>
      <c r="P15" s="9">
        <v>60.326000000000001</v>
      </c>
      <c r="Q15" s="9">
        <v>92.691999999999993</v>
      </c>
      <c r="R15" s="9">
        <v>46.170999999999999</v>
      </c>
      <c r="S15" s="9">
        <v>46.521000000000001</v>
      </c>
      <c r="T15" s="9">
        <v>86.924999999999997</v>
      </c>
      <c r="U15" s="9">
        <v>51.295999999999999</v>
      </c>
      <c r="V15" s="9">
        <v>35.628999999999998</v>
      </c>
      <c r="W15" s="9">
        <v>74.245000000000005</v>
      </c>
      <c r="X15" s="9">
        <v>42.551000000000002</v>
      </c>
      <c r="Y15" s="9">
        <v>31.693999999999999</v>
      </c>
      <c r="Z15" s="9">
        <v>12.68</v>
      </c>
      <c r="AA15" s="9">
        <v>8.7449999999999992</v>
      </c>
      <c r="AB15" s="9">
        <v>3.9340000000000002</v>
      </c>
      <c r="AC15" s="9">
        <v>594.69000000000005</v>
      </c>
      <c r="AD15" s="9">
        <v>315.66300000000001</v>
      </c>
      <c r="AE15" s="9">
        <v>279.02800000000002</v>
      </c>
      <c r="AF15" s="9">
        <v>584.65200000000004</v>
      </c>
      <c r="AG15" s="9">
        <v>308.01799999999997</v>
      </c>
      <c r="AH15" s="9">
        <v>276.63400000000001</v>
      </c>
      <c r="AI15" s="9">
        <v>214.93199999999999</v>
      </c>
      <c r="AJ15" s="9">
        <v>116.947</v>
      </c>
      <c r="AK15" s="9">
        <v>97.984999999999999</v>
      </c>
      <c r="AL15" s="9">
        <v>119.056</v>
      </c>
      <c r="AM15" s="9">
        <v>64.341999999999999</v>
      </c>
      <c r="AN15" s="9">
        <v>54.713999999999999</v>
      </c>
      <c r="AO15" s="9">
        <v>98.227999999999994</v>
      </c>
      <c r="AP15" s="9">
        <v>47.497999999999998</v>
      </c>
      <c r="AQ15" s="9">
        <v>50.73</v>
      </c>
      <c r="AR15" s="9">
        <v>82.566000000000003</v>
      </c>
      <c r="AS15" s="9">
        <v>39.219000000000001</v>
      </c>
      <c r="AT15" s="9">
        <v>43.347000000000001</v>
      </c>
      <c r="AU15" s="9">
        <v>79.91</v>
      </c>
      <c r="AV15" s="9">
        <v>47.658000000000001</v>
      </c>
      <c r="AW15" s="9">
        <v>32.252000000000002</v>
      </c>
      <c r="AX15" s="9">
        <v>69.870999999999995</v>
      </c>
      <c r="AY15" s="9">
        <v>40.012999999999998</v>
      </c>
      <c r="AZ15" s="9">
        <v>29.858000000000001</v>
      </c>
      <c r="BA15" s="9">
        <v>10.038</v>
      </c>
      <c r="BB15" s="9">
        <v>7.6440000000000001</v>
      </c>
      <c r="BC15" s="9">
        <v>2.3940000000000001</v>
      </c>
      <c r="BD15" s="9">
        <v>103.85599999999999</v>
      </c>
      <c r="BE15" s="9">
        <v>53.043999999999997</v>
      </c>
      <c r="BF15" s="9">
        <v>50.811999999999998</v>
      </c>
      <c r="BG15" s="9">
        <v>103.32299999999999</v>
      </c>
      <c r="BH15" s="9">
        <v>52.511000000000003</v>
      </c>
      <c r="BI15" s="9">
        <v>50.811999999999998</v>
      </c>
      <c r="BJ15" s="9">
        <v>38.506999999999998</v>
      </c>
      <c r="BK15" s="9">
        <v>21.96</v>
      </c>
      <c r="BL15" s="9">
        <v>16.547999999999998</v>
      </c>
      <c r="BM15" s="9">
        <v>23.283000000000001</v>
      </c>
      <c r="BN15" s="9">
        <v>8.5</v>
      </c>
      <c r="BO15" s="9">
        <v>14.782</v>
      </c>
      <c r="BP15" s="9">
        <v>18.279</v>
      </c>
      <c r="BQ15" s="9">
        <v>9.6270000000000007</v>
      </c>
      <c r="BR15" s="9">
        <v>8.6519999999999992</v>
      </c>
      <c r="BS15" s="9">
        <v>15.125</v>
      </c>
      <c r="BT15" s="9">
        <v>8.9380000000000006</v>
      </c>
      <c r="BU15" s="9">
        <v>6.1870000000000003</v>
      </c>
      <c r="BV15" s="9">
        <v>8.6620000000000008</v>
      </c>
      <c r="BW15" s="9">
        <v>4.0190000000000001</v>
      </c>
      <c r="BX15" s="9">
        <v>4.6429999999999998</v>
      </c>
      <c r="BY15" s="9">
        <v>8.1289999999999996</v>
      </c>
      <c r="BZ15" s="9">
        <v>3.4860000000000002</v>
      </c>
      <c r="CA15" s="9">
        <v>4.6429999999999998</v>
      </c>
      <c r="CB15" s="9">
        <v>0.53400000000000003</v>
      </c>
      <c r="CC15" s="9">
        <v>0.53400000000000003</v>
      </c>
      <c r="CD15" s="9">
        <v>0</v>
      </c>
      <c r="CE15" s="9">
        <v>44.006</v>
      </c>
      <c r="CF15" s="9">
        <v>29.126000000000001</v>
      </c>
      <c r="CG15" s="9">
        <v>14.88</v>
      </c>
      <c r="CH15" s="9">
        <v>44.006</v>
      </c>
      <c r="CI15" s="9">
        <v>29.126000000000001</v>
      </c>
      <c r="CJ15" s="9">
        <v>14.88</v>
      </c>
      <c r="CK15" s="9">
        <v>17.696999999999999</v>
      </c>
      <c r="CL15" s="9">
        <v>12.641</v>
      </c>
      <c r="CM15" s="9">
        <v>5.056</v>
      </c>
      <c r="CN15" s="9">
        <v>8.5009999999999994</v>
      </c>
      <c r="CO15" s="9">
        <v>4.5750000000000002</v>
      </c>
      <c r="CP15" s="9">
        <v>3.9249999999999998</v>
      </c>
      <c r="CQ15" s="9">
        <v>9.4079999999999995</v>
      </c>
      <c r="CR15" s="9">
        <v>6.4530000000000003</v>
      </c>
      <c r="CS15" s="9">
        <v>2.9540000000000002</v>
      </c>
      <c r="CT15" s="9">
        <v>5.0529999999999999</v>
      </c>
      <c r="CU15" s="9">
        <v>3.2789999999999999</v>
      </c>
      <c r="CV15" s="9">
        <v>1.774</v>
      </c>
      <c r="CW15" s="9">
        <v>3.347</v>
      </c>
      <c r="CX15" s="9">
        <v>2.1779999999999999</v>
      </c>
      <c r="CY15" s="9">
        <v>1.169</v>
      </c>
      <c r="CZ15" s="9">
        <v>3.347</v>
      </c>
      <c r="DA15" s="9">
        <v>2.1779999999999999</v>
      </c>
      <c r="DB15" s="9">
        <v>1.169</v>
      </c>
      <c r="DC15" s="9">
        <v>0</v>
      </c>
      <c r="DD15" s="9">
        <v>0</v>
      </c>
      <c r="DE15" s="9">
        <v>0</v>
      </c>
      <c r="DF15" s="9">
        <v>44.344999999999999</v>
      </c>
      <c r="DG15" s="9">
        <v>22.614999999999998</v>
      </c>
      <c r="DH15" s="9">
        <v>21.728999999999999</v>
      </c>
      <c r="DI15" s="9">
        <v>40.972000000000001</v>
      </c>
      <c r="DJ15" s="9">
        <v>20.140999999999998</v>
      </c>
      <c r="DK15" s="9">
        <v>20.831</v>
      </c>
      <c r="DL15" s="9">
        <v>10.471</v>
      </c>
      <c r="DM15" s="9">
        <v>3.137</v>
      </c>
      <c r="DN15" s="9">
        <v>7.3339999999999996</v>
      </c>
      <c r="DO15" s="9">
        <v>1.623</v>
      </c>
      <c r="DP15" s="9">
        <v>1.1339999999999999</v>
      </c>
      <c r="DQ15" s="9">
        <v>0.48899999999999999</v>
      </c>
      <c r="DR15" s="9">
        <v>3.1509999999999998</v>
      </c>
      <c r="DS15" s="9">
        <v>1.87</v>
      </c>
      <c r="DT15" s="9">
        <v>1.282</v>
      </c>
      <c r="DU15" s="9">
        <v>4.2130000000000001</v>
      </c>
      <c r="DV15" s="9">
        <v>0.78700000000000003</v>
      </c>
      <c r="DW15" s="9">
        <v>3.4260000000000002</v>
      </c>
      <c r="DX15" s="9">
        <v>24.887</v>
      </c>
      <c r="DY15" s="9">
        <v>15.688000000000001</v>
      </c>
      <c r="DZ15" s="9">
        <v>9.1989999999999998</v>
      </c>
      <c r="EA15" s="9">
        <v>21.513999999999999</v>
      </c>
      <c r="EB15" s="9">
        <v>13.214</v>
      </c>
      <c r="EC15" s="9">
        <v>8.3000000000000007</v>
      </c>
      <c r="ED15" s="9">
        <v>3.3730000000000002</v>
      </c>
      <c r="EE15" s="9">
        <v>2.4740000000000002</v>
      </c>
      <c r="EF15" s="9">
        <v>0.89900000000000002</v>
      </c>
      <c r="EG15" s="9">
        <v>9.4239999999999995</v>
      </c>
      <c r="EH15" s="9">
        <v>2.5790000000000002</v>
      </c>
      <c r="EI15" s="9">
        <v>6.8449999999999998</v>
      </c>
      <c r="EJ15" s="9">
        <v>9.4239999999999995</v>
      </c>
      <c r="EK15" s="9">
        <v>2.5790000000000002</v>
      </c>
      <c r="EL15" s="9">
        <v>6.8449999999999998</v>
      </c>
      <c r="EM15" s="9">
        <v>8.9870000000000001</v>
      </c>
      <c r="EN15" s="9">
        <v>2.1419999999999999</v>
      </c>
      <c r="EO15" s="9">
        <v>6.8449999999999998</v>
      </c>
      <c r="EP15" s="9">
        <v>0.437</v>
      </c>
      <c r="EQ15" s="9">
        <v>0.437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34.920999999999999</v>
      </c>
      <c r="FI15" s="9">
        <v>20.036000000000001</v>
      </c>
      <c r="FJ15" s="9">
        <v>14.884</v>
      </c>
      <c r="FK15" s="9">
        <v>31.547999999999998</v>
      </c>
      <c r="FL15" s="9">
        <v>17.562000000000001</v>
      </c>
      <c r="FM15" s="9">
        <v>13.986000000000001</v>
      </c>
      <c r="FN15" s="9">
        <v>1.4850000000000001</v>
      </c>
      <c r="FO15" s="9">
        <v>0.995</v>
      </c>
      <c r="FP15" s="9">
        <v>0.48899999999999999</v>
      </c>
      <c r="FQ15" s="9">
        <v>1.1850000000000001</v>
      </c>
      <c r="FR15" s="9">
        <v>0.69599999999999995</v>
      </c>
      <c r="FS15" s="9">
        <v>0.48899999999999999</v>
      </c>
      <c r="FT15" s="9">
        <v>3.1509999999999998</v>
      </c>
      <c r="FU15" s="9">
        <v>1.87</v>
      </c>
      <c r="FV15" s="9">
        <v>1.282</v>
      </c>
      <c r="FW15" s="9">
        <v>4.2130000000000001</v>
      </c>
      <c r="FX15" s="9">
        <v>0.78700000000000003</v>
      </c>
      <c r="FY15" s="9">
        <v>3.4260000000000002</v>
      </c>
      <c r="FZ15" s="9">
        <v>24.887</v>
      </c>
      <c r="GA15" s="9">
        <v>15.688000000000001</v>
      </c>
      <c r="GB15" s="9">
        <v>9.1989999999999998</v>
      </c>
      <c r="GC15" s="9">
        <v>21.513999999999999</v>
      </c>
      <c r="GD15" s="9">
        <v>13.214</v>
      </c>
      <c r="GE15" s="9">
        <v>8.3000000000000007</v>
      </c>
      <c r="GF15" s="9">
        <v>3.3730000000000002</v>
      </c>
      <c r="GG15" s="9">
        <v>2.4740000000000002</v>
      </c>
      <c r="GH15" s="9">
        <v>0.89900000000000002</v>
      </c>
      <c r="GI15" s="9">
        <v>77.861000000000004</v>
      </c>
      <c r="GJ15" s="9">
        <v>42.112000000000002</v>
      </c>
      <c r="GK15" s="9">
        <v>35.749000000000002</v>
      </c>
      <c r="GL15" s="9">
        <v>76.994</v>
      </c>
      <c r="GM15" s="9">
        <v>41.244999999999997</v>
      </c>
      <c r="GN15" s="9">
        <v>35.749000000000002</v>
      </c>
      <c r="GO15" s="9">
        <v>50.798999999999999</v>
      </c>
      <c r="GP15" s="9">
        <v>28.11</v>
      </c>
      <c r="GQ15" s="9">
        <v>22.689</v>
      </c>
      <c r="GR15" s="9">
        <v>15.218999999999999</v>
      </c>
      <c r="GS15" s="9">
        <v>9.0649999999999995</v>
      </c>
      <c r="GT15" s="9">
        <v>6.1539999999999999</v>
      </c>
      <c r="GU15" s="9">
        <v>6.6520000000000001</v>
      </c>
      <c r="GV15" s="9">
        <v>2.117</v>
      </c>
      <c r="GW15" s="9">
        <v>4.5350000000000001</v>
      </c>
      <c r="GX15" s="9">
        <v>1.825</v>
      </c>
      <c r="GY15" s="9">
        <v>0.251</v>
      </c>
      <c r="GZ15" s="9">
        <v>1.5740000000000001</v>
      </c>
      <c r="HA15" s="9">
        <v>3.367</v>
      </c>
      <c r="HB15" s="9">
        <v>2.569</v>
      </c>
      <c r="HC15" s="9">
        <v>0.79800000000000004</v>
      </c>
      <c r="HD15" s="9">
        <v>2.5</v>
      </c>
      <c r="HE15" s="9">
        <v>1.702</v>
      </c>
      <c r="HF15" s="9">
        <v>0.79800000000000004</v>
      </c>
      <c r="HG15" s="9">
        <v>0.86699999999999999</v>
      </c>
      <c r="HH15" s="9">
        <v>0.86699999999999999</v>
      </c>
      <c r="HI15" s="9">
        <v>0</v>
      </c>
      <c r="HJ15" s="9">
        <v>29.805</v>
      </c>
      <c r="HK15" s="9">
        <v>19.771000000000001</v>
      </c>
      <c r="HL15" s="9">
        <v>10.034000000000001</v>
      </c>
      <c r="HM15" s="9">
        <v>28.719000000000001</v>
      </c>
      <c r="HN15" s="9">
        <v>18.684999999999999</v>
      </c>
      <c r="HO15" s="9">
        <v>10.034000000000001</v>
      </c>
      <c r="HP15" s="9">
        <v>11.276</v>
      </c>
      <c r="HQ15" s="9">
        <v>6.3010000000000002</v>
      </c>
      <c r="HR15" s="9">
        <v>4.9749999999999996</v>
      </c>
      <c r="HS15" s="9">
        <v>7.5789999999999997</v>
      </c>
      <c r="HT15" s="9">
        <v>6.2990000000000004</v>
      </c>
      <c r="HU15" s="9">
        <v>1.28</v>
      </c>
      <c r="HV15" s="9">
        <v>4.7069999999999999</v>
      </c>
      <c r="HW15" s="9">
        <v>2.1139999999999999</v>
      </c>
      <c r="HX15" s="9">
        <v>2.593</v>
      </c>
      <c r="HY15" s="9">
        <v>3.069</v>
      </c>
      <c r="HZ15" s="9">
        <v>2.375</v>
      </c>
      <c r="IA15" s="9">
        <v>0.69399999999999995</v>
      </c>
      <c r="IB15" s="9">
        <v>3.1739999999999999</v>
      </c>
      <c r="IC15" s="9">
        <v>2.6829999999999998</v>
      </c>
      <c r="ID15" s="9">
        <v>0.49099999999999999</v>
      </c>
      <c r="IE15" s="9">
        <v>2.0880000000000001</v>
      </c>
      <c r="IF15" s="9">
        <v>1.597</v>
      </c>
      <c r="IG15" s="9">
        <v>0.49099999999999999</v>
      </c>
      <c r="IH15" s="9">
        <v>1.0860000000000001</v>
      </c>
      <c r="II15" s="9">
        <v>1.0860000000000001</v>
      </c>
      <c r="IJ15" s="9">
        <v>0</v>
      </c>
      <c r="IK15" s="9">
        <v>51.042999999999999</v>
      </c>
      <c r="IL15" s="9">
        <v>28.83</v>
      </c>
      <c r="IM15" s="9">
        <v>22.213999999999999</v>
      </c>
      <c r="IN15" s="9">
        <v>50.031999999999996</v>
      </c>
      <c r="IO15" s="9">
        <v>27.818999999999999</v>
      </c>
      <c r="IP15" s="9">
        <v>22.213999999999999</v>
      </c>
      <c r="IQ15" s="9">
        <v>9.8539999999999992</v>
      </c>
    </row>
    <row r="16" spans="1:251">
      <c r="A16" s="10">
        <v>43862</v>
      </c>
      <c r="B16" s="9">
        <v>696.41499999999996</v>
      </c>
      <c r="C16" s="9">
        <v>374.48599999999999</v>
      </c>
      <c r="D16" s="9">
        <v>321.92899999999997</v>
      </c>
      <c r="E16" s="9">
        <v>684.47299999999996</v>
      </c>
      <c r="F16" s="9">
        <v>367.21800000000002</v>
      </c>
      <c r="G16" s="9">
        <v>317.255</v>
      </c>
      <c r="H16" s="9">
        <v>273.00200000000001</v>
      </c>
      <c r="I16" s="9">
        <v>154.899</v>
      </c>
      <c r="J16" s="9">
        <v>118.10299999999999</v>
      </c>
      <c r="K16" s="9">
        <v>140.04400000000001</v>
      </c>
      <c r="L16" s="9">
        <v>73.686000000000007</v>
      </c>
      <c r="M16" s="9">
        <v>66.358000000000004</v>
      </c>
      <c r="N16" s="9">
        <v>100.943</v>
      </c>
      <c r="O16" s="9">
        <v>51.118000000000002</v>
      </c>
      <c r="P16" s="9">
        <v>49.825000000000003</v>
      </c>
      <c r="Q16" s="9">
        <v>91.625</v>
      </c>
      <c r="R16" s="9">
        <v>44.110999999999997</v>
      </c>
      <c r="S16" s="9">
        <v>47.512999999999998</v>
      </c>
      <c r="T16" s="9">
        <v>90.802000000000007</v>
      </c>
      <c r="U16" s="9">
        <v>50.671999999999997</v>
      </c>
      <c r="V16" s="9">
        <v>40.130000000000003</v>
      </c>
      <c r="W16" s="9">
        <v>78.86</v>
      </c>
      <c r="X16" s="9">
        <v>43.404000000000003</v>
      </c>
      <c r="Y16" s="9">
        <v>35.456000000000003</v>
      </c>
      <c r="Z16" s="9">
        <v>11.942</v>
      </c>
      <c r="AA16" s="9">
        <v>7.2679999999999998</v>
      </c>
      <c r="AB16" s="9">
        <v>4.6740000000000004</v>
      </c>
      <c r="AC16" s="9">
        <v>598.81299999999999</v>
      </c>
      <c r="AD16" s="9">
        <v>321.79599999999999</v>
      </c>
      <c r="AE16" s="9">
        <v>277.017</v>
      </c>
      <c r="AF16" s="9">
        <v>590.38800000000003</v>
      </c>
      <c r="AG16" s="9">
        <v>316.56299999999999</v>
      </c>
      <c r="AH16" s="9">
        <v>273.82499999999999</v>
      </c>
      <c r="AI16" s="9">
        <v>232.15</v>
      </c>
      <c r="AJ16" s="9">
        <v>131.351</v>
      </c>
      <c r="AK16" s="9">
        <v>100.79900000000001</v>
      </c>
      <c r="AL16" s="9">
        <v>117.547</v>
      </c>
      <c r="AM16" s="9">
        <v>61.28</v>
      </c>
      <c r="AN16" s="9">
        <v>56.267000000000003</v>
      </c>
      <c r="AO16" s="9">
        <v>87.915000000000006</v>
      </c>
      <c r="AP16" s="9">
        <v>44.283000000000001</v>
      </c>
      <c r="AQ16" s="9">
        <v>43.631999999999998</v>
      </c>
      <c r="AR16" s="9">
        <v>81.013999999999996</v>
      </c>
      <c r="AS16" s="9">
        <v>41.183</v>
      </c>
      <c r="AT16" s="9">
        <v>39.832000000000001</v>
      </c>
      <c r="AU16" s="9">
        <v>80.186999999999998</v>
      </c>
      <c r="AV16" s="9">
        <v>43.698999999999998</v>
      </c>
      <c r="AW16" s="9">
        <v>36.488</v>
      </c>
      <c r="AX16" s="9">
        <v>71.762</v>
      </c>
      <c r="AY16" s="9">
        <v>38.466999999999999</v>
      </c>
      <c r="AZ16" s="9">
        <v>33.295000000000002</v>
      </c>
      <c r="BA16" s="9">
        <v>8.4250000000000007</v>
      </c>
      <c r="BB16" s="9">
        <v>5.2329999999999997</v>
      </c>
      <c r="BC16" s="9">
        <v>3.1920000000000002</v>
      </c>
      <c r="BD16" s="9">
        <v>109.84</v>
      </c>
      <c r="BE16" s="9">
        <v>61.338000000000001</v>
      </c>
      <c r="BF16" s="9">
        <v>48.500999999999998</v>
      </c>
      <c r="BG16" s="9">
        <v>109.749</v>
      </c>
      <c r="BH16" s="9">
        <v>61.338000000000001</v>
      </c>
      <c r="BI16" s="9">
        <v>48.411000000000001</v>
      </c>
      <c r="BJ16" s="9">
        <v>45.432000000000002</v>
      </c>
      <c r="BK16" s="9">
        <v>26.736000000000001</v>
      </c>
      <c r="BL16" s="9">
        <v>18.696000000000002</v>
      </c>
      <c r="BM16" s="9">
        <v>20.417999999999999</v>
      </c>
      <c r="BN16" s="9">
        <v>12.348000000000001</v>
      </c>
      <c r="BO16" s="9">
        <v>8.07</v>
      </c>
      <c r="BP16" s="9">
        <v>21.207999999999998</v>
      </c>
      <c r="BQ16" s="9">
        <v>10.305</v>
      </c>
      <c r="BR16" s="9">
        <v>10.903</v>
      </c>
      <c r="BS16" s="9">
        <v>13.064</v>
      </c>
      <c r="BT16" s="9">
        <v>6.5540000000000003</v>
      </c>
      <c r="BU16" s="9">
        <v>6.51</v>
      </c>
      <c r="BV16" s="9">
        <v>9.7170000000000005</v>
      </c>
      <c r="BW16" s="9">
        <v>5.3949999999999996</v>
      </c>
      <c r="BX16" s="9">
        <v>4.3220000000000001</v>
      </c>
      <c r="BY16" s="9">
        <v>9.6270000000000007</v>
      </c>
      <c r="BZ16" s="9">
        <v>5.3949999999999996</v>
      </c>
      <c r="CA16" s="9">
        <v>4.2320000000000002</v>
      </c>
      <c r="CB16" s="9">
        <v>0.09</v>
      </c>
      <c r="CC16" s="9">
        <v>0</v>
      </c>
      <c r="CD16" s="9">
        <v>0.09</v>
      </c>
      <c r="CE16" s="9">
        <v>48.94</v>
      </c>
      <c r="CF16" s="9">
        <v>24.469000000000001</v>
      </c>
      <c r="CG16" s="9">
        <v>24.471</v>
      </c>
      <c r="CH16" s="9">
        <v>48.94</v>
      </c>
      <c r="CI16" s="9">
        <v>24.469000000000001</v>
      </c>
      <c r="CJ16" s="9">
        <v>24.471</v>
      </c>
      <c r="CK16" s="9">
        <v>20.123000000000001</v>
      </c>
      <c r="CL16" s="9">
        <v>9.7609999999999992</v>
      </c>
      <c r="CM16" s="9">
        <v>10.362</v>
      </c>
      <c r="CN16" s="9">
        <v>14.009</v>
      </c>
      <c r="CO16" s="9">
        <v>7.3230000000000004</v>
      </c>
      <c r="CP16" s="9">
        <v>6.6859999999999999</v>
      </c>
      <c r="CQ16" s="9">
        <v>3.464</v>
      </c>
      <c r="CR16" s="9">
        <v>1.66</v>
      </c>
      <c r="CS16" s="9">
        <v>1.804</v>
      </c>
      <c r="CT16" s="9">
        <v>5.92</v>
      </c>
      <c r="CU16" s="9">
        <v>2.9020000000000001</v>
      </c>
      <c r="CV16" s="9">
        <v>3.0179999999999998</v>
      </c>
      <c r="CW16" s="9">
        <v>5.4240000000000004</v>
      </c>
      <c r="CX16" s="9">
        <v>2.8239999999999998</v>
      </c>
      <c r="CY16" s="9">
        <v>2.6</v>
      </c>
      <c r="CZ16" s="9">
        <v>5.4240000000000004</v>
      </c>
      <c r="DA16" s="9">
        <v>2.8239999999999998</v>
      </c>
      <c r="DB16" s="9">
        <v>2.6</v>
      </c>
      <c r="DC16" s="9">
        <v>0</v>
      </c>
      <c r="DD16" s="9">
        <v>0</v>
      </c>
      <c r="DE16" s="9">
        <v>0</v>
      </c>
      <c r="DF16" s="9">
        <v>47.856999999999999</v>
      </c>
      <c r="DG16" s="9">
        <v>25.898</v>
      </c>
      <c r="DH16" s="9">
        <v>21.959</v>
      </c>
      <c r="DI16" s="9">
        <v>42.354999999999997</v>
      </c>
      <c r="DJ16" s="9">
        <v>22.097000000000001</v>
      </c>
      <c r="DK16" s="9">
        <v>20.257999999999999</v>
      </c>
      <c r="DL16" s="9">
        <v>9.5690000000000008</v>
      </c>
      <c r="DM16" s="9">
        <v>3.4260000000000002</v>
      </c>
      <c r="DN16" s="9">
        <v>6.1429999999999998</v>
      </c>
      <c r="DO16" s="9">
        <v>2.452</v>
      </c>
      <c r="DP16" s="9">
        <v>0.69599999999999995</v>
      </c>
      <c r="DQ16" s="9">
        <v>1.756</v>
      </c>
      <c r="DR16" s="9">
        <v>0.871</v>
      </c>
      <c r="DS16" s="9">
        <v>0.56000000000000005</v>
      </c>
      <c r="DT16" s="9">
        <v>0.311</v>
      </c>
      <c r="DU16" s="9">
        <v>6.9039999999999999</v>
      </c>
      <c r="DV16" s="9">
        <v>4.4290000000000003</v>
      </c>
      <c r="DW16" s="9">
        <v>2.4750000000000001</v>
      </c>
      <c r="DX16" s="9">
        <v>28.06</v>
      </c>
      <c r="DY16" s="9">
        <v>16.786000000000001</v>
      </c>
      <c r="DZ16" s="9">
        <v>11.273999999999999</v>
      </c>
      <c r="EA16" s="9">
        <v>22.558</v>
      </c>
      <c r="EB16" s="9">
        <v>12.984999999999999</v>
      </c>
      <c r="EC16" s="9">
        <v>9.5719999999999992</v>
      </c>
      <c r="ED16" s="9">
        <v>5.5019999999999998</v>
      </c>
      <c r="EE16" s="9">
        <v>3.8010000000000002</v>
      </c>
      <c r="EF16" s="9">
        <v>1.7010000000000001</v>
      </c>
      <c r="EG16" s="9">
        <v>6.782</v>
      </c>
      <c r="EH16" s="9">
        <v>3.419</v>
      </c>
      <c r="EI16" s="9">
        <v>3.363</v>
      </c>
      <c r="EJ16" s="9">
        <v>6.782</v>
      </c>
      <c r="EK16" s="9">
        <v>3.419</v>
      </c>
      <c r="EL16" s="9">
        <v>3.363</v>
      </c>
      <c r="EM16" s="9">
        <v>6.0860000000000003</v>
      </c>
      <c r="EN16" s="9">
        <v>2.7229999999999999</v>
      </c>
      <c r="EO16" s="9">
        <v>3.363</v>
      </c>
      <c r="EP16" s="9">
        <v>0.69599999999999995</v>
      </c>
      <c r="EQ16" s="9">
        <v>0.69599999999999995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41.075000000000003</v>
      </c>
      <c r="FI16" s="9">
        <v>22.478999999999999</v>
      </c>
      <c r="FJ16" s="9">
        <v>18.596</v>
      </c>
      <c r="FK16" s="9">
        <v>35.573</v>
      </c>
      <c r="FL16" s="9">
        <v>18.677</v>
      </c>
      <c r="FM16" s="9">
        <v>16.895</v>
      </c>
      <c r="FN16" s="9">
        <v>3.4830000000000001</v>
      </c>
      <c r="FO16" s="9">
        <v>0.70299999999999996</v>
      </c>
      <c r="FP16" s="9">
        <v>2.7810000000000001</v>
      </c>
      <c r="FQ16" s="9">
        <v>1.756</v>
      </c>
      <c r="FR16" s="9">
        <v>0</v>
      </c>
      <c r="FS16" s="9">
        <v>1.756</v>
      </c>
      <c r="FT16" s="9">
        <v>0.871</v>
      </c>
      <c r="FU16" s="9">
        <v>0.56000000000000005</v>
      </c>
      <c r="FV16" s="9">
        <v>0.311</v>
      </c>
      <c r="FW16" s="9">
        <v>6.9039999999999999</v>
      </c>
      <c r="FX16" s="9">
        <v>4.4290000000000003</v>
      </c>
      <c r="FY16" s="9">
        <v>2.4750000000000001</v>
      </c>
      <c r="FZ16" s="9">
        <v>28.06</v>
      </c>
      <c r="GA16" s="9">
        <v>16.786000000000001</v>
      </c>
      <c r="GB16" s="9">
        <v>11.273999999999999</v>
      </c>
      <c r="GC16" s="9">
        <v>22.558</v>
      </c>
      <c r="GD16" s="9">
        <v>12.984999999999999</v>
      </c>
      <c r="GE16" s="9">
        <v>9.5719999999999992</v>
      </c>
      <c r="GF16" s="9">
        <v>5.5019999999999998</v>
      </c>
      <c r="GG16" s="9">
        <v>3.8010000000000002</v>
      </c>
      <c r="GH16" s="9">
        <v>1.7010000000000001</v>
      </c>
      <c r="GI16" s="9">
        <v>82.983000000000004</v>
      </c>
      <c r="GJ16" s="9">
        <v>42.228999999999999</v>
      </c>
      <c r="GK16" s="9">
        <v>40.753</v>
      </c>
      <c r="GL16" s="9">
        <v>82.340999999999994</v>
      </c>
      <c r="GM16" s="9">
        <v>41.587000000000003</v>
      </c>
      <c r="GN16" s="9">
        <v>40.753</v>
      </c>
      <c r="GO16" s="9">
        <v>56.609000000000002</v>
      </c>
      <c r="GP16" s="9">
        <v>31.675000000000001</v>
      </c>
      <c r="GQ16" s="9">
        <v>24.934999999999999</v>
      </c>
      <c r="GR16" s="9">
        <v>16.257999999999999</v>
      </c>
      <c r="GS16" s="9">
        <v>7.8639999999999999</v>
      </c>
      <c r="GT16" s="9">
        <v>8.3949999999999996</v>
      </c>
      <c r="GU16" s="9">
        <v>6.2050000000000001</v>
      </c>
      <c r="GV16" s="9">
        <v>1.3979999999999999</v>
      </c>
      <c r="GW16" s="9">
        <v>4.8070000000000004</v>
      </c>
      <c r="GX16" s="9">
        <v>3.1440000000000001</v>
      </c>
      <c r="GY16" s="9">
        <v>0.52700000000000002</v>
      </c>
      <c r="GZ16" s="9">
        <v>2.617</v>
      </c>
      <c r="HA16" s="9">
        <v>0.76500000000000001</v>
      </c>
      <c r="HB16" s="9">
        <v>0.76500000000000001</v>
      </c>
      <c r="HC16" s="9">
        <v>0</v>
      </c>
      <c r="HD16" s="9">
        <v>0.124</v>
      </c>
      <c r="HE16" s="9">
        <v>0.124</v>
      </c>
      <c r="HF16" s="9">
        <v>0</v>
      </c>
      <c r="HG16" s="9">
        <v>0.64200000000000002</v>
      </c>
      <c r="HH16" s="9">
        <v>0.64200000000000002</v>
      </c>
      <c r="HI16" s="9">
        <v>0</v>
      </c>
      <c r="HJ16" s="9">
        <v>32.347999999999999</v>
      </c>
      <c r="HK16" s="9">
        <v>19.419</v>
      </c>
      <c r="HL16" s="9">
        <v>12.929</v>
      </c>
      <c r="HM16" s="9">
        <v>32.188000000000002</v>
      </c>
      <c r="HN16" s="9">
        <v>19.259</v>
      </c>
      <c r="HO16" s="9">
        <v>12.929</v>
      </c>
      <c r="HP16" s="9">
        <v>15.608000000000001</v>
      </c>
      <c r="HQ16" s="9">
        <v>9.7479999999999993</v>
      </c>
      <c r="HR16" s="9">
        <v>5.8609999999999998</v>
      </c>
      <c r="HS16" s="9">
        <v>5.2069999999999999</v>
      </c>
      <c r="HT16" s="9">
        <v>2.8340000000000001</v>
      </c>
      <c r="HU16" s="9">
        <v>2.3730000000000002</v>
      </c>
      <c r="HV16" s="9">
        <v>4.5339999999999998</v>
      </c>
      <c r="HW16" s="9">
        <v>3.3759999999999999</v>
      </c>
      <c r="HX16" s="9">
        <v>1.1579999999999999</v>
      </c>
      <c r="HY16" s="9">
        <v>2.919</v>
      </c>
      <c r="HZ16" s="9">
        <v>1.2909999999999999</v>
      </c>
      <c r="IA16" s="9">
        <v>1.629</v>
      </c>
      <c r="IB16" s="9">
        <v>4.08</v>
      </c>
      <c r="IC16" s="9">
        <v>2.1709999999999998</v>
      </c>
      <c r="ID16" s="9">
        <v>1.909</v>
      </c>
      <c r="IE16" s="9">
        <v>3.919</v>
      </c>
      <c r="IF16" s="9">
        <v>2.0099999999999998</v>
      </c>
      <c r="IG16" s="9">
        <v>1.909</v>
      </c>
      <c r="IH16" s="9">
        <v>0.161</v>
      </c>
      <c r="II16" s="9">
        <v>0.161</v>
      </c>
      <c r="IJ16" s="9">
        <v>0</v>
      </c>
      <c r="IK16" s="9">
        <v>36.316000000000003</v>
      </c>
      <c r="IL16" s="9">
        <v>23.699000000000002</v>
      </c>
      <c r="IM16" s="9">
        <v>12.617000000000001</v>
      </c>
      <c r="IN16" s="9">
        <v>35.895000000000003</v>
      </c>
      <c r="IO16" s="9">
        <v>23.277000000000001</v>
      </c>
      <c r="IP16" s="9">
        <v>12.617000000000001</v>
      </c>
      <c r="IQ16" s="9">
        <v>8.5660000000000007</v>
      </c>
    </row>
    <row r="17" spans="1:251">
      <c r="A17" s="10">
        <v>44228</v>
      </c>
      <c r="B17" s="9">
        <v>813.24900000000002</v>
      </c>
      <c r="C17" s="9">
        <v>455.29300000000001</v>
      </c>
      <c r="D17" s="9">
        <v>357.95600000000002</v>
      </c>
      <c r="E17" s="9">
        <v>799.26300000000003</v>
      </c>
      <c r="F17" s="9">
        <v>447.447</v>
      </c>
      <c r="G17" s="9">
        <v>351.81599999999997</v>
      </c>
      <c r="H17" s="9">
        <v>281.41000000000003</v>
      </c>
      <c r="I17" s="9">
        <v>163.63399999999999</v>
      </c>
      <c r="J17" s="9">
        <v>117.776</v>
      </c>
      <c r="K17" s="9">
        <v>175.31</v>
      </c>
      <c r="L17" s="9">
        <v>103.492</v>
      </c>
      <c r="M17" s="9">
        <v>71.817999999999998</v>
      </c>
      <c r="N17" s="9">
        <v>122.261</v>
      </c>
      <c r="O17" s="9">
        <v>59.719000000000001</v>
      </c>
      <c r="P17" s="9">
        <v>62.542000000000002</v>
      </c>
      <c r="Q17" s="9">
        <v>118.783</v>
      </c>
      <c r="R17" s="9">
        <v>61.920999999999999</v>
      </c>
      <c r="S17" s="9">
        <v>56.862000000000002</v>
      </c>
      <c r="T17" s="9">
        <v>115.48699999999999</v>
      </c>
      <c r="U17" s="9">
        <v>66.528000000000006</v>
      </c>
      <c r="V17" s="9">
        <v>48.959000000000003</v>
      </c>
      <c r="W17" s="9">
        <v>101.5</v>
      </c>
      <c r="X17" s="9">
        <v>58.680999999999997</v>
      </c>
      <c r="Y17" s="9">
        <v>42.819000000000003</v>
      </c>
      <c r="Z17" s="9">
        <v>13.987</v>
      </c>
      <c r="AA17" s="9">
        <v>7.8470000000000004</v>
      </c>
      <c r="AB17" s="9">
        <v>6.14</v>
      </c>
      <c r="AC17" s="9">
        <v>717.44799999999998</v>
      </c>
      <c r="AD17" s="9">
        <v>404.99700000000001</v>
      </c>
      <c r="AE17" s="9">
        <v>312.452</v>
      </c>
      <c r="AF17" s="9">
        <v>706.03700000000003</v>
      </c>
      <c r="AG17" s="9">
        <v>397.7</v>
      </c>
      <c r="AH17" s="9">
        <v>308.33699999999999</v>
      </c>
      <c r="AI17" s="9">
        <v>233.30699999999999</v>
      </c>
      <c r="AJ17" s="9">
        <v>140.267</v>
      </c>
      <c r="AK17" s="9">
        <v>93.040999999999997</v>
      </c>
      <c r="AL17" s="9">
        <v>159.249</v>
      </c>
      <c r="AM17" s="9">
        <v>93.950999999999993</v>
      </c>
      <c r="AN17" s="9">
        <v>65.298000000000002</v>
      </c>
      <c r="AO17" s="9">
        <v>110.779</v>
      </c>
      <c r="AP17" s="9">
        <v>53.043999999999997</v>
      </c>
      <c r="AQ17" s="9">
        <v>57.734999999999999</v>
      </c>
      <c r="AR17" s="9">
        <v>107.63500000000001</v>
      </c>
      <c r="AS17" s="9">
        <v>54.887999999999998</v>
      </c>
      <c r="AT17" s="9">
        <v>52.747</v>
      </c>
      <c r="AU17" s="9">
        <v>106.47799999999999</v>
      </c>
      <c r="AV17" s="9">
        <v>62.847000000000001</v>
      </c>
      <c r="AW17" s="9">
        <v>43.631</v>
      </c>
      <c r="AX17" s="9">
        <v>95.066999999999993</v>
      </c>
      <c r="AY17" s="9">
        <v>55.55</v>
      </c>
      <c r="AZ17" s="9">
        <v>39.517000000000003</v>
      </c>
      <c r="BA17" s="9">
        <v>11.411</v>
      </c>
      <c r="BB17" s="9">
        <v>7.2960000000000003</v>
      </c>
      <c r="BC17" s="9">
        <v>4.1139999999999999</v>
      </c>
      <c r="BD17" s="9">
        <v>151.79900000000001</v>
      </c>
      <c r="BE17" s="9">
        <v>84.043000000000006</v>
      </c>
      <c r="BF17" s="9">
        <v>67.756</v>
      </c>
      <c r="BG17" s="9">
        <v>150.584</v>
      </c>
      <c r="BH17" s="9">
        <v>83.045000000000002</v>
      </c>
      <c r="BI17" s="9">
        <v>67.539000000000001</v>
      </c>
      <c r="BJ17" s="9">
        <v>55.98</v>
      </c>
      <c r="BK17" s="9">
        <v>31.786000000000001</v>
      </c>
      <c r="BL17" s="9">
        <v>24.193999999999999</v>
      </c>
      <c r="BM17" s="9">
        <v>35.463999999999999</v>
      </c>
      <c r="BN17" s="9">
        <v>19.422000000000001</v>
      </c>
      <c r="BO17" s="9">
        <v>16.042000000000002</v>
      </c>
      <c r="BP17" s="9">
        <v>21.878</v>
      </c>
      <c r="BQ17" s="9">
        <v>10.220000000000001</v>
      </c>
      <c r="BR17" s="9">
        <v>11.657999999999999</v>
      </c>
      <c r="BS17" s="9">
        <v>21.17</v>
      </c>
      <c r="BT17" s="9">
        <v>13.048999999999999</v>
      </c>
      <c r="BU17" s="9">
        <v>8.1219999999999999</v>
      </c>
      <c r="BV17" s="9">
        <v>17.306000000000001</v>
      </c>
      <c r="BW17" s="9">
        <v>9.5660000000000007</v>
      </c>
      <c r="BX17" s="9">
        <v>7.7389999999999999</v>
      </c>
      <c r="BY17" s="9">
        <v>16.091000000000001</v>
      </c>
      <c r="BZ17" s="9">
        <v>8.5679999999999996</v>
      </c>
      <c r="CA17" s="9">
        <v>7.5229999999999997</v>
      </c>
      <c r="CB17" s="9">
        <v>1.2150000000000001</v>
      </c>
      <c r="CC17" s="9">
        <v>0.998</v>
      </c>
      <c r="CD17" s="9">
        <v>0.217</v>
      </c>
      <c r="CE17" s="9">
        <v>50.186</v>
      </c>
      <c r="CF17" s="9">
        <v>31.66</v>
      </c>
      <c r="CG17" s="9">
        <v>18.526</v>
      </c>
      <c r="CH17" s="9">
        <v>50.186</v>
      </c>
      <c r="CI17" s="9">
        <v>31.66</v>
      </c>
      <c r="CJ17" s="9">
        <v>18.526</v>
      </c>
      <c r="CK17" s="9">
        <v>21.588000000000001</v>
      </c>
      <c r="CL17" s="9">
        <v>13.436999999999999</v>
      </c>
      <c r="CM17" s="9">
        <v>8.1509999999999998</v>
      </c>
      <c r="CN17" s="9">
        <v>11.624000000000001</v>
      </c>
      <c r="CO17" s="9">
        <v>8.0779999999999994</v>
      </c>
      <c r="CP17" s="9">
        <v>3.5449999999999999</v>
      </c>
      <c r="CQ17" s="9">
        <v>5.9909999999999997</v>
      </c>
      <c r="CR17" s="9">
        <v>3.496</v>
      </c>
      <c r="CS17" s="9">
        <v>2.4940000000000002</v>
      </c>
      <c r="CT17" s="9">
        <v>7.383</v>
      </c>
      <c r="CU17" s="9">
        <v>4.3760000000000003</v>
      </c>
      <c r="CV17" s="9">
        <v>3.0070000000000001</v>
      </c>
      <c r="CW17" s="9">
        <v>3.6</v>
      </c>
      <c r="CX17" s="9">
        <v>2.2719999999999998</v>
      </c>
      <c r="CY17" s="9">
        <v>1.329</v>
      </c>
      <c r="CZ17" s="9">
        <v>3.6</v>
      </c>
      <c r="DA17" s="9">
        <v>2.2719999999999998</v>
      </c>
      <c r="DB17" s="9">
        <v>1.329</v>
      </c>
      <c r="DC17" s="9">
        <v>0</v>
      </c>
      <c r="DD17" s="9">
        <v>0</v>
      </c>
      <c r="DE17" s="9">
        <v>0</v>
      </c>
      <c r="DF17" s="9">
        <v>46.372999999999998</v>
      </c>
      <c r="DG17" s="9">
        <v>24.471</v>
      </c>
      <c r="DH17" s="9">
        <v>21.901</v>
      </c>
      <c r="DI17" s="9">
        <v>41.12</v>
      </c>
      <c r="DJ17" s="9">
        <v>21.042000000000002</v>
      </c>
      <c r="DK17" s="9">
        <v>20.077999999999999</v>
      </c>
      <c r="DL17" s="9">
        <v>7.8940000000000001</v>
      </c>
      <c r="DM17" s="9">
        <v>2.819</v>
      </c>
      <c r="DN17" s="9">
        <v>5.0750000000000002</v>
      </c>
      <c r="DO17" s="9">
        <v>1.4770000000000001</v>
      </c>
      <c r="DP17" s="9">
        <v>0.70199999999999996</v>
      </c>
      <c r="DQ17" s="9">
        <v>0.77500000000000002</v>
      </c>
      <c r="DR17" s="9">
        <v>1.7969999999999999</v>
      </c>
      <c r="DS17" s="9">
        <v>1.4419999999999999</v>
      </c>
      <c r="DT17" s="9">
        <v>0.35499999999999998</v>
      </c>
      <c r="DU17" s="9">
        <v>5.8280000000000003</v>
      </c>
      <c r="DV17" s="9">
        <v>3.016</v>
      </c>
      <c r="DW17" s="9">
        <v>2.8130000000000002</v>
      </c>
      <c r="DX17" s="9">
        <v>29.376000000000001</v>
      </c>
      <c r="DY17" s="9">
        <v>16.492000000000001</v>
      </c>
      <c r="DZ17" s="9">
        <v>12.884</v>
      </c>
      <c r="EA17" s="9">
        <v>24.123000000000001</v>
      </c>
      <c r="EB17" s="9">
        <v>13.063000000000001</v>
      </c>
      <c r="EC17" s="9">
        <v>11.06</v>
      </c>
      <c r="ED17" s="9">
        <v>5.2530000000000001</v>
      </c>
      <c r="EE17" s="9">
        <v>3.4289999999999998</v>
      </c>
      <c r="EF17" s="9">
        <v>1.823</v>
      </c>
      <c r="EG17" s="9">
        <v>7.38</v>
      </c>
      <c r="EH17" s="9">
        <v>2.819</v>
      </c>
      <c r="EI17" s="9">
        <v>4.5609999999999999</v>
      </c>
      <c r="EJ17" s="9">
        <v>7.38</v>
      </c>
      <c r="EK17" s="9">
        <v>2.819</v>
      </c>
      <c r="EL17" s="9">
        <v>4.5609999999999999</v>
      </c>
      <c r="EM17" s="9">
        <v>7.38</v>
      </c>
      <c r="EN17" s="9">
        <v>2.819</v>
      </c>
      <c r="EO17" s="9">
        <v>4.5609999999999999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38.993000000000002</v>
      </c>
      <c r="FI17" s="9">
        <v>21.652000000000001</v>
      </c>
      <c r="FJ17" s="9">
        <v>17.341000000000001</v>
      </c>
      <c r="FK17" s="9">
        <v>33.74</v>
      </c>
      <c r="FL17" s="9">
        <v>18.222999999999999</v>
      </c>
      <c r="FM17" s="9">
        <v>15.516999999999999</v>
      </c>
      <c r="FN17" s="9">
        <v>0.51400000000000001</v>
      </c>
      <c r="FO17" s="9">
        <v>0</v>
      </c>
      <c r="FP17" s="9">
        <v>0.51400000000000001</v>
      </c>
      <c r="FQ17" s="9">
        <v>1.4770000000000001</v>
      </c>
      <c r="FR17" s="9">
        <v>0.70199999999999996</v>
      </c>
      <c r="FS17" s="9">
        <v>0.77500000000000002</v>
      </c>
      <c r="FT17" s="9">
        <v>1.7969999999999999</v>
      </c>
      <c r="FU17" s="9">
        <v>1.4419999999999999</v>
      </c>
      <c r="FV17" s="9">
        <v>0.35499999999999998</v>
      </c>
      <c r="FW17" s="9">
        <v>5.8280000000000003</v>
      </c>
      <c r="FX17" s="9">
        <v>3.016</v>
      </c>
      <c r="FY17" s="9">
        <v>2.8130000000000002</v>
      </c>
      <c r="FZ17" s="9">
        <v>29.376000000000001</v>
      </c>
      <c r="GA17" s="9">
        <v>16.492000000000001</v>
      </c>
      <c r="GB17" s="9">
        <v>12.884</v>
      </c>
      <c r="GC17" s="9">
        <v>24.123000000000001</v>
      </c>
      <c r="GD17" s="9">
        <v>13.063000000000001</v>
      </c>
      <c r="GE17" s="9">
        <v>11.06</v>
      </c>
      <c r="GF17" s="9">
        <v>5.2530000000000001</v>
      </c>
      <c r="GG17" s="9">
        <v>3.4289999999999998</v>
      </c>
      <c r="GH17" s="9">
        <v>1.823</v>
      </c>
      <c r="GI17" s="9">
        <v>102.881</v>
      </c>
      <c r="GJ17" s="9">
        <v>57.636000000000003</v>
      </c>
      <c r="GK17" s="9">
        <v>45.244999999999997</v>
      </c>
      <c r="GL17" s="9">
        <v>102.58199999999999</v>
      </c>
      <c r="GM17" s="9">
        <v>57.636000000000003</v>
      </c>
      <c r="GN17" s="9">
        <v>44.947000000000003</v>
      </c>
      <c r="GO17" s="9">
        <v>53.515999999999998</v>
      </c>
      <c r="GP17" s="9">
        <v>32.543999999999997</v>
      </c>
      <c r="GQ17" s="9">
        <v>20.972000000000001</v>
      </c>
      <c r="GR17" s="9">
        <v>26.533999999999999</v>
      </c>
      <c r="GS17" s="9">
        <v>16.276</v>
      </c>
      <c r="GT17" s="9">
        <v>10.257</v>
      </c>
      <c r="GU17" s="9">
        <v>12.637</v>
      </c>
      <c r="GV17" s="9">
        <v>4.8879999999999999</v>
      </c>
      <c r="GW17" s="9">
        <v>7.7489999999999997</v>
      </c>
      <c r="GX17" s="9">
        <v>6.1059999999999999</v>
      </c>
      <c r="GY17" s="9">
        <v>1.9570000000000001</v>
      </c>
      <c r="GZ17" s="9">
        <v>4.149</v>
      </c>
      <c r="HA17" s="9">
        <v>4.0880000000000001</v>
      </c>
      <c r="HB17" s="9">
        <v>1.97</v>
      </c>
      <c r="HC17" s="9">
        <v>2.117</v>
      </c>
      <c r="HD17" s="9">
        <v>3.7890000000000001</v>
      </c>
      <c r="HE17" s="9">
        <v>1.97</v>
      </c>
      <c r="HF17" s="9">
        <v>1.819</v>
      </c>
      <c r="HG17" s="9">
        <v>0.29899999999999999</v>
      </c>
      <c r="HH17" s="9">
        <v>0</v>
      </c>
      <c r="HI17" s="9">
        <v>0.29899999999999999</v>
      </c>
      <c r="HJ17" s="9">
        <v>37.692</v>
      </c>
      <c r="HK17" s="9">
        <v>22.198</v>
      </c>
      <c r="HL17" s="9">
        <v>15.494999999999999</v>
      </c>
      <c r="HM17" s="9">
        <v>36.948999999999998</v>
      </c>
      <c r="HN17" s="9">
        <v>21.981999999999999</v>
      </c>
      <c r="HO17" s="9">
        <v>14.967000000000001</v>
      </c>
      <c r="HP17" s="9">
        <v>12.329000000000001</v>
      </c>
      <c r="HQ17" s="9">
        <v>8.9580000000000002</v>
      </c>
      <c r="HR17" s="9">
        <v>3.371</v>
      </c>
      <c r="HS17" s="9">
        <v>7.5650000000000004</v>
      </c>
      <c r="HT17" s="9">
        <v>3.9950000000000001</v>
      </c>
      <c r="HU17" s="9">
        <v>3.57</v>
      </c>
      <c r="HV17" s="9">
        <v>6.3869999999999996</v>
      </c>
      <c r="HW17" s="9">
        <v>4.2060000000000004</v>
      </c>
      <c r="HX17" s="9">
        <v>2.1819999999999999</v>
      </c>
      <c r="HY17" s="9">
        <v>6.55</v>
      </c>
      <c r="HZ17" s="9">
        <v>3.714</v>
      </c>
      <c r="IA17" s="9">
        <v>2.8359999999999999</v>
      </c>
      <c r="IB17" s="9">
        <v>4.8600000000000003</v>
      </c>
      <c r="IC17" s="9">
        <v>1.325</v>
      </c>
      <c r="ID17" s="9">
        <v>3.5350000000000001</v>
      </c>
      <c r="IE17" s="9">
        <v>4.117</v>
      </c>
      <c r="IF17" s="9">
        <v>1.109</v>
      </c>
      <c r="IG17" s="9">
        <v>3.008</v>
      </c>
      <c r="IH17" s="9">
        <v>0.74299999999999999</v>
      </c>
      <c r="II17" s="9">
        <v>0.216</v>
      </c>
      <c r="IJ17" s="9">
        <v>0.52700000000000002</v>
      </c>
      <c r="IK17" s="9">
        <v>70.182000000000002</v>
      </c>
      <c r="IL17" s="9">
        <v>47.343000000000004</v>
      </c>
      <c r="IM17" s="9">
        <v>22.838999999999999</v>
      </c>
      <c r="IN17" s="9">
        <v>68.608000000000004</v>
      </c>
      <c r="IO17" s="9">
        <v>46.363999999999997</v>
      </c>
      <c r="IP17" s="9">
        <v>22.244</v>
      </c>
      <c r="IQ17" s="9">
        <v>15.454000000000001</v>
      </c>
    </row>
    <row r="18" spans="1:251">
      <c r="A18" s="10">
        <v>44593</v>
      </c>
      <c r="B18" s="9">
        <v>556.76599999999996</v>
      </c>
      <c r="C18" s="9">
        <v>298.37299999999999</v>
      </c>
      <c r="D18" s="9">
        <v>258.39299999999997</v>
      </c>
      <c r="E18" s="9">
        <v>541.77800000000002</v>
      </c>
      <c r="F18" s="9">
        <v>289.72899999999998</v>
      </c>
      <c r="G18" s="9">
        <v>252.04900000000001</v>
      </c>
      <c r="H18" s="9">
        <v>199.77099999999999</v>
      </c>
      <c r="I18" s="9">
        <v>117.066</v>
      </c>
      <c r="J18" s="9">
        <v>82.704999999999998</v>
      </c>
      <c r="K18" s="9">
        <v>131.11600000000001</v>
      </c>
      <c r="L18" s="9">
        <v>70.774000000000001</v>
      </c>
      <c r="M18" s="9">
        <v>60.341999999999999</v>
      </c>
      <c r="N18" s="9">
        <v>74.786000000000001</v>
      </c>
      <c r="O18" s="9">
        <v>32.232999999999997</v>
      </c>
      <c r="P18" s="9">
        <v>42.552999999999997</v>
      </c>
      <c r="Q18" s="9">
        <v>80.295000000000002</v>
      </c>
      <c r="R18" s="9">
        <v>37.402999999999999</v>
      </c>
      <c r="S18" s="9">
        <v>42.893000000000001</v>
      </c>
      <c r="T18" s="9">
        <v>70.798000000000002</v>
      </c>
      <c r="U18" s="9">
        <v>40.898000000000003</v>
      </c>
      <c r="V18" s="9">
        <v>29.901</v>
      </c>
      <c r="W18" s="9">
        <v>55.811</v>
      </c>
      <c r="X18" s="9">
        <v>32.253999999999998</v>
      </c>
      <c r="Y18" s="9">
        <v>23.556999999999999</v>
      </c>
      <c r="Z18" s="9">
        <v>14.987</v>
      </c>
      <c r="AA18" s="9">
        <v>8.6440000000000001</v>
      </c>
      <c r="AB18" s="9">
        <v>6.343</v>
      </c>
      <c r="AC18" s="9">
        <v>469.47800000000001</v>
      </c>
      <c r="AD18" s="9">
        <v>249.27600000000001</v>
      </c>
      <c r="AE18" s="9">
        <v>220.202</v>
      </c>
      <c r="AF18" s="9">
        <v>458.81</v>
      </c>
      <c r="AG18" s="9">
        <v>244.17699999999999</v>
      </c>
      <c r="AH18" s="9">
        <v>214.63300000000001</v>
      </c>
      <c r="AI18" s="9">
        <v>165.226</v>
      </c>
      <c r="AJ18" s="9">
        <v>98.013000000000005</v>
      </c>
      <c r="AK18" s="9">
        <v>67.212999999999994</v>
      </c>
      <c r="AL18" s="9">
        <v>108.49</v>
      </c>
      <c r="AM18" s="9">
        <v>57.133000000000003</v>
      </c>
      <c r="AN18" s="9">
        <v>51.357999999999997</v>
      </c>
      <c r="AO18" s="9">
        <v>66.573999999999998</v>
      </c>
      <c r="AP18" s="9">
        <v>28.071000000000002</v>
      </c>
      <c r="AQ18" s="9">
        <v>38.503</v>
      </c>
      <c r="AR18" s="9">
        <v>67.73</v>
      </c>
      <c r="AS18" s="9">
        <v>31.439</v>
      </c>
      <c r="AT18" s="9">
        <v>36.292000000000002</v>
      </c>
      <c r="AU18" s="9">
        <v>61.457000000000001</v>
      </c>
      <c r="AV18" s="9">
        <v>34.619999999999997</v>
      </c>
      <c r="AW18" s="9">
        <v>26.837</v>
      </c>
      <c r="AX18" s="9">
        <v>50.79</v>
      </c>
      <c r="AY18" s="9">
        <v>29.521999999999998</v>
      </c>
      <c r="AZ18" s="9">
        <v>21.268000000000001</v>
      </c>
      <c r="BA18" s="9">
        <v>10.667999999999999</v>
      </c>
      <c r="BB18" s="9">
        <v>5.0990000000000002</v>
      </c>
      <c r="BC18" s="9">
        <v>5.569</v>
      </c>
      <c r="BD18" s="9">
        <v>70.944999999999993</v>
      </c>
      <c r="BE18" s="9">
        <v>35.768000000000001</v>
      </c>
      <c r="BF18" s="9">
        <v>35.176000000000002</v>
      </c>
      <c r="BG18" s="9">
        <v>69.754999999999995</v>
      </c>
      <c r="BH18" s="9">
        <v>35.375</v>
      </c>
      <c r="BI18" s="9">
        <v>34.380000000000003</v>
      </c>
      <c r="BJ18" s="9">
        <v>29.43</v>
      </c>
      <c r="BK18" s="9">
        <v>15.666</v>
      </c>
      <c r="BL18" s="9">
        <v>13.763999999999999</v>
      </c>
      <c r="BM18" s="9">
        <v>13.111000000000001</v>
      </c>
      <c r="BN18" s="9">
        <v>8.1440000000000001</v>
      </c>
      <c r="BO18" s="9">
        <v>4.9669999999999996</v>
      </c>
      <c r="BP18" s="9">
        <v>12.577999999999999</v>
      </c>
      <c r="BQ18" s="9">
        <v>5.0439999999999996</v>
      </c>
      <c r="BR18" s="9">
        <v>7.5339999999999998</v>
      </c>
      <c r="BS18" s="9">
        <v>8.8119999999999994</v>
      </c>
      <c r="BT18" s="9">
        <v>3.6960000000000002</v>
      </c>
      <c r="BU18" s="9">
        <v>5.1159999999999997</v>
      </c>
      <c r="BV18" s="9">
        <v>7.0129999999999999</v>
      </c>
      <c r="BW18" s="9">
        <v>3.218</v>
      </c>
      <c r="BX18" s="9">
        <v>3.794</v>
      </c>
      <c r="BY18" s="9">
        <v>5.8230000000000004</v>
      </c>
      <c r="BZ18" s="9">
        <v>2.8250000000000002</v>
      </c>
      <c r="CA18" s="9">
        <v>2.9990000000000001</v>
      </c>
      <c r="CB18" s="9">
        <v>1.19</v>
      </c>
      <c r="CC18" s="9">
        <v>0.39400000000000002</v>
      </c>
      <c r="CD18" s="9">
        <v>0.79600000000000004</v>
      </c>
      <c r="CE18" s="9">
        <v>25.803999999999998</v>
      </c>
      <c r="CF18" s="9">
        <v>11.804</v>
      </c>
      <c r="CG18" s="9">
        <v>14</v>
      </c>
      <c r="CH18" s="9">
        <v>25.7</v>
      </c>
      <c r="CI18" s="9">
        <v>11.7</v>
      </c>
      <c r="CJ18" s="9">
        <v>14</v>
      </c>
      <c r="CK18" s="9">
        <v>3.516</v>
      </c>
      <c r="CL18" s="9">
        <v>2.2090000000000001</v>
      </c>
      <c r="CM18" s="9">
        <v>1.306</v>
      </c>
      <c r="CN18" s="9">
        <v>9.7850000000000001</v>
      </c>
      <c r="CO18" s="9">
        <v>3.7679999999999998</v>
      </c>
      <c r="CP18" s="9">
        <v>6.0170000000000003</v>
      </c>
      <c r="CQ18" s="9">
        <v>4.944</v>
      </c>
      <c r="CR18" s="9">
        <v>3.5129999999999999</v>
      </c>
      <c r="CS18" s="9">
        <v>1.431</v>
      </c>
      <c r="CT18" s="9">
        <v>4.6079999999999997</v>
      </c>
      <c r="CU18" s="9">
        <v>1.1539999999999999</v>
      </c>
      <c r="CV18" s="9">
        <v>3.4540000000000002</v>
      </c>
      <c r="CW18" s="9">
        <v>2.9510000000000001</v>
      </c>
      <c r="CX18" s="9">
        <v>1.1599999999999999</v>
      </c>
      <c r="CY18" s="9">
        <v>1.7909999999999999</v>
      </c>
      <c r="CZ18" s="9">
        <v>2.8460000000000001</v>
      </c>
      <c r="DA18" s="9">
        <v>1.0549999999999999</v>
      </c>
      <c r="DB18" s="9">
        <v>1.7909999999999999</v>
      </c>
      <c r="DC18" s="9">
        <v>0.105</v>
      </c>
      <c r="DD18" s="9">
        <v>0.105</v>
      </c>
      <c r="DE18" s="9">
        <v>0</v>
      </c>
      <c r="DF18" s="9">
        <v>31.646000000000001</v>
      </c>
      <c r="DG18" s="9">
        <v>20.366</v>
      </c>
      <c r="DH18" s="9">
        <v>11.281000000000001</v>
      </c>
      <c r="DI18" s="9">
        <v>27.489000000000001</v>
      </c>
      <c r="DJ18" s="9">
        <v>17.463000000000001</v>
      </c>
      <c r="DK18" s="9">
        <v>10.026</v>
      </c>
      <c r="DL18" s="9">
        <v>6.7190000000000003</v>
      </c>
      <c r="DM18" s="9">
        <v>5.29</v>
      </c>
      <c r="DN18" s="9">
        <v>1.429</v>
      </c>
      <c r="DO18" s="9">
        <v>0.68400000000000005</v>
      </c>
      <c r="DP18" s="9">
        <v>0</v>
      </c>
      <c r="DQ18" s="9">
        <v>0.68400000000000005</v>
      </c>
      <c r="DR18" s="9">
        <v>1.7450000000000001</v>
      </c>
      <c r="DS18" s="9">
        <v>0.624</v>
      </c>
      <c r="DT18" s="9">
        <v>1.121</v>
      </c>
      <c r="DU18" s="9">
        <v>4.7809999999999997</v>
      </c>
      <c r="DV18" s="9">
        <v>1.91</v>
      </c>
      <c r="DW18" s="9">
        <v>2.871</v>
      </c>
      <c r="DX18" s="9">
        <v>17.718</v>
      </c>
      <c r="DY18" s="9">
        <v>12.542</v>
      </c>
      <c r="DZ18" s="9">
        <v>5.1760000000000002</v>
      </c>
      <c r="EA18" s="9">
        <v>13.56</v>
      </c>
      <c r="EB18" s="9">
        <v>9.64</v>
      </c>
      <c r="EC18" s="9">
        <v>3.9209999999999998</v>
      </c>
      <c r="ED18" s="9">
        <v>4.157</v>
      </c>
      <c r="EE18" s="9">
        <v>2.9020000000000001</v>
      </c>
      <c r="EF18" s="9">
        <v>1.2549999999999999</v>
      </c>
      <c r="EG18" s="9">
        <v>6.1550000000000002</v>
      </c>
      <c r="EH18" s="9">
        <v>4.0419999999999998</v>
      </c>
      <c r="EI18" s="9">
        <v>2.113</v>
      </c>
      <c r="EJ18" s="9">
        <v>6.1550000000000002</v>
      </c>
      <c r="EK18" s="9">
        <v>4.0419999999999998</v>
      </c>
      <c r="EL18" s="9">
        <v>2.113</v>
      </c>
      <c r="EM18" s="9">
        <v>5.4710000000000001</v>
      </c>
      <c r="EN18" s="9">
        <v>4.0419999999999998</v>
      </c>
      <c r="EO18" s="9">
        <v>1.429</v>
      </c>
      <c r="EP18" s="9">
        <v>0.68400000000000005</v>
      </c>
      <c r="EQ18" s="9">
        <v>0</v>
      </c>
      <c r="ER18" s="9">
        <v>0.68400000000000005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25.492000000000001</v>
      </c>
      <c r="FI18" s="9">
        <v>16.324000000000002</v>
      </c>
      <c r="FJ18" s="9">
        <v>9.1669999999999998</v>
      </c>
      <c r="FK18" s="9">
        <v>21.334</v>
      </c>
      <c r="FL18" s="9">
        <v>13.422000000000001</v>
      </c>
      <c r="FM18" s="9">
        <v>7.9119999999999999</v>
      </c>
      <c r="FN18" s="9">
        <v>1.248</v>
      </c>
      <c r="FO18" s="9">
        <v>1.248</v>
      </c>
      <c r="FP18" s="9">
        <v>0</v>
      </c>
      <c r="FQ18" s="9">
        <v>0</v>
      </c>
      <c r="FR18" s="9">
        <v>0</v>
      </c>
      <c r="FS18" s="9">
        <v>0</v>
      </c>
      <c r="FT18" s="9">
        <v>1.7450000000000001</v>
      </c>
      <c r="FU18" s="9">
        <v>0.624</v>
      </c>
      <c r="FV18" s="9">
        <v>1.121</v>
      </c>
      <c r="FW18" s="9">
        <v>4.7809999999999997</v>
      </c>
      <c r="FX18" s="9">
        <v>1.91</v>
      </c>
      <c r="FY18" s="9">
        <v>2.871</v>
      </c>
      <c r="FZ18" s="9">
        <v>17.718</v>
      </c>
      <c r="GA18" s="9">
        <v>12.542</v>
      </c>
      <c r="GB18" s="9">
        <v>5.1760000000000002</v>
      </c>
      <c r="GC18" s="9">
        <v>13.56</v>
      </c>
      <c r="GD18" s="9">
        <v>9.64</v>
      </c>
      <c r="GE18" s="9">
        <v>3.9209999999999998</v>
      </c>
      <c r="GF18" s="9">
        <v>4.157</v>
      </c>
      <c r="GG18" s="9">
        <v>2.9020000000000001</v>
      </c>
      <c r="GH18" s="9">
        <v>1.2549999999999999</v>
      </c>
      <c r="GI18" s="9">
        <v>64.331000000000003</v>
      </c>
      <c r="GJ18" s="9">
        <v>32.290999999999997</v>
      </c>
      <c r="GK18" s="9">
        <v>32.04</v>
      </c>
      <c r="GL18" s="9">
        <v>64.331000000000003</v>
      </c>
      <c r="GM18" s="9">
        <v>32.290999999999997</v>
      </c>
      <c r="GN18" s="9">
        <v>32.04</v>
      </c>
      <c r="GO18" s="9">
        <v>41.29</v>
      </c>
      <c r="GP18" s="9">
        <v>23.446000000000002</v>
      </c>
      <c r="GQ18" s="9">
        <v>17.844000000000001</v>
      </c>
      <c r="GR18" s="9">
        <v>13.279</v>
      </c>
      <c r="GS18" s="9">
        <v>4.8049999999999997</v>
      </c>
      <c r="GT18" s="9">
        <v>8.4740000000000002</v>
      </c>
      <c r="GU18" s="9">
        <v>5.4329999999999998</v>
      </c>
      <c r="GV18" s="9">
        <v>2.653</v>
      </c>
      <c r="GW18" s="9">
        <v>2.7810000000000001</v>
      </c>
      <c r="GX18" s="9">
        <v>2.8479999999999999</v>
      </c>
      <c r="GY18" s="9">
        <v>1.387</v>
      </c>
      <c r="GZ18" s="9">
        <v>1.462</v>
      </c>
      <c r="HA18" s="9">
        <v>1.4810000000000001</v>
      </c>
      <c r="HB18" s="9">
        <v>0</v>
      </c>
      <c r="HC18" s="9">
        <v>1.4810000000000001</v>
      </c>
      <c r="HD18" s="9">
        <v>1.4810000000000001</v>
      </c>
      <c r="HE18" s="9">
        <v>0</v>
      </c>
      <c r="HF18" s="9">
        <v>1.4810000000000001</v>
      </c>
      <c r="HG18" s="9">
        <v>0</v>
      </c>
      <c r="HH18" s="9">
        <v>0</v>
      </c>
      <c r="HI18" s="9">
        <v>0</v>
      </c>
      <c r="HJ18" s="9">
        <v>22.530999999999999</v>
      </c>
      <c r="HK18" s="9">
        <v>11.492000000000001</v>
      </c>
      <c r="HL18" s="9">
        <v>11.039</v>
      </c>
      <c r="HM18" s="9">
        <v>21.027999999999999</v>
      </c>
      <c r="HN18" s="9">
        <v>10.718999999999999</v>
      </c>
      <c r="HO18" s="9">
        <v>10.308999999999999</v>
      </c>
      <c r="HP18" s="9">
        <v>6.742</v>
      </c>
      <c r="HQ18" s="9">
        <v>4.1509999999999998</v>
      </c>
      <c r="HR18" s="9">
        <v>2.5910000000000002</v>
      </c>
      <c r="HS18" s="9">
        <v>7.1890000000000001</v>
      </c>
      <c r="HT18" s="9">
        <v>3.766</v>
      </c>
      <c r="HU18" s="9">
        <v>3.423</v>
      </c>
      <c r="HV18" s="9">
        <v>2.52</v>
      </c>
      <c r="HW18" s="9">
        <v>0.58499999999999996</v>
      </c>
      <c r="HX18" s="9">
        <v>1.9350000000000001</v>
      </c>
      <c r="HY18" s="9">
        <v>3.1989999999999998</v>
      </c>
      <c r="HZ18" s="9">
        <v>1.8240000000000001</v>
      </c>
      <c r="IA18" s="9">
        <v>1.375</v>
      </c>
      <c r="IB18" s="9">
        <v>2.8820000000000001</v>
      </c>
      <c r="IC18" s="9">
        <v>1.1659999999999999</v>
      </c>
      <c r="ID18" s="9">
        <v>1.716</v>
      </c>
      <c r="IE18" s="9">
        <v>1.379</v>
      </c>
      <c r="IF18" s="9">
        <v>0.39300000000000002</v>
      </c>
      <c r="IG18" s="9">
        <v>0.98599999999999999</v>
      </c>
      <c r="IH18" s="9">
        <v>1.5029999999999999</v>
      </c>
      <c r="II18" s="9">
        <v>0.77300000000000002</v>
      </c>
      <c r="IJ18" s="9">
        <v>0.73</v>
      </c>
      <c r="IK18" s="9">
        <v>27.398</v>
      </c>
      <c r="IL18" s="9">
        <v>16.398</v>
      </c>
      <c r="IM18" s="9">
        <v>11</v>
      </c>
      <c r="IN18" s="9">
        <v>26.863</v>
      </c>
      <c r="IO18" s="9">
        <v>16.311</v>
      </c>
      <c r="IP18" s="9">
        <v>10.552</v>
      </c>
      <c r="IQ18" s="9">
        <v>5.4470000000000001</v>
      </c>
    </row>
    <row r="19" spans="1:251">
      <c r="A19" s="10">
        <v>44958</v>
      </c>
      <c r="B19" s="9">
        <v>508.89400000000001</v>
      </c>
      <c r="C19" s="9">
        <v>273.71499999999997</v>
      </c>
      <c r="D19" s="9">
        <v>235.179</v>
      </c>
      <c r="E19" s="9">
        <v>499.303</v>
      </c>
      <c r="F19" s="9">
        <v>267.86799999999999</v>
      </c>
      <c r="G19" s="9">
        <v>231.43600000000001</v>
      </c>
      <c r="H19" s="9">
        <v>189.54599999999999</v>
      </c>
      <c r="I19" s="9">
        <v>108.721</v>
      </c>
      <c r="J19" s="9">
        <v>80.825000000000003</v>
      </c>
      <c r="K19" s="9">
        <v>99.176000000000002</v>
      </c>
      <c r="L19" s="9">
        <v>53.65</v>
      </c>
      <c r="M19" s="9">
        <v>45.526000000000003</v>
      </c>
      <c r="N19" s="9">
        <v>75.114999999999995</v>
      </c>
      <c r="O19" s="9">
        <v>34.076000000000001</v>
      </c>
      <c r="P19" s="9">
        <v>41.039000000000001</v>
      </c>
      <c r="Q19" s="9">
        <v>77.718999999999994</v>
      </c>
      <c r="R19" s="9">
        <v>39.661000000000001</v>
      </c>
      <c r="S19" s="9">
        <v>38.058</v>
      </c>
      <c r="T19" s="9">
        <v>67.337999999999994</v>
      </c>
      <c r="U19" s="9">
        <v>37.606999999999999</v>
      </c>
      <c r="V19" s="9">
        <v>29.731000000000002</v>
      </c>
      <c r="W19" s="9">
        <v>57.747</v>
      </c>
      <c r="X19" s="9">
        <v>31.759</v>
      </c>
      <c r="Y19" s="9">
        <v>25.988</v>
      </c>
      <c r="Z19" s="9">
        <v>9.5909999999999993</v>
      </c>
      <c r="AA19" s="9">
        <v>5.8479999999999999</v>
      </c>
      <c r="AB19" s="9">
        <v>3.7429999999999999</v>
      </c>
      <c r="AC19" s="9">
        <v>415.11900000000003</v>
      </c>
      <c r="AD19" s="9">
        <v>227.23099999999999</v>
      </c>
      <c r="AE19" s="9">
        <v>187.88800000000001</v>
      </c>
      <c r="AF19" s="9">
        <v>408.08</v>
      </c>
      <c r="AG19" s="9">
        <v>222.566</v>
      </c>
      <c r="AH19" s="9">
        <v>185.51400000000001</v>
      </c>
      <c r="AI19" s="9">
        <v>154.44399999999999</v>
      </c>
      <c r="AJ19" s="9">
        <v>92.915000000000006</v>
      </c>
      <c r="AK19" s="9">
        <v>61.529000000000003</v>
      </c>
      <c r="AL19" s="9">
        <v>80.7</v>
      </c>
      <c r="AM19" s="9">
        <v>42.886000000000003</v>
      </c>
      <c r="AN19" s="9">
        <v>37.814</v>
      </c>
      <c r="AO19" s="9">
        <v>62.670999999999999</v>
      </c>
      <c r="AP19" s="9">
        <v>28.419</v>
      </c>
      <c r="AQ19" s="9">
        <v>34.253</v>
      </c>
      <c r="AR19" s="9">
        <v>59.82</v>
      </c>
      <c r="AS19" s="9">
        <v>30.218</v>
      </c>
      <c r="AT19" s="9">
        <v>29.602</v>
      </c>
      <c r="AU19" s="9">
        <v>57.484000000000002</v>
      </c>
      <c r="AV19" s="9">
        <v>32.792999999999999</v>
      </c>
      <c r="AW19" s="9">
        <v>24.690999999999999</v>
      </c>
      <c r="AX19" s="9">
        <v>50.445</v>
      </c>
      <c r="AY19" s="9">
        <v>28.128</v>
      </c>
      <c r="AZ19" s="9">
        <v>22.317</v>
      </c>
      <c r="BA19" s="9">
        <v>7.0389999999999997</v>
      </c>
      <c r="BB19" s="9">
        <v>4.665</v>
      </c>
      <c r="BC19" s="9">
        <v>2.3740000000000001</v>
      </c>
      <c r="BD19" s="9">
        <v>58.069000000000003</v>
      </c>
      <c r="BE19" s="9">
        <v>33.438000000000002</v>
      </c>
      <c r="BF19" s="9">
        <v>24.631</v>
      </c>
      <c r="BG19" s="9">
        <v>57.502000000000002</v>
      </c>
      <c r="BH19" s="9">
        <v>32.871000000000002</v>
      </c>
      <c r="BI19" s="9">
        <v>24.631</v>
      </c>
      <c r="BJ19" s="9">
        <v>25.059000000000001</v>
      </c>
      <c r="BK19" s="9">
        <v>16.134</v>
      </c>
      <c r="BL19" s="9">
        <v>8.9250000000000007</v>
      </c>
      <c r="BM19" s="9">
        <v>9.8979999999999997</v>
      </c>
      <c r="BN19" s="9">
        <v>4.8099999999999996</v>
      </c>
      <c r="BO19" s="9">
        <v>5.0880000000000001</v>
      </c>
      <c r="BP19" s="9">
        <v>7.3010000000000002</v>
      </c>
      <c r="BQ19" s="9">
        <v>3.9580000000000002</v>
      </c>
      <c r="BR19" s="9">
        <v>3.343</v>
      </c>
      <c r="BS19" s="9">
        <v>10.394</v>
      </c>
      <c r="BT19" s="9">
        <v>6.532</v>
      </c>
      <c r="BU19" s="9">
        <v>3.8620000000000001</v>
      </c>
      <c r="BV19" s="9">
        <v>5.4169999999999998</v>
      </c>
      <c r="BW19" s="9">
        <v>2.004</v>
      </c>
      <c r="BX19" s="9">
        <v>3.4129999999999998</v>
      </c>
      <c r="BY19" s="9">
        <v>4.8499999999999996</v>
      </c>
      <c r="BZ19" s="9">
        <v>1.4370000000000001</v>
      </c>
      <c r="CA19" s="9">
        <v>3.4129999999999998</v>
      </c>
      <c r="CB19" s="9">
        <v>0.56699999999999995</v>
      </c>
      <c r="CC19" s="9">
        <v>0.56699999999999995</v>
      </c>
      <c r="CD19" s="9">
        <v>0</v>
      </c>
      <c r="CE19" s="9">
        <v>29.309000000000001</v>
      </c>
      <c r="CF19" s="9">
        <v>18.443999999999999</v>
      </c>
      <c r="CG19" s="9">
        <v>10.865</v>
      </c>
      <c r="CH19" s="9">
        <v>29.309000000000001</v>
      </c>
      <c r="CI19" s="9">
        <v>18.443999999999999</v>
      </c>
      <c r="CJ19" s="9">
        <v>10.865</v>
      </c>
      <c r="CK19" s="9">
        <v>10.784000000000001</v>
      </c>
      <c r="CL19" s="9">
        <v>7.9189999999999996</v>
      </c>
      <c r="CM19" s="9">
        <v>2.8650000000000002</v>
      </c>
      <c r="CN19" s="9">
        <v>5.4909999999999997</v>
      </c>
      <c r="CO19" s="9">
        <v>4.0209999999999999</v>
      </c>
      <c r="CP19" s="9">
        <v>1.47</v>
      </c>
      <c r="CQ19" s="9">
        <v>4.8250000000000002</v>
      </c>
      <c r="CR19" s="9">
        <v>2.2330000000000001</v>
      </c>
      <c r="CS19" s="9">
        <v>2.5920000000000001</v>
      </c>
      <c r="CT19" s="9">
        <v>5.0839999999999996</v>
      </c>
      <c r="CU19" s="9">
        <v>3.4390000000000001</v>
      </c>
      <c r="CV19" s="9">
        <v>1.6439999999999999</v>
      </c>
      <c r="CW19" s="9">
        <v>3.125</v>
      </c>
      <c r="CX19" s="9">
        <v>0.83199999999999996</v>
      </c>
      <c r="CY19" s="9">
        <v>2.294</v>
      </c>
      <c r="CZ19" s="9">
        <v>3.125</v>
      </c>
      <c r="DA19" s="9">
        <v>0.83199999999999996</v>
      </c>
      <c r="DB19" s="9">
        <v>2.294</v>
      </c>
      <c r="DC19" s="9">
        <v>0</v>
      </c>
      <c r="DD19" s="9">
        <v>0</v>
      </c>
      <c r="DE19" s="9">
        <v>0</v>
      </c>
      <c r="DF19" s="9">
        <v>23.594000000000001</v>
      </c>
      <c r="DG19" s="9">
        <v>15.449</v>
      </c>
      <c r="DH19" s="9">
        <v>8.1440000000000001</v>
      </c>
      <c r="DI19" s="9">
        <v>20.562000000000001</v>
      </c>
      <c r="DJ19" s="9">
        <v>13.07</v>
      </c>
      <c r="DK19" s="9">
        <v>7.492</v>
      </c>
      <c r="DL19" s="9">
        <v>5.5279999999999996</v>
      </c>
      <c r="DM19" s="9">
        <v>3.6659999999999999</v>
      </c>
      <c r="DN19" s="9">
        <v>1.8620000000000001</v>
      </c>
      <c r="DO19" s="9">
        <v>1.423</v>
      </c>
      <c r="DP19" s="9">
        <v>0.79300000000000004</v>
      </c>
      <c r="DQ19" s="9">
        <v>0.63</v>
      </c>
      <c r="DR19" s="9">
        <v>0.51800000000000002</v>
      </c>
      <c r="DS19" s="9">
        <v>0.51800000000000002</v>
      </c>
      <c r="DT19" s="9">
        <v>0</v>
      </c>
      <c r="DU19" s="9">
        <v>4.33</v>
      </c>
      <c r="DV19" s="9">
        <v>2.839</v>
      </c>
      <c r="DW19" s="9">
        <v>1.4910000000000001</v>
      </c>
      <c r="DX19" s="9">
        <v>11.794</v>
      </c>
      <c r="DY19" s="9">
        <v>7.633</v>
      </c>
      <c r="DZ19" s="9">
        <v>4.1609999999999996</v>
      </c>
      <c r="EA19" s="9">
        <v>8.7620000000000005</v>
      </c>
      <c r="EB19" s="9">
        <v>5.2539999999999996</v>
      </c>
      <c r="EC19" s="9">
        <v>3.5089999999999999</v>
      </c>
      <c r="ED19" s="9">
        <v>3.032</v>
      </c>
      <c r="EE19" s="9">
        <v>2.379</v>
      </c>
      <c r="EF19" s="9">
        <v>0.65300000000000002</v>
      </c>
      <c r="EG19" s="9">
        <v>5.0170000000000003</v>
      </c>
      <c r="EH19" s="9">
        <v>3.6659999999999999</v>
      </c>
      <c r="EI19" s="9">
        <v>1.351</v>
      </c>
      <c r="EJ19" s="9">
        <v>5.0170000000000003</v>
      </c>
      <c r="EK19" s="9">
        <v>3.6659999999999999</v>
      </c>
      <c r="EL19" s="9">
        <v>1.351</v>
      </c>
      <c r="EM19" s="9">
        <v>5.0170000000000003</v>
      </c>
      <c r="EN19" s="9">
        <v>3.6659999999999999</v>
      </c>
      <c r="EO19" s="9">
        <v>1.351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18.577000000000002</v>
      </c>
      <c r="FI19" s="9">
        <v>11.784000000000001</v>
      </c>
      <c r="FJ19" s="9">
        <v>6.7930000000000001</v>
      </c>
      <c r="FK19" s="9">
        <v>15.545</v>
      </c>
      <c r="FL19" s="9">
        <v>9.4049999999999994</v>
      </c>
      <c r="FM19" s="9">
        <v>6.14</v>
      </c>
      <c r="FN19" s="9">
        <v>0.51100000000000001</v>
      </c>
      <c r="FO19" s="9">
        <v>0</v>
      </c>
      <c r="FP19" s="9">
        <v>0.51100000000000001</v>
      </c>
      <c r="FQ19" s="9">
        <v>1.423</v>
      </c>
      <c r="FR19" s="9">
        <v>0.79300000000000004</v>
      </c>
      <c r="FS19" s="9">
        <v>0.63</v>
      </c>
      <c r="FT19" s="9">
        <v>0.51800000000000002</v>
      </c>
      <c r="FU19" s="9">
        <v>0.51800000000000002</v>
      </c>
      <c r="FV19" s="9">
        <v>0</v>
      </c>
      <c r="FW19" s="9">
        <v>4.33</v>
      </c>
      <c r="FX19" s="9">
        <v>2.839</v>
      </c>
      <c r="FY19" s="9">
        <v>1.4910000000000001</v>
      </c>
      <c r="FZ19" s="9">
        <v>11.794</v>
      </c>
      <c r="GA19" s="9">
        <v>7.633</v>
      </c>
      <c r="GB19" s="9">
        <v>4.1609999999999996</v>
      </c>
      <c r="GC19" s="9">
        <v>8.7620000000000005</v>
      </c>
      <c r="GD19" s="9">
        <v>5.2539999999999996</v>
      </c>
      <c r="GE19" s="9">
        <v>3.5089999999999999</v>
      </c>
      <c r="GF19" s="9">
        <v>3.032</v>
      </c>
      <c r="GG19" s="9">
        <v>2.379</v>
      </c>
      <c r="GH19" s="9">
        <v>0.65300000000000002</v>
      </c>
      <c r="GI19" s="9">
        <v>44.027999999999999</v>
      </c>
      <c r="GJ19" s="9">
        <v>19.067</v>
      </c>
      <c r="GK19" s="9">
        <v>24.96</v>
      </c>
      <c r="GL19" s="9">
        <v>44.027999999999999</v>
      </c>
      <c r="GM19" s="9">
        <v>19.067</v>
      </c>
      <c r="GN19" s="9">
        <v>24.96</v>
      </c>
      <c r="GO19" s="9">
        <v>26.966000000000001</v>
      </c>
      <c r="GP19" s="9">
        <v>13.122</v>
      </c>
      <c r="GQ19" s="9">
        <v>13.843999999999999</v>
      </c>
      <c r="GR19" s="9">
        <v>11.429</v>
      </c>
      <c r="GS19" s="9">
        <v>5.601</v>
      </c>
      <c r="GT19" s="9">
        <v>5.8280000000000003</v>
      </c>
      <c r="GU19" s="9">
        <v>2.8460000000000001</v>
      </c>
      <c r="GV19" s="9">
        <v>0</v>
      </c>
      <c r="GW19" s="9">
        <v>2.8460000000000001</v>
      </c>
      <c r="GX19" s="9">
        <v>2.4430000000000001</v>
      </c>
      <c r="GY19" s="9">
        <v>0</v>
      </c>
      <c r="GZ19" s="9">
        <v>2.4430000000000001</v>
      </c>
      <c r="HA19" s="9">
        <v>0.34399999999999997</v>
      </c>
      <c r="HB19" s="9">
        <v>0.34399999999999997</v>
      </c>
      <c r="HC19" s="9">
        <v>0</v>
      </c>
      <c r="HD19" s="9">
        <v>0.34399999999999997</v>
      </c>
      <c r="HE19" s="9">
        <v>0.34399999999999997</v>
      </c>
      <c r="HF19" s="9">
        <v>0</v>
      </c>
      <c r="HG19" s="9">
        <v>0</v>
      </c>
      <c r="HH19" s="9">
        <v>0</v>
      </c>
      <c r="HI19" s="9">
        <v>0</v>
      </c>
      <c r="HJ19" s="9">
        <v>12.207000000000001</v>
      </c>
      <c r="HK19" s="9">
        <v>7.0209999999999999</v>
      </c>
      <c r="HL19" s="9">
        <v>5.1870000000000003</v>
      </c>
      <c r="HM19" s="9">
        <v>11.85</v>
      </c>
      <c r="HN19" s="9">
        <v>7.0209999999999999</v>
      </c>
      <c r="HO19" s="9">
        <v>4.83</v>
      </c>
      <c r="HP19" s="9">
        <v>5.5309999999999997</v>
      </c>
      <c r="HQ19" s="9">
        <v>1.9219999999999999</v>
      </c>
      <c r="HR19" s="9">
        <v>3.609</v>
      </c>
      <c r="HS19" s="9">
        <v>0.98199999999999998</v>
      </c>
      <c r="HT19" s="9">
        <v>0.33700000000000002</v>
      </c>
      <c r="HU19" s="9">
        <v>0.64600000000000002</v>
      </c>
      <c r="HV19" s="9">
        <v>1.3480000000000001</v>
      </c>
      <c r="HW19" s="9">
        <v>0.90900000000000003</v>
      </c>
      <c r="HX19" s="9">
        <v>0.439</v>
      </c>
      <c r="HY19" s="9">
        <v>1.246</v>
      </c>
      <c r="HZ19" s="9">
        <v>1.1100000000000001</v>
      </c>
      <c r="IA19" s="9">
        <v>0.13600000000000001</v>
      </c>
      <c r="IB19" s="9">
        <v>3.0990000000000002</v>
      </c>
      <c r="IC19" s="9">
        <v>2.7429999999999999</v>
      </c>
      <c r="ID19" s="9">
        <v>0.35699999999999998</v>
      </c>
      <c r="IE19" s="9">
        <v>2.7429999999999999</v>
      </c>
      <c r="IF19" s="9">
        <v>2.7429999999999999</v>
      </c>
      <c r="IG19" s="9">
        <v>0</v>
      </c>
      <c r="IH19" s="9">
        <v>0.35699999999999998</v>
      </c>
      <c r="II19" s="9">
        <v>0</v>
      </c>
      <c r="IJ19" s="9">
        <v>0.35699999999999998</v>
      </c>
      <c r="IK19" s="9">
        <v>21.3</v>
      </c>
      <c r="IL19" s="9">
        <v>12.766999999999999</v>
      </c>
      <c r="IM19" s="9">
        <v>8.532</v>
      </c>
      <c r="IN19" s="9">
        <v>20.626000000000001</v>
      </c>
      <c r="IO19" s="9">
        <v>12.614000000000001</v>
      </c>
      <c r="IP19" s="9">
        <v>8.0120000000000005</v>
      </c>
      <c r="IQ19" s="9">
        <v>3.3919999999999999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6.282</v>
      </c>
      <c r="C11" s="9">
        <v>5.9560000000000004</v>
      </c>
      <c r="D11" s="9">
        <v>14.62</v>
      </c>
      <c r="E11" s="9">
        <v>10.335000000000001</v>
      </c>
      <c r="F11" s="9">
        <v>4.2850000000000001</v>
      </c>
      <c r="G11" s="9">
        <v>18.018999999999998</v>
      </c>
      <c r="H11" s="9">
        <v>5.9039999999999999</v>
      </c>
      <c r="I11" s="9">
        <v>12.115</v>
      </c>
      <c r="J11" s="9">
        <v>12.493</v>
      </c>
      <c r="K11" s="9">
        <v>8.3160000000000007</v>
      </c>
      <c r="L11" s="9">
        <v>4.1769999999999996</v>
      </c>
      <c r="M11" s="9">
        <v>10.538</v>
      </c>
      <c r="N11" s="9">
        <v>6.9009999999999998</v>
      </c>
      <c r="O11" s="9">
        <v>3.637</v>
      </c>
      <c r="P11" s="9">
        <v>9.3490000000000002</v>
      </c>
      <c r="Q11" s="9">
        <v>5.9390000000000001</v>
      </c>
      <c r="R11" s="9">
        <v>3.41</v>
      </c>
      <c r="S11" s="9">
        <v>1.1890000000000001</v>
      </c>
      <c r="T11" s="9">
        <v>0.96199999999999997</v>
      </c>
      <c r="U11" s="9">
        <v>0.22700000000000001</v>
      </c>
      <c r="V11" s="9">
        <v>33.558999999999997</v>
      </c>
      <c r="W11" s="9">
        <v>21.305</v>
      </c>
      <c r="X11" s="9">
        <v>12.255000000000001</v>
      </c>
      <c r="Y11" s="9">
        <v>33.558999999999997</v>
      </c>
      <c r="Z11" s="9">
        <v>21.305</v>
      </c>
      <c r="AA11" s="9">
        <v>12.255000000000001</v>
      </c>
      <c r="AB11" s="9">
        <v>18.542000000000002</v>
      </c>
      <c r="AC11" s="9">
        <v>12.083</v>
      </c>
      <c r="AD11" s="9">
        <v>6.4589999999999996</v>
      </c>
      <c r="AE11" s="9">
        <v>6.2640000000000002</v>
      </c>
      <c r="AF11" s="9">
        <v>4.0990000000000002</v>
      </c>
      <c r="AG11" s="9">
        <v>2.1659999999999999</v>
      </c>
      <c r="AH11" s="9">
        <v>4.3840000000000003</v>
      </c>
      <c r="AI11" s="9">
        <v>3.1619999999999999</v>
      </c>
      <c r="AJ11" s="9">
        <v>1.222</v>
      </c>
      <c r="AK11" s="9">
        <v>2.9279999999999999</v>
      </c>
      <c r="AL11" s="9">
        <v>1.262</v>
      </c>
      <c r="AM11" s="9">
        <v>1.665</v>
      </c>
      <c r="AN11" s="9">
        <v>1.4410000000000001</v>
      </c>
      <c r="AO11" s="9">
        <v>0.69899999999999995</v>
      </c>
      <c r="AP11" s="9">
        <v>0.74199999999999999</v>
      </c>
      <c r="AQ11" s="9">
        <v>1.4410000000000001</v>
      </c>
      <c r="AR11" s="9">
        <v>0.69899999999999995</v>
      </c>
      <c r="AS11" s="9">
        <v>0.74199999999999999</v>
      </c>
      <c r="AT11" s="9">
        <v>0</v>
      </c>
      <c r="AU11" s="9">
        <v>0</v>
      </c>
      <c r="AV11" s="9">
        <v>0</v>
      </c>
      <c r="AW11" s="9">
        <v>53.219000000000001</v>
      </c>
      <c r="AX11" s="9">
        <v>36.338000000000001</v>
      </c>
      <c r="AY11" s="9">
        <v>16.881</v>
      </c>
      <c r="AZ11" s="9">
        <v>52.825000000000003</v>
      </c>
      <c r="BA11" s="9">
        <v>36.338000000000001</v>
      </c>
      <c r="BB11" s="9">
        <v>16.486999999999998</v>
      </c>
      <c r="BC11" s="9">
        <v>13.019</v>
      </c>
      <c r="BD11" s="9">
        <v>7.8719999999999999</v>
      </c>
      <c r="BE11" s="9">
        <v>5.1470000000000002</v>
      </c>
      <c r="BF11" s="9">
        <v>13.58</v>
      </c>
      <c r="BG11" s="9">
        <v>9.52</v>
      </c>
      <c r="BH11" s="9">
        <v>4.0599999999999996</v>
      </c>
      <c r="BI11" s="9">
        <v>6.6139999999999999</v>
      </c>
      <c r="BJ11" s="9">
        <v>5.3179999999999996</v>
      </c>
      <c r="BK11" s="9">
        <v>1.296</v>
      </c>
      <c r="BL11" s="9">
        <v>11.154</v>
      </c>
      <c r="BM11" s="9">
        <v>6.6609999999999996</v>
      </c>
      <c r="BN11" s="9">
        <v>4.4930000000000003</v>
      </c>
      <c r="BO11" s="9">
        <v>8.8520000000000003</v>
      </c>
      <c r="BP11" s="9">
        <v>6.9669999999999996</v>
      </c>
      <c r="BQ11" s="9">
        <v>1.885</v>
      </c>
      <c r="BR11" s="9">
        <v>8.4580000000000002</v>
      </c>
      <c r="BS11" s="9">
        <v>6.9669999999999996</v>
      </c>
      <c r="BT11" s="9">
        <v>1.4910000000000001</v>
      </c>
      <c r="BU11" s="9">
        <v>0.39500000000000002</v>
      </c>
      <c r="BV11" s="9">
        <v>0</v>
      </c>
      <c r="BW11" s="9">
        <v>0.39500000000000002</v>
      </c>
      <c r="BX11" s="9">
        <v>13.366</v>
      </c>
      <c r="BY11" s="9">
        <v>6.6269999999999998</v>
      </c>
      <c r="BZ11" s="9">
        <v>6.7389999999999999</v>
      </c>
      <c r="CA11" s="9">
        <v>13.366</v>
      </c>
      <c r="CB11" s="9">
        <v>6.6269999999999998</v>
      </c>
      <c r="CC11" s="9">
        <v>6.7389999999999999</v>
      </c>
      <c r="CD11" s="9">
        <v>0.26800000000000002</v>
      </c>
      <c r="CE11" s="9">
        <v>0.26800000000000002</v>
      </c>
      <c r="CF11" s="9">
        <v>0</v>
      </c>
      <c r="CG11" s="9">
        <v>2.6379999999999999</v>
      </c>
      <c r="CH11" s="9">
        <v>2.0569999999999999</v>
      </c>
      <c r="CI11" s="9">
        <v>0.58099999999999996</v>
      </c>
      <c r="CJ11" s="9">
        <v>6.0579999999999998</v>
      </c>
      <c r="CK11" s="9">
        <v>1.952</v>
      </c>
      <c r="CL11" s="9">
        <v>4.1070000000000002</v>
      </c>
      <c r="CM11" s="9">
        <v>1.5780000000000001</v>
      </c>
      <c r="CN11" s="9">
        <v>1.0940000000000001</v>
      </c>
      <c r="CO11" s="9">
        <v>0.48399999999999999</v>
      </c>
      <c r="CP11" s="9">
        <v>2.8239999999999998</v>
      </c>
      <c r="CQ11" s="9">
        <v>1.256</v>
      </c>
      <c r="CR11" s="9">
        <v>1.5680000000000001</v>
      </c>
      <c r="CS11" s="9">
        <v>2.8239999999999998</v>
      </c>
      <c r="CT11" s="9">
        <v>1.256</v>
      </c>
      <c r="CU11" s="9">
        <v>1.5680000000000001</v>
      </c>
      <c r="CV11" s="9">
        <v>0</v>
      </c>
      <c r="CW11" s="9">
        <v>0</v>
      </c>
      <c r="CX11" s="9">
        <v>0</v>
      </c>
      <c r="CY11" s="9">
        <v>31.661000000000001</v>
      </c>
      <c r="CZ11" s="9">
        <v>8.0939999999999994</v>
      </c>
      <c r="DA11" s="9">
        <v>23.567</v>
      </c>
      <c r="DB11" s="9">
        <v>31.454999999999998</v>
      </c>
      <c r="DC11" s="9">
        <v>7.8879999999999999</v>
      </c>
      <c r="DD11" s="9">
        <v>23.567</v>
      </c>
      <c r="DE11" s="9">
        <v>12.833</v>
      </c>
      <c r="DF11" s="9">
        <v>4.4020000000000001</v>
      </c>
      <c r="DG11" s="9">
        <v>8.4309999999999992</v>
      </c>
      <c r="DH11" s="9">
        <v>6.6920000000000002</v>
      </c>
      <c r="DI11" s="9">
        <v>0.63300000000000001</v>
      </c>
      <c r="DJ11" s="9">
        <v>6.0590000000000002</v>
      </c>
      <c r="DK11" s="9">
        <v>7.8339999999999996</v>
      </c>
      <c r="DL11" s="9">
        <v>1.08</v>
      </c>
      <c r="DM11" s="9">
        <v>6.7539999999999996</v>
      </c>
      <c r="DN11" s="9">
        <v>2.6850000000000001</v>
      </c>
      <c r="DO11" s="9">
        <v>0.86199999999999999</v>
      </c>
      <c r="DP11" s="9">
        <v>1.823</v>
      </c>
      <c r="DQ11" s="9">
        <v>1.617</v>
      </c>
      <c r="DR11" s="9">
        <v>1.117</v>
      </c>
      <c r="DS11" s="9">
        <v>0.501</v>
      </c>
      <c r="DT11" s="9">
        <v>1.411</v>
      </c>
      <c r="DU11" s="9">
        <v>0.91</v>
      </c>
      <c r="DV11" s="9">
        <v>0.501</v>
      </c>
      <c r="DW11" s="9">
        <v>0.20699999999999999</v>
      </c>
      <c r="DX11" s="9">
        <v>0.20699999999999999</v>
      </c>
      <c r="DY11" s="9">
        <v>0</v>
      </c>
      <c r="DZ11" s="9">
        <v>25.524999999999999</v>
      </c>
      <c r="EA11" s="9">
        <v>7.8410000000000002</v>
      </c>
      <c r="EB11" s="9">
        <v>17.684000000000001</v>
      </c>
      <c r="EC11" s="9">
        <v>25.524999999999999</v>
      </c>
      <c r="ED11" s="9">
        <v>7.8410000000000002</v>
      </c>
      <c r="EE11" s="9">
        <v>17.684000000000001</v>
      </c>
      <c r="EF11" s="9">
        <v>1.8939999999999999</v>
      </c>
      <c r="EG11" s="9">
        <v>0.72699999999999998</v>
      </c>
      <c r="EH11" s="9">
        <v>1.167</v>
      </c>
      <c r="EI11" s="9">
        <v>9.343</v>
      </c>
      <c r="EJ11" s="9">
        <v>3.0129999999999999</v>
      </c>
      <c r="EK11" s="9">
        <v>6.33</v>
      </c>
      <c r="EL11" s="9">
        <v>9.8650000000000002</v>
      </c>
      <c r="EM11" s="9">
        <v>2.9430000000000001</v>
      </c>
      <c r="EN11" s="9">
        <v>6.9219999999999997</v>
      </c>
      <c r="EO11" s="9">
        <v>3.1640000000000001</v>
      </c>
      <c r="EP11" s="9">
        <v>0.91200000000000003</v>
      </c>
      <c r="EQ11" s="9">
        <v>2.2519999999999998</v>
      </c>
      <c r="ER11" s="9">
        <v>1.258</v>
      </c>
      <c r="ES11" s="9">
        <v>0.246</v>
      </c>
      <c r="ET11" s="9">
        <v>1.0129999999999999</v>
      </c>
      <c r="EU11" s="9">
        <v>1.258</v>
      </c>
      <c r="EV11" s="9">
        <v>0.246</v>
      </c>
      <c r="EW11" s="9">
        <v>1.0129999999999999</v>
      </c>
      <c r="EX11" s="9">
        <v>0</v>
      </c>
      <c r="EY11" s="9">
        <v>0</v>
      </c>
      <c r="EZ11" s="9">
        <v>0</v>
      </c>
      <c r="FA11" s="9">
        <v>35.649000000000001</v>
      </c>
      <c r="FB11" s="9">
        <v>20.196999999999999</v>
      </c>
      <c r="FC11" s="9">
        <v>15.452</v>
      </c>
      <c r="FD11" s="9">
        <v>35.649000000000001</v>
      </c>
      <c r="FE11" s="9">
        <v>20.196999999999999</v>
      </c>
      <c r="FF11" s="9">
        <v>15.452</v>
      </c>
      <c r="FG11" s="9">
        <v>16.797000000000001</v>
      </c>
      <c r="FH11" s="9">
        <v>8.6110000000000007</v>
      </c>
      <c r="FI11" s="9">
        <v>8.1859999999999999</v>
      </c>
      <c r="FJ11" s="9">
        <v>6.5380000000000003</v>
      </c>
      <c r="FK11" s="9">
        <v>4.3289999999999997</v>
      </c>
      <c r="FL11" s="9">
        <v>2.2090000000000001</v>
      </c>
      <c r="FM11" s="9">
        <v>5.5129999999999999</v>
      </c>
      <c r="FN11" s="9">
        <v>4.194</v>
      </c>
      <c r="FO11" s="9">
        <v>1.319</v>
      </c>
      <c r="FP11" s="9">
        <v>4.7409999999999997</v>
      </c>
      <c r="FQ11" s="9">
        <v>1.149</v>
      </c>
      <c r="FR11" s="9">
        <v>3.593</v>
      </c>
      <c r="FS11" s="9">
        <v>2.06</v>
      </c>
      <c r="FT11" s="9">
        <v>1.9139999999999999</v>
      </c>
      <c r="FU11" s="9">
        <v>0.14599999999999999</v>
      </c>
      <c r="FV11" s="9">
        <v>2.06</v>
      </c>
      <c r="FW11" s="9">
        <v>1.9139999999999999</v>
      </c>
      <c r="FX11" s="9">
        <v>0.14599999999999999</v>
      </c>
      <c r="FY11" s="9">
        <v>0</v>
      </c>
      <c r="FZ11" s="9">
        <v>0</v>
      </c>
      <c r="GA11" s="9">
        <v>0</v>
      </c>
      <c r="GB11" s="9">
        <v>45.531999999999996</v>
      </c>
      <c r="GC11" s="9">
        <v>25.298999999999999</v>
      </c>
      <c r="GD11" s="9">
        <v>20.231999999999999</v>
      </c>
      <c r="GE11" s="9">
        <v>45.212000000000003</v>
      </c>
      <c r="GF11" s="9">
        <v>24.978999999999999</v>
      </c>
      <c r="GG11" s="9">
        <v>20.231999999999999</v>
      </c>
      <c r="GH11" s="9">
        <v>14.613</v>
      </c>
      <c r="GI11" s="9">
        <v>8.6359999999999992</v>
      </c>
      <c r="GJ11" s="9">
        <v>5.9770000000000003</v>
      </c>
      <c r="GK11" s="9">
        <v>15.747</v>
      </c>
      <c r="GL11" s="9">
        <v>9.0129999999999999</v>
      </c>
      <c r="GM11" s="9">
        <v>6.7350000000000003</v>
      </c>
      <c r="GN11" s="9">
        <v>9.1929999999999996</v>
      </c>
      <c r="GO11" s="9">
        <v>5.3079999999999998</v>
      </c>
      <c r="GP11" s="9">
        <v>3.8849999999999998</v>
      </c>
      <c r="GQ11" s="9">
        <v>4.2779999999999996</v>
      </c>
      <c r="GR11" s="9">
        <v>1.756</v>
      </c>
      <c r="GS11" s="9">
        <v>2.5230000000000001</v>
      </c>
      <c r="GT11" s="9">
        <v>1.7</v>
      </c>
      <c r="GU11" s="9">
        <v>0.58799999999999997</v>
      </c>
      <c r="GV11" s="9">
        <v>1.1120000000000001</v>
      </c>
      <c r="GW11" s="9">
        <v>1.38</v>
      </c>
      <c r="GX11" s="9">
        <v>0.26800000000000002</v>
      </c>
      <c r="GY11" s="9">
        <v>1.1120000000000001</v>
      </c>
      <c r="GZ11" s="9">
        <v>0.32</v>
      </c>
      <c r="HA11" s="9">
        <v>0.32</v>
      </c>
      <c r="HB11" s="9">
        <v>0</v>
      </c>
      <c r="HC11" s="9">
        <v>80.572999999999993</v>
      </c>
      <c r="HD11" s="9">
        <v>41.828000000000003</v>
      </c>
      <c r="HE11" s="9">
        <v>38.744999999999997</v>
      </c>
      <c r="HF11" s="9">
        <v>78.572999999999993</v>
      </c>
      <c r="HG11" s="9">
        <v>41.002000000000002</v>
      </c>
      <c r="HH11" s="9">
        <v>37.570999999999998</v>
      </c>
      <c r="HI11" s="9">
        <v>40.57</v>
      </c>
      <c r="HJ11" s="9">
        <v>20.65</v>
      </c>
      <c r="HK11" s="9">
        <v>19.920999999999999</v>
      </c>
      <c r="HL11" s="9">
        <v>10.211</v>
      </c>
      <c r="HM11" s="9">
        <v>6.9089999999999998</v>
      </c>
      <c r="HN11" s="9">
        <v>3.302</v>
      </c>
      <c r="HO11" s="9">
        <v>12.353999999999999</v>
      </c>
      <c r="HP11" s="9">
        <v>6.5380000000000003</v>
      </c>
      <c r="HQ11" s="9">
        <v>5.8170000000000002</v>
      </c>
      <c r="HR11" s="9">
        <v>8.9469999999999992</v>
      </c>
      <c r="HS11" s="9">
        <v>2.5070000000000001</v>
      </c>
      <c r="HT11" s="9">
        <v>6.4409999999999998</v>
      </c>
      <c r="HU11" s="9">
        <v>8.49</v>
      </c>
      <c r="HV11" s="9">
        <v>5.226</v>
      </c>
      <c r="HW11" s="9">
        <v>3.2639999999999998</v>
      </c>
      <c r="HX11" s="9">
        <v>6.49</v>
      </c>
      <c r="HY11" s="9">
        <v>4.399</v>
      </c>
      <c r="HZ11" s="9">
        <v>2.0910000000000002</v>
      </c>
      <c r="IA11" s="9">
        <v>2</v>
      </c>
      <c r="IB11" s="9">
        <v>0.82699999999999996</v>
      </c>
      <c r="IC11" s="9">
        <v>1.173</v>
      </c>
      <c r="ID11" s="9">
        <v>234.63300000000001</v>
      </c>
      <c r="IE11" s="9">
        <v>125.26600000000001</v>
      </c>
      <c r="IF11" s="9">
        <v>109.367</v>
      </c>
      <c r="IG11" s="9">
        <v>231.976</v>
      </c>
      <c r="IH11" s="9">
        <v>123.964</v>
      </c>
      <c r="II11" s="9">
        <v>108.012</v>
      </c>
      <c r="IJ11" s="9">
        <v>81.153000000000006</v>
      </c>
      <c r="IK11" s="9">
        <v>44.433</v>
      </c>
      <c r="IL11" s="9">
        <v>36.72</v>
      </c>
      <c r="IM11" s="9">
        <v>53.054000000000002</v>
      </c>
      <c r="IN11" s="9">
        <v>28.765000000000001</v>
      </c>
      <c r="IO11" s="9">
        <v>24.29</v>
      </c>
      <c r="IP11" s="9">
        <v>42.134999999999998</v>
      </c>
      <c r="IQ11" s="9">
        <v>19.963999999999999</v>
      </c>
    </row>
    <row r="12" spans="1:251">
      <c r="A12" s="10">
        <v>42401</v>
      </c>
      <c r="B12" s="9">
        <v>10.182</v>
      </c>
      <c r="C12" s="9">
        <v>4.5659999999999998</v>
      </c>
      <c r="D12" s="9">
        <v>8.9019999999999992</v>
      </c>
      <c r="E12" s="9">
        <v>4.3209999999999997</v>
      </c>
      <c r="F12" s="9">
        <v>4.5810000000000004</v>
      </c>
      <c r="G12" s="9">
        <v>11.994</v>
      </c>
      <c r="H12" s="9">
        <v>7.5529999999999999</v>
      </c>
      <c r="I12" s="9">
        <v>4.4409999999999998</v>
      </c>
      <c r="J12" s="9">
        <v>12.701000000000001</v>
      </c>
      <c r="K12" s="9">
        <v>7.3949999999999996</v>
      </c>
      <c r="L12" s="9">
        <v>5.306</v>
      </c>
      <c r="M12" s="9">
        <v>10.675000000000001</v>
      </c>
      <c r="N12" s="9">
        <v>6.915</v>
      </c>
      <c r="O12" s="9">
        <v>3.7589999999999999</v>
      </c>
      <c r="P12" s="9">
        <v>10.148999999999999</v>
      </c>
      <c r="Q12" s="9">
        <v>6.7880000000000003</v>
      </c>
      <c r="R12" s="9">
        <v>3.3620000000000001</v>
      </c>
      <c r="S12" s="9">
        <v>0.52500000000000002</v>
      </c>
      <c r="T12" s="9">
        <v>0.128</v>
      </c>
      <c r="U12" s="9">
        <v>0.39700000000000002</v>
      </c>
      <c r="V12" s="9">
        <v>32.256999999999998</v>
      </c>
      <c r="W12" s="9">
        <v>20.132000000000001</v>
      </c>
      <c r="X12" s="9">
        <v>12.125</v>
      </c>
      <c r="Y12" s="9">
        <v>32.256999999999998</v>
      </c>
      <c r="Z12" s="9">
        <v>20.132000000000001</v>
      </c>
      <c r="AA12" s="9">
        <v>12.125</v>
      </c>
      <c r="AB12" s="9">
        <v>14.978999999999999</v>
      </c>
      <c r="AC12" s="9">
        <v>10.637</v>
      </c>
      <c r="AD12" s="9">
        <v>4.3419999999999996</v>
      </c>
      <c r="AE12" s="9">
        <v>7.2370000000000001</v>
      </c>
      <c r="AF12" s="9">
        <v>3.9460000000000002</v>
      </c>
      <c r="AG12" s="9">
        <v>3.2909999999999999</v>
      </c>
      <c r="AH12" s="9">
        <v>5.0359999999999996</v>
      </c>
      <c r="AI12" s="9">
        <v>3.4460000000000002</v>
      </c>
      <c r="AJ12" s="9">
        <v>1.591</v>
      </c>
      <c r="AK12" s="9">
        <v>3.1989999999999998</v>
      </c>
      <c r="AL12" s="9">
        <v>0.69799999999999995</v>
      </c>
      <c r="AM12" s="9">
        <v>2.5009999999999999</v>
      </c>
      <c r="AN12" s="9">
        <v>1.8049999999999999</v>
      </c>
      <c r="AO12" s="9">
        <v>1.4059999999999999</v>
      </c>
      <c r="AP12" s="9">
        <v>0.39900000000000002</v>
      </c>
      <c r="AQ12" s="9">
        <v>1.8049999999999999</v>
      </c>
      <c r="AR12" s="9">
        <v>1.4059999999999999</v>
      </c>
      <c r="AS12" s="9">
        <v>0.39900000000000002</v>
      </c>
      <c r="AT12" s="9">
        <v>0</v>
      </c>
      <c r="AU12" s="9">
        <v>0</v>
      </c>
      <c r="AV12" s="9">
        <v>0</v>
      </c>
      <c r="AW12" s="9">
        <v>65.603999999999999</v>
      </c>
      <c r="AX12" s="9">
        <v>42.384</v>
      </c>
      <c r="AY12" s="9">
        <v>23.22</v>
      </c>
      <c r="AZ12" s="9">
        <v>65.287000000000006</v>
      </c>
      <c r="BA12" s="9">
        <v>42.384</v>
      </c>
      <c r="BB12" s="9">
        <v>22.902999999999999</v>
      </c>
      <c r="BC12" s="9">
        <v>13.34</v>
      </c>
      <c r="BD12" s="9">
        <v>9.3330000000000002</v>
      </c>
      <c r="BE12" s="9">
        <v>4.008</v>
      </c>
      <c r="BF12" s="9">
        <v>16.501000000000001</v>
      </c>
      <c r="BG12" s="9">
        <v>11.029</v>
      </c>
      <c r="BH12" s="9">
        <v>5.4720000000000004</v>
      </c>
      <c r="BI12" s="9">
        <v>11.528</v>
      </c>
      <c r="BJ12" s="9">
        <v>6.8289999999999997</v>
      </c>
      <c r="BK12" s="9">
        <v>4.6989999999999998</v>
      </c>
      <c r="BL12" s="9">
        <v>14.42</v>
      </c>
      <c r="BM12" s="9">
        <v>7.476</v>
      </c>
      <c r="BN12" s="9">
        <v>6.944</v>
      </c>
      <c r="BO12" s="9">
        <v>9.8160000000000007</v>
      </c>
      <c r="BP12" s="9">
        <v>7.7190000000000003</v>
      </c>
      <c r="BQ12" s="9">
        <v>2.097</v>
      </c>
      <c r="BR12" s="9">
        <v>9.4979999999999993</v>
      </c>
      <c r="BS12" s="9">
        <v>7.7190000000000003</v>
      </c>
      <c r="BT12" s="9">
        <v>1.7789999999999999</v>
      </c>
      <c r="BU12" s="9">
        <v>0.317</v>
      </c>
      <c r="BV12" s="9">
        <v>0</v>
      </c>
      <c r="BW12" s="9">
        <v>0.317</v>
      </c>
      <c r="BX12" s="9">
        <v>13.949</v>
      </c>
      <c r="BY12" s="9">
        <v>5.95</v>
      </c>
      <c r="BZ12" s="9">
        <v>8</v>
      </c>
      <c r="CA12" s="9">
        <v>13.949</v>
      </c>
      <c r="CB12" s="9">
        <v>5.95</v>
      </c>
      <c r="CC12" s="9">
        <v>8</v>
      </c>
      <c r="CD12" s="9">
        <v>4.0679999999999996</v>
      </c>
      <c r="CE12" s="9">
        <v>1.2529999999999999</v>
      </c>
      <c r="CF12" s="9">
        <v>2.8149999999999999</v>
      </c>
      <c r="CG12" s="9">
        <v>3.1549999999999998</v>
      </c>
      <c r="CH12" s="9">
        <v>1.976</v>
      </c>
      <c r="CI12" s="9">
        <v>1.179</v>
      </c>
      <c r="CJ12" s="9">
        <v>3.96</v>
      </c>
      <c r="CK12" s="9">
        <v>1.2170000000000001</v>
      </c>
      <c r="CL12" s="9">
        <v>2.7429999999999999</v>
      </c>
      <c r="CM12" s="9">
        <v>1.07</v>
      </c>
      <c r="CN12" s="9">
        <v>1.07</v>
      </c>
      <c r="CO12" s="9">
        <v>0</v>
      </c>
      <c r="CP12" s="9">
        <v>1.696</v>
      </c>
      <c r="CQ12" s="9">
        <v>0.434</v>
      </c>
      <c r="CR12" s="9">
        <v>1.262</v>
      </c>
      <c r="CS12" s="9">
        <v>1.696</v>
      </c>
      <c r="CT12" s="9">
        <v>0.434</v>
      </c>
      <c r="CU12" s="9">
        <v>1.262</v>
      </c>
      <c r="CV12" s="9">
        <v>0</v>
      </c>
      <c r="CW12" s="9">
        <v>0</v>
      </c>
      <c r="CX12" s="9">
        <v>0</v>
      </c>
      <c r="CY12" s="9">
        <v>35.988999999999997</v>
      </c>
      <c r="CZ12" s="9">
        <v>9.1950000000000003</v>
      </c>
      <c r="DA12" s="9">
        <v>26.794</v>
      </c>
      <c r="DB12" s="9">
        <v>35.774999999999999</v>
      </c>
      <c r="DC12" s="9">
        <v>9.1950000000000003</v>
      </c>
      <c r="DD12" s="9">
        <v>26.579000000000001</v>
      </c>
      <c r="DE12" s="9">
        <v>10.885999999999999</v>
      </c>
      <c r="DF12" s="9">
        <v>5.0810000000000004</v>
      </c>
      <c r="DG12" s="9">
        <v>5.806</v>
      </c>
      <c r="DH12" s="9">
        <v>14.643000000000001</v>
      </c>
      <c r="DI12" s="9">
        <v>1.881</v>
      </c>
      <c r="DJ12" s="9">
        <v>12.762</v>
      </c>
      <c r="DK12" s="9">
        <v>7.2279999999999998</v>
      </c>
      <c r="DL12" s="9">
        <v>1.7370000000000001</v>
      </c>
      <c r="DM12" s="9">
        <v>5.4909999999999997</v>
      </c>
      <c r="DN12" s="9">
        <v>2.6859999999999999</v>
      </c>
      <c r="DO12" s="9">
        <v>0.496</v>
      </c>
      <c r="DP12" s="9">
        <v>2.19</v>
      </c>
      <c r="DQ12" s="9">
        <v>0.54600000000000004</v>
      </c>
      <c r="DR12" s="9">
        <v>0</v>
      </c>
      <c r="DS12" s="9">
        <v>0.54600000000000004</v>
      </c>
      <c r="DT12" s="9">
        <v>0.33100000000000002</v>
      </c>
      <c r="DU12" s="9">
        <v>0</v>
      </c>
      <c r="DV12" s="9">
        <v>0.33100000000000002</v>
      </c>
      <c r="DW12" s="9">
        <v>0.215</v>
      </c>
      <c r="DX12" s="9">
        <v>0</v>
      </c>
      <c r="DY12" s="9">
        <v>0.215</v>
      </c>
      <c r="DZ12" s="9">
        <v>16.677</v>
      </c>
      <c r="EA12" s="9">
        <v>1.2549999999999999</v>
      </c>
      <c r="EB12" s="9">
        <v>15.422000000000001</v>
      </c>
      <c r="EC12" s="9">
        <v>16.677</v>
      </c>
      <c r="ED12" s="9">
        <v>1.2549999999999999</v>
      </c>
      <c r="EE12" s="9">
        <v>15.422000000000001</v>
      </c>
      <c r="EF12" s="9">
        <v>1.6910000000000001</v>
      </c>
      <c r="EG12" s="9">
        <v>0</v>
      </c>
      <c r="EH12" s="9">
        <v>1.6910000000000001</v>
      </c>
      <c r="EI12" s="9">
        <v>6.0830000000000002</v>
      </c>
      <c r="EJ12" s="9">
        <v>0.53700000000000003</v>
      </c>
      <c r="EK12" s="9">
        <v>5.5460000000000003</v>
      </c>
      <c r="EL12" s="9">
        <v>5.0860000000000003</v>
      </c>
      <c r="EM12" s="9">
        <v>0</v>
      </c>
      <c r="EN12" s="9">
        <v>5.0860000000000003</v>
      </c>
      <c r="EO12" s="9">
        <v>3.129</v>
      </c>
      <c r="EP12" s="9">
        <v>0.71799999999999997</v>
      </c>
      <c r="EQ12" s="9">
        <v>2.411</v>
      </c>
      <c r="ER12" s="9">
        <v>0.68700000000000006</v>
      </c>
      <c r="ES12" s="9">
        <v>0</v>
      </c>
      <c r="ET12" s="9">
        <v>0.68700000000000006</v>
      </c>
      <c r="EU12" s="9">
        <v>0.68700000000000006</v>
      </c>
      <c r="EV12" s="9">
        <v>0</v>
      </c>
      <c r="EW12" s="9">
        <v>0.68700000000000006</v>
      </c>
      <c r="EX12" s="9">
        <v>0</v>
      </c>
      <c r="EY12" s="9">
        <v>0</v>
      </c>
      <c r="EZ12" s="9">
        <v>0</v>
      </c>
      <c r="FA12" s="9">
        <v>10.387</v>
      </c>
      <c r="FB12" s="9">
        <v>7.0880000000000001</v>
      </c>
      <c r="FC12" s="9">
        <v>3.2989999999999999</v>
      </c>
      <c r="FD12" s="9">
        <v>10.387</v>
      </c>
      <c r="FE12" s="9">
        <v>7.0880000000000001</v>
      </c>
      <c r="FF12" s="9">
        <v>3.2989999999999999</v>
      </c>
      <c r="FG12" s="9">
        <v>4.0830000000000002</v>
      </c>
      <c r="FH12" s="9">
        <v>2.681</v>
      </c>
      <c r="FI12" s="9">
        <v>1.4019999999999999</v>
      </c>
      <c r="FJ12" s="9">
        <v>2.3180000000000001</v>
      </c>
      <c r="FK12" s="9">
        <v>2.3180000000000001</v>
      </c>
      <c r="FL12" s="9">
        <v>0</v>
      </c>
      <c r="FM12" s="9">
        <v>2.8540000000000001</v>
      </c>
      <c r="FN12" s="9">
        <v>1.6080000000000001</v>
      </c>
      <c r="FO12" s="9">
        <v>1.246</v>
      </c>
      <c r="FP12" s="9">
        <v>0.7</v>
      </c>
      <c r="FQ12" s="9">
        <v>0.48099999999999998</v>
      </c>
      <c r="FR12" s="9">
        <v>0.219</v>
      </c>
      <c r="FS12" s="9">
        <v>0.432</v>
      </c>
      <c r="FT12" s="9">
        <v>0</v>
      </c>
      <c r="FU12" s="9">
        <v>0.432</v>
      </c>
      <c r="FV12" s="9">
        <v>0.432</v>
      </c>
      <c r="FW12" s="9">
        <v>0</v>
      </c>
      <c r="FX12" s="9">
        <v>0.432</v>
      </c>
      <c r="FY12" s="9">
        <v>0</v>
      </c>
      <c r="FZ12" s="9">
        <v>0</v>
      </c>
      <c r="GA12" s="9">
        <v>0</v>
      </c>
      <c r="GB12" s="9">
        <v>67.483000000000004</v>
      </c>
      <c r="GC12" s="9">
        <v>38.316000000000003</v>
      </c>
      <c r="GD12" s="9">
        <v>29.167000000000002</v>
      </c>
      <c r="GE12" s="9">
        <v>67.483000000000004</v>
      </c>
      <c r="GF12" s="9">
        <v>38.316000000000003</v>
      </c>
      <c r="GG12" s="9">
        <v>29.167000000000002</v>
      </c>
      <c r="GH12" s="9">
        <v>22.460999999999999</v>
      </c>
      <c r="GI12" s="9">
        <v>9.923</v>
      </c>
      <c r="GJ12" s="9">
        <v>12.538</v>
      </c>
      <c r="GK12" s="9">
        <v>13.523</v>
      </c>
      <c r="GL12" s="9">
        <v>8.2260000000000009</v>
      </c>
      <c r="GM12" s="9">
        <v>5.2969999999999997</v>
      </c>
      <c r="GN12" s="9">
        <v>14.417999999999999</v>
      </c>
      <c r="GO12" s="9">
        <v>7.8049999999999997</v>
      </c>
      <c r="GP12" s="9">
        <v>6.6139999999999999</v>
      </c>
      <c r="GQ12" s="9">
        <v>9.1020000000000003</v>
      </c>
      <c r="GR12" s="9">
        <v>6.1840000000000002</v>
      </c>
      <c r="GS12" s="9">
        <v>2.9180000000000001</v>
      </c>
      <c r="GT12" s="9">
        <v>7.9779999999999998</v>
      </c>
      <c r="GU12" s="9">
        <v>6.1779999999999999</v>
      </c>
      <c r="GV12" s="9">
        <v>1.8</v>
      </c>
      <c r="GW12" s="9">
        <v>7.9779999999999998</v>
      </c>
      <c r="GX12" s="9">
        <v>6.1779999999999999</v>
      </c>
      <c r="GY12" s="9">
        <v>1.8</v>
      </c>
      <c r="GZ12" s="9">
        <v>0</v>
      </c>
      <c r="HA12" s="9">
        <v>0</v>
      </c>
      <c r="HB12" s="9">
        <v>0</v>
      </c>
      <c r="HC12" s="9">
        <v>68.45</v>
      </c>
      <c r="HD12" s="9">
        <v>35.682000000000002</v>
      </c>
      <c r="HE12" s="9">
        <v>32.768000000000001</v>
      </c>
      <c r="HF12" s="9">
        <v>65.882000000000005</v>
      </c>
      <c r="HG12" s="9">
        <v>34.454999999999998</v>
      </c>
      <c r="HH12" s="9">
        <v>31.427</v>
      </c>
      <c r="HI12" s="9">
        <v>24.574999999999999</v>
      </c>
      <c r="HJ12" s="9">
        <v>15.146000000000001</v>
      </c>
      <c r="HK12" s="9">
        <v>9.4290000000000003</v>
      </c>
      <c r="HL12" s="9">
        <v>11.587999999999999</v>
      </c>
      <c r="HM12" s="9">
        <v>6.6459999999999999</v>
      </c>
      <c r="HN12" s="9">
        <v>4.9420000000000002</v>
      </c>
      <c r="HO12" s="9">
        <v>12.875</v>
      </c>
      <c r="HP12" s="9">
        <v>5.2240000000000002</v>
      </c>
      <c r="HQ12" s="9">
        <v>7.6509999999999998</v>
      </c>
      <c r="HR12" s="9">
        <v>10.834</v>
      </c>
      <c r="HS12" s="9">
        <v>4.6120000000000001</v>
      </c>
      <c r="HT12" s="9">
        <v>6.2220000000000004</v>
      </c>
      <c r="HU12" s="9">
        <v>8.5779999999999994</v>
      </c>
      <c r="HV12" s="9">
        <v>4.0540000000000003</v>
      </c>
      <c r="HW12" s="9">
        <v>4.524</v>
      </c>
      <c r="HX12" s="9">
        <v>6.01</v>
      </c>
      <c r="HY12" s="9">
        <v>2.8260000000000001</v>
      </c>
      <c r="HZ12" s="9">
        <v>3.1840000000000002</v>
      </c>
      <c r="IA12" s="9">
        <v>2.5680000000000001</v>
      </c>
      <c r="IB12" s="9">
        <v>1.228</v>
      </c>
      <c r="IC12" s="9">
        <v>1.341</v>
      </c>
      <c r="ID12" s="9">
        <v>209.06800000000001</v>
      </c>
      <c r="IE12" s="9">
        <v>108.19499999999999</v>
      </c>
      <c r="IF12" s="9">
        <v>100.873</v>
      </c>
      <c r="IG12" s="9">
        <v>206.89699999999999</v>
      </c>
      <c r="IH12" s="9">
        <v>106.923</v>
      </c>
      <c r="II12" s="9">
        <v>99.974000000000004</v>
      </c>
      <c r="IJ12" s="9">
        <v>72.06</v>
      </c>
      <c r="IK12" s="9">
        <v>40.314</v>
      </c>
      <c r="IL12" s="9">
        <v>31.745000000000001</v>
      </c>
      <c r="IM12" s="9">
        <v>40.252000000000002</v>
      </c>
      <c r="IN12" s="9">
        <v>19.166</v>
      </c>
      <c r="IO12" s="9">
        <v>21.085999999999999</v>
      </c>
      <c r="IP12" s="9">
        <v>38.988999999999997</v>
      </c>
      <c r="IQ12" s="9">
        <v>17.158000000000001</v>
      </c>
    </row>
    <row r="13" spans="1:251">
      <c r="A13" s="10">
        <v>42767</v>
      </c>
      <c r="B13" s="9">
        <v>3.4430000000000001</v>
      </c>
      <c r="C13" s="9">
        <v>3.399</v>
      </c>
      <c r="D13" s="9">
        <v>14.116</v>
      </c>
      <c r="E13" s="9">
        <v>7.1719999999999997</v>
      </c>
      <c r="F13" s="9">
        <v>6.944</v>
      </c>
      <c r="G13" s="9">
        <v>13.538</v>
      </c>
      <c r="H13" s="9">
        <v>7.657</v>
      </c>
      <c r="I13" s="9">
        <v>5.8810000000000002</v>
      </c>
      <c r="J13" s="9">
        <v>14.43</v>
      </c>
      <c r="K13" s="9">
        <v>8.5120000000000005</v>
      </c>
      <c r="L13" s="9">
        <v>5.9189999999999996</v>
      </c>
      <c r="M13" s="9">
        <v>7.2469999999999999</v>
      </c>
      <c r="N13" s="9">
        <v>4.4059999999999997</v>
      </c>
      <c r="O13" s="9">
        <v>2.84</v>
      </c>
      <c r="P13" s="9">
        <v>5.6820000000000004</v>
      </c>
      <c r="Q13" s="9">
        <v>3.7309999999999999</v>
      </c>
      <c r="R13" s="9">
        <v>1.9510000000000001</v>
      </c>
      <c r="S13" s="9">
        <v>1.5640000000000001</v>
      </c>
      <c r="T13" s="9">
        <v>0.67500000000000004</v>
      </c>
      <c r="U13" s="9">
        <v>0.88900000000000001</v>
      </c>
      <c r="V13" s="9">
        <v>30.248000000000001</v>
      </c>
      <c r="W13" s="9">
        <v>15.864000000000001</v>
      </c>
      <c r="X13" s="9">
        <v>14.382999999999999</v>
      </c>
      <c r="Y13" s="9">
        <v>29.878</v>
      </c>
      <c r="Z13" s="9">
        <v>15.494999999999999</v>
      </c>
      <c r="AA13" s="9">
        <v>14.382999999999999</v>
      </c>
      <c r="AB13" s="9">
        <v>17.256</v>
      </c>
      <c r="AC13" s="9">
        <v>8.8529999999999998</v>
      </c>
      <c r="AD13" s="9">
        <v>8.4030000000000005</v>
      </c>
      <c r="AE13" s="9">
        <v>6.0709999999999997</v>
      </c>
      <c r="AF13" s="9">
        <v>4.1829999999999998</v>
      </c>
      <c r="AG13" s="9">
        <v>1.8879999999999999</v>
      </c>
      <c r="AH13" s="9">
        <v>2.6549999999999998</v>
      </c>
      <c r="AI13" s="9">
        <v>1.5980000000000001</v>
      </c>
      <c r="AJ13" s="9">
        <v>1.0580000000000001</v>
      </c>
      <c r="AK13" s="9">
        <v>1.905</v>
      </c>
      <c r="AL13" s="9">
        <v>0</v>
      </c>
      <c r="AM13" s="9">
        <v>1.905</v>
      </c>
      <c r="AN13" s="9">
        <v>2.3610000000000002</v>
      </c>
      <c r="AO13" s="9">
        <v>1.2310000000000001</v>
      </c>
      <c r="AP13" s="9">
        <v>1.129</v>
      </c>
      <c r="AQ13" s="9">
        <v>1.9910000000000001</v>
      </c>
      <c r="AR13" s="9">
        <v>0.86099999999999999</v>
      </c>
      <c r="AS13" s="9">
        <v>1.129</v>
      </c>
      <c r="AT13" s="9">
        <v>0.37</v>
      </c>
      <c r="AU13" s="9">
        <v>0.37</v>
      </c>
      <c r="AV13" s="9">
        <v>0</v>
      </c>
      <c r="AW13" s="9">
        <v>68.527000000000001</v>
      </c>
      <c r="AX13" s="9">
        <v>44.393000000000001</v>
      </c>
      <c r="AY13" s="9">
        <v>24.134</v>
      </c>
      <c r="AZ13" s="9">
        <v>67.616</v>
      </c>
      <c r="BA13" s="9">
        <v>43.481999999999999</v>
      </c>
      <c r="BB13" s="9">
        <v>24.134</v>
      </c>
      <c r="BC13" s="9">
        <v>16.763999999999999</v>
      </c>
      <c r="BD13" s="9">
        <v>13.43</v>
      </c>
      <c r="BE13" s="9">
        <v>3.3340000000000001</v>
      </c>
      <c r="BF13" s="9">
        <v>15.436999999999999</v>
      </c>
      <c r="BG13" s="9">
        <v>10.866</v>
      </c>
      <c r="BH13" s="9">
        <v>4.5709999999999997</v>
      </c>
      <c r="BI13" s="9">
        <v>9.6259999999999994</v>
      </c>
      <c r="BJ13" s="9">
        <v>5.3739999999999997</v>
      </c>
      <c r="BK13" s="9">
        <v>4.2510000000000003</v>
      </c>
      <c r="BL13" s="9">
        <v>14.368</v>
      </c>
      <c r="BM13" s="9">
        <v>6.6059999999999999</v>
      </c>
      <c r="BN13" s="9">
        <v>7.7619999999999996</v>
      </c>
      <c r="BO13" s="9">
        <v>12.332000000000001</v>
      </c>
      <c r="BP13" s="9">
        <v>8.1159999999999997</v>
      </c>
      <c r="BQ13" s="9">
        <v>4.2160000000000002</v>
      </c>
      <c r="BR13" s="9">
        <v>11.420999999999999</v>
      </c>
      <c r="BS13" s="9">
        <v>7.2050000000000001</v>
      </c>
      <c r="BT13" s="9">
        <v>4.2160000000000002</v>
      </c>
      <c r="BU13" s="9">
        <v>0.91</v>
      </c>
      <c r="BV13" s="9">
        <v>0.91</v>
      </c>
      <c r="BW13" s="9">
        <v>0</v>
      </c>
      <c r="BX13" s="9">
        <v>13.721</v>
      </c>
      <c r="BY13" s="9">
        <v>7.5810000000000004</v>
      </c>
      <c r="BZ13" s="9">
        <v>6.14</v>
      </c>
      <c r="CA13" s="9">
        <v>13.721</v>
      </c>
      <c r="CB13" s="9">
        <v>7.5810000000000004</v>
      </c>
      <c r="CC13" s="9">
        <v>6.14</v>
      </c>
      <c r="CD13" s="9">
        <v>0</v>
      </c>
      <c r="CE13" s="9">
        <v>0</v>
      </c>
      <c r="CF13" s="9">
        <v>0</v>
      </c>
      <c r="CG13" s="9">
        <v>5.0250000000000004</v>
      </c>
      <c r="CH13" s="9">
        <v>2.9289999999999998</v>
      </c>
      <c r="CI13" s="9">
        <v>2.0960000000000001</v>
      </c>
      <c r="CJ13" s="9">
        <v>4.0380000000000003</v>
      </c>
      <c r="CK13" s="9">
        <v>2.1259999999999999</v>
      </c>
      <c r="CL13" s="9">
        <v>1.9119999999999999</v>
      </c>
      <c r="CM13" s="9">
        <v>3.7269999999999999</v>
      </c>
      <c r="CN13" s="9">
        <v>2.5270000000000001</v>
      </c>
      <c r="CO13" s="9">
        <v>1.2</v>
      </c>
      <c r="CP13" s="9">
        <v>0.93200000000000005</v>
      </c>
      <c r="CQ13" s="9">
        <v>0</v>
      </c>
      <c r="CR13" s="9">
        <v>0.93200000000000005</v>
      </c>
      <c r="CS13" s="9">
        <v>0.93200000000000005</v>
      </c>
      <c r="CT13" s="9">
        <v>0</v>
      </c>
      <c r="CU13" s="9">
        <v>0.93200000000000005</v>
      </c>
      <c r="CV13" s="9">
        <v>0</v>
      </c>
      <c r="CW13" s="9">
        <v>0</v>
      </c>
      <c r="CX13" s="9">
        <v>0</v>
      </c>
      <c r="CY13" s="9">
        <v>29.44</v>
      </c>
      <c r="CZ13" s="9">
        <v>5.8680000000000003</v>
      </c>
      <c r="DA13" s="9">
        <v>23.571999999999999</v>
      </c>
      <c r="DB13" s="9">
        <v>29.44</v>
      </c>
      <c r="DC13" s="9">
        <v>5.8680000000000003</v>
      </c>
      <c r="DD13" s="9">
        <v>23.571999999999999</v>
      </c>
      <c r="DE13" s="9">
        <v>11.510999999999999</v>
      </c>
      <c r="DF13" s="9">
        <v>3.6789999999999998</v>
      </c>
      <c r="DG13" s="9">
        <v>7.8319999999999999</v>
      </c>
      <c r="DH13" s="9">
        <v>7.2629999999999999</v>
      </c>
      <c r="DI13" s="9">
        <v>1.357</v>
      </c>
      <c r="DJ13" s="9">
        <v>5.9059999999999997</v>
      </c>
      <c r="DK13" s="9">
        <v>9.1140000000000008</v>
      </c>
      <c r="DL13" s="9">
        <v>0.40500000000000003</v>
      </c>
      <c r="DM13" s="9">
        <v>8.7089999999999996</v>
      </c>
      <c r="DN13" s="9">
        <v>0</v>
      </c>
      <c r="DO13" s="9">
        <v>0</v>
      </c>
      <c r="DP13" s="9">
        <v>0</v>
      </c>
      <c r="DQ13" s="9">
        <v>1.552</v>
      </c>
      <c r="DR13" s="9">
        <v>0.42699999999999999</v>
      </c>
      <c r="DS13" s="9">
        <v>1.125</v>
      </c>
      <c r="DT13" s="9">
        <v>1.552</v>
      </c>
      <c r="DU13" s="9">
        <v>0.42699999999999999</v>
      </c>
      <c r="DV13" s="9">
        <v>1.125</v>
      </c>
      <c r="DW13" s="9">
        <v>0</v>
      </c>
      <c r="DX13" s="9">
        <v>0</v>
      </c>
      <c r="DY13" s="9">
        <v>0</v>
      </c>
      <c r="DZ13" s="9">
        <v>20.14</v>
      </c>
      <c r="EA13" s="9">
        <v>7.3520000000000003</v>
      </c>
      <c r="EB13" s="9">
        <v>12.788</v>
      </c>
      <c r="EC13" s="9">
        <v>20.14</v>
      </c>
      <c r="ED13" s="9">
        <v>7.3520000000000003</v>
      </c>
      <c r="EE13" s="9">
        <v>12.788</v>
      </c>
      <c r="EF13" s="9">
        <v>1.1259999999999999</v>
      </c>
      <c r="EG13" s="9">
        <v>0</v>
      </c>
      <c r="EH13" s="9">
        <v>1.1259999999999999</v>
      </c>
      <c r="EI13" s="9">
        <v>8.1419999999999995</v>
      </c>
      <c r="EJ13" s="9">
        <v>3.528</v>
      </c>
      <c r="EK13" s="9">
        <v>4.6139999999999999</v>
      </c>
      <c r="EL13" s="9">
        <v>7.0940000000000003</v>
      </c>
      <c r="EM13" s="9">
        <v>2.6840000000000002</v>
      </c>
      <c r="EN13" s="9">
        <v>4.41</v>
      </c>
      <c r="EO13" s="9">
        <v>3.7770000000000001</v>
      </c>
      <c r="EP13" s="9">
        <v>1.1399999999999999</v>
      </c>
      <c r="EQ13" s="9">
        <v>2.637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8.4</v>
      </c>
      <c r="FB13" s="9">
        <v>3.9209999999999998</v>
      </c>
      <c r="FC13" s="9">
        <v>4.4790000000000001</v>
      </c>
      <c r="FD13" s="9">
        <v>8.4</v>
      </c>
      <c r="FE13" s="9">
        <v>3.9209999999999998</v>
      </c>
      <c r="FF13" s="9">
        <v>4.4790000000000001</v>
      </c>
      <c r="FG13" s="9">
        <v>2.1779999999999999</v>
      </c>
      <c r="FH13" s="9">
        <v>0.89600000000000002</v>
      </c>
      <c r="FI13" s="9">
        <v>1.2829999999999999</v>
      </c>
      <c r="FJ13" s="9">
        <v>1.4319999999999999</v>
      </c>
      <c r="FK13" s="9">
        <v>1.014</v>
      </c>
      <c r="FL13" s="9">
        <v>0.41799999999999998</v>
      </c>
      <c r="FM13" s="9">
        <v>1.657</v>
      </c>
      <c r="FN13" s="9">
        <v>0.67</v>
      </c>
      <c r="FO13" s="9">
        <v>0.98799999999999999</v>
      </c>
      <c r="FP13" s="9">
        <v>2.0030000000000001</v>
      </c>
      <c r="FQ13" s="9">
        <v>1.032</v>
      </c>
      <c r="FR13" s="9">
        <v>0.97099999999999997</v>
      </c>
      <c r="FS13" s="9">
        <v>1.129</v>
      </c>
      <c r="FT13" s="9">
        <v>0.31</v>
      </c>
      <c r="FU13" s="9">
        <v>0.81899999999999995</v>
      </c>
      <c r="FV13" s="9">
        <v>1.129</v>
      </c>
      <c r="FW13" s="9">
        <v>0.31</v>
      </c>
      <c r="FX13" s="9">
        <v>0.81899999999999995</v>
      </c>
      <c r="FY13" s="9">
        <v>0</v>
      </c>
      <c r="FZ13" s="9">
        <v>0</v>
      </c>
      <c r="GA13" s="9">
        <v>0</v>
      </c>
      <c r="GB13" s="9">
        <v>65.524000000000001</v>
      </c>
      <c r="GC13" s="9">
        <v>30.24</v>
      </c>
      <c r="GD13" s="9">
        <v>35.283999999999999</v>
      </c>
      <c r="GE13" s="9">
        <v>64.816999999999993</v>
      </c>
      <c r="GF13" s="9">
        <v>30.09</v>
      </c>
      <c r="GG13" s="9">
        <v>34.726999999999997</v>
      </c>
      <c r="GH13" s="9">
        <v>25.620999999999999</v>
      </c>
      <c r="GI13" s="9">
        <v>14.976000000000001</v>
      </c>
      <c r="GJ13" s="9">
        <v>10.645</v>
      </c>
      <c r="GK13" s="9">
        <v>12.423999999999999</v>
      </c>
      <c r="GL13" s="9">
        <v>4.0880000000000001</v>
      </c>
      <c r="GM13" s="9">
        <v>8.3360000000000003</v>
      </c>
      <c r="GN13" s="9">
        <v>12.331</v>
      </c>
      <c r="GO13" s="9">
        <v>4.2610000000000001</v>
      </c>
      <c r="GP13" s="9">
        <v>8.07</v>
      </c>
      <c r="GQ13" s="9">
        <v>9.766</v>
      </c>
      <c r="GR13" s="9">
        <v>4.5490000000000004</v>
      </c>
      <c r="GS13" s="9">
        <v>5.2169999999999996</v>
      </c>
      <c r="GT13" s="9">
        <v>5.3819999999999997</v>
      </c>
      <c r="GU13" s="9">
        <v>2.3660000000000001</v>
      </c>
      <c r="GV13" s="9">
        <v>3.016</v>
      </c>
      <c r="GW13" s="9">
        <v>4.6749999999999998</v>
      </c>
      <c r="GX13" s="9">
        <v>2.2160000000000002</v>
      </c>
      <c r="GY13" s="9">
        <v>2.4590000000000001</v>
      </c>
      <c r="GZ13" s="9">
        <v>0.70699999999999996</v>
      </c>
      <c r="HA13" s="9">
        <v>0.15</v>
      </c>
      <c r="HB13" s="9">
        <v>0.55700000000000005</v>
      </c>
      <c r="HC13" s="9">
        <v>88.725999999999999</v>
      </c>
      <c r="HD13" s="9">
        <v>47.826999999999998</v>
      </c>
      <c r="HE13" s="9">
        <v>40.9</v>
      </c>
      <c r="HF13" s="9">
        <v>87.23</v>
      </c>
      <c r="HG13" s="9">
        <v>47.024999999999999</v>
      </c>
      <c r="HH13" s="9">
        <v>40.204999999999998</v>
      </c>
      <c r="HI13" s="9">
        <v>37.884999999999998</v>
      </c>
      <c r="HJ13" s="9">
        <v>23.849</v>
      </c>
      <c r="HK13" s="9">
        <v>14.035</v>
      </c>
      <c r="HL13" s="9">
        <v>22.986000000000001</v>
      </c>
      <c r="HM13" s="9">
        <v>11.333</v>
      </c>
      <c r="HN13" s="9">
        <v>11.653</v>
      </c>
      <c r="HO13" s="9">
        <v>10.481999999999999</v>
      </c>
      <c r="HP13" s="9">
        <v>5.87</v>
      </c>
      <c r="HQ13" s="9">
        <v>4.6120000000000001</v>
      </c>
      <c r="HR13" s="9">
        <v>8.2629999999999999</v>
      </c>
      <c r="HS13" s="9">
        <v>2.9820000000000002</v>
      </c>
      <c r="HT13" s="9">
        <v>5.2809999999999997</v>
      </c>
      <c r="HU13" s="9">
        <v>9.11</v>
      </c>
      <c r="HV13" s="9">
        <v>3.7919999999999998</v>
      </c>
      <c r="HW13" s="9">
        <v>5.3179999999999996</v>
      </c>
      <c r="HX13" s="9">
        <v>7.6139999999999999</v>
      </c>
      <c r="HY13" s="9">
        <v>2.99</v>
      </c>
      <c r="HZ13" s="9">
        <v>4.6239999999999997</v>
      </c>
      <c r="IA13" s="9">
        <v>1.496</v>
      </c>
      <c r="IB13" s="9">
        <v>0.80200000000000005</v>
      </c>
      <c r="IC13" s="9">
        <v>0.69499999999999995</v>
      </c>
      <c r="ID13" s="9">
        <v>203.345</v>
      </c>
      <c r="IE13" s="9">
        <v>106.874</v>
      </c>
      <c r="IF13" s="9">
        <v>96.471000000000004</v>
      </c>
      <c r="IG13" s="9">
        <v>201.14099999999999</v>
      </c>
      <c r="IH13" s="9">
        <v>105.227</v>
      </c>
      <c r="II13" s="9">
        <v>95.914000000000001</v>
      </c>
      <c r="IJ13" s="9">
        <v>76.396000000000001</v>
      </c>
      <c r="IK13" s="9">
        <v>46.649000000000001</v>
      </c>
      <c r="IL13" s="9">
        <v>29.747</v>
      </c>
      <c r="IM13" s="9">
        <v>44.645000000000003</v>
      </c>
      <c r="IN13" s="9">
        <v>22.152000000000001</v>
      </c>
      <c r="IO13" s="9">
        <v>22.492999999999999</v>
      </c>
      <c r="IP13" s="9">
        <v>34.018000000000001</v>
      </c>
      <c r="IQ13" s="9">
        <v>12.375999999999999</v>
      </c>
    </row>
    <row r="14" spans="1:251">
      <c r="A14" s="10">
        <v>43132</v>
      </c>
      <c r="B14" s="9">
        <v>7.2279999999999998</v>
      </c>
      <c r="C14" s="9">
        <v>8.9489999999999998</v>
      </c>
      <c r="D14" s="9">
        <v>9.7390000000000008</v>
      </c>
      <c r="E14" s="9">
        <v>4.968</v>
      </c>
      <c r="F14" s="9">
        <v>4.7709999999999999</v>
      </c>
      <c r="G14" s="9">
        <v>9.0950000000000006</v>
      </c>
      <c r="H14" s="9">
        <v>3.8980000000000001</v>
      </c>
      <c r="I14" s="9">
        <v>5.1970000000000001</v>
      </c>
      <c r="J14" s="9">
        <v>10.502000000000001</v>
      </c>
      <c r="K14" s="9">
        <v>7.5030000000000001</v>
      </c>
      <c r="L14" s="9">
        <v>2.9990000000000001</v>
      </c>
      <c r="M14" s="9">
        <v>6.915</v>
      </c>
      <c r="N14" s="9">
        <v>5.5229999999999997</v>
      </c>
      <c r="O14" s="9">
        <v>1.3919999999999999</v>
      </c>
      <c r="P14" s="9">
        <v>5.0460000000000003</v>
      </c>
      <c r="Q14" s="9">
        <v>4.024</v>
      </c>
      <c r="R14" s="9">
        <v>1.022</v>
      </c>
      <c r="S14" s="9">
        <v>1.869</v>
      </c>
      <c r="T14" s="9">
        <v>1.4990000000000001</v>
      </c>
      <c r="U14" s="9">
        <v>0.37</v>
      </c>
      <c r="V14" s="9">
        <v>32.015000000000001</v>
      </c>
      <c r="W14" s="9">
        <v>16.670999999999999</v>
      </c>
      <c r="X14" s="9">
        <v>15.343999999999999</v>
      </c>
      <c r="Y14" s="9">
        <v>32.015000000000001</v>
      </c>
      <c r="Z14" s="9">
        <v>16.670999999999999</v>
      </c>
      <c r="AA14" s="9">
        <v>15.343999999999999</v>
      </c>
      <c r="AB14" s="9">
        <v>10.242000000000001</v>
      </c>
      <c r="AC14" s="9">
        <v>4.3070000000000004</v>
      </c>
      <c r="AD14" s="9">
        <v>5.9340000000000002</v>
      </c>
      <c r="AE14" s="9">
        <v>8.6229999999999993</v>
      </c>
      <c r="AF14" s="9">
        <v>5.2939999999999996</v>
      </c>
      <c r="AG14" s="9">
        <v>3.3279999999999998</v>
      </c>
      <c r="AH14" s="9">
        <v>7.0659999999999998</v>
      </c>
      <c r="AI14" s="9">
        <v>5.19</v>
      </c>
      <c r="AJ14" s="9">
        <v>1.8759999999999999</v>
      </c>
      <c r="AK14" s="9">
        <v>4.0330000000000004</v>
      </c>
      <c r="AL14" s="9">
        <v>0.85899999999999999</v>
      </c>
      <c r="AM14" s="9">
        <v>3.1749999999999998</v>
      </c>
      <c r="AN14" s="9">
        <v>2.052</v>
      </c>
      <c r="AO14" s="9">
        <v>1.0209999999999999</v>
      </c>
      <c r="AP14" s="9">
        <v>1.0309999999999999</v>
      </c>
      <c r="AQ14" s="9">
        <v>2.052</v>
      </c>
      <c r="AR14" s="9">
        <v>1.0209999999999999</v>
      </c>
      <c r="AS14" s="9">
        <v>1.0309999999999999</v>
      </c>
      <c r="AT14" s="9">
        <v>0</v>
      </c>
      <c r="AU14" s="9">
        <v>0</v>
      </c>
      <c r="AV14" s="9">
        <v>0</v>
      </c>
      <c r="AW14" s="9">
        <v>66.457999999999998</v>
      </c>
      <c r="AX14" s="9">
        <v>45.32</v>
      </c>
      <c r="AY14" s="9">
        <v>21.137</v>
      </c>
      <c r="AZ14" s="9">
        <v>66.242000000000004</v>
      </c>
      <c r="BA14" s="9">
        <v>45.32</v>
      </c>
      <c r="BB14" s="9">
        <v>20.922000000000001</v>
      </c>
      <c r="BC14" s="9">
        <v>17.670000000000002</v>
      </c>
      <c r="BD14" s="9">
        <v>11.077</v>
      </c>
      <c r="BE14" s="9">
        <v>6.593</v>
      </c>
      <c r="BF14" s="9">
        <v>12.433999999999999</v>
      </c>
      <c r="BG14" s="9">
        <v>9.77</v>
      </c>
      <c r="BH14" s="9">
        <v>2.6629999999999998</v>
      </c>
      <c r="BI14" s="9">
        <v>12.509</v>
      </c>
      <c r="BJ14" s="9">
        <v>8.4540000000000006</v>
      </c>
      <c r="BK14" s="9">
        <v>4.0549999999999997</v>
      </c>
      <c r="BL14" s="9">
        <v>12.551</v>
      </c>
      <c r="BM14" s="9">
        <v>7.7679999999999998</v>
      </c>
      <c r="BN14" s="9">
        <v>4.7830000000000004</v>
      </c>
      <c r="BO14" s="9">
        <v>11.294</v>
      </c>
      <c r="BP14" s="9">
        <v>8.2509999999999994</v>
      </c>
      <c r="BQ14" s="9">
        <v>3.044</v>
      </c>
      <c r="BR14" s="9">
        <v>11.077999999999999</v>
      </c>
      <c r="BS14" s="9">
        <v>8.2509999999999994</v>
      </c>
      <c r="BT14" s="9">
        <v>2.8279999999999998</v>
      </c>
      <c r="BU14" s="9">
        <v>0.216</v>
      </c>
      <c r="BV14" s="9">
        <v>0</v>
      </c>
      <c r="BW14" s="9">
        <v>0.216</v>
      </c>
      <c r="BX14" s="9">
        <v>21.811</v>
      </c>
      <c r="BY14" s="9">
        <v>11.169</v>
      </c>
      <c r="BZ14" s="9">
        <v>10.641999999999999</v>
      </c>
      <c r="CA14" s="9">
        <v>21.811</v>
      </c>
      <c r="CB14" s="9">
        <v>11.169</v>
      </c>
      <c r="CC14" s="9">
        <v>10.641999999999999</v>
      </c>
      <c r="CD14" s="9">
        <v>2.2639999999999998</v>
      </c>
      <c r="CE14" s="9">
        <v>1.798</v>
      </c>
      <c r="CF14" s="9">
        <v>0.46500000000000002</v>
      </c>
      <c r="CG14" s="9">
        <v>3.8090000000000002</v>
      </c>
      <c r="CH14" s="9">
        <v>1.673</v>
      </c>
      <c r="CI14" s="9">
        <v>2.1360000000000001</v>
      </c>
      <c r="CJ14" s="9">
        <v>8.5030000000000001</v>
      </c>
      <c r="CK14" s="9">
        <v>4.2519999999999998</v>
      </c>
      <c r="CL14" s="9">
        <v>4.2510000000000003</v>
      </c>
      <c r="CM14" s="9">
        <v>3.419</v>
      </c>
      <c r="CN14" s="9">
        <v>1.2729999999999999</v>
      </c>
      <c r="CO14" s="9">
        <v>2.1459999999999999</v>
      </c>
      <c r="CP14" s="9">
        <v>3.8159999999999998</v>
      </c>
      <c r="CQ14" s="9">
        <v>2.173</v>
      </c>
      <c r="CR14" s="9">
        <v>1.643</v>
      </c>
      <c r="CS14" s="9">
        <v>3.8159999999999998</v>
      </c>
      <c r="CT14" s="9">
        <v>2.173</v>
      </c>
      <c r="CU14" s="9">
        <v>1.643</v>
      </c>
      <c r="CV14" s="9">
        <v>0</v>
      </c>
      <c r="CW14" s="9">
        <v>0</v>
      </c>
      <c r="CX14" s="9">
        <v>0</v>
      </c>
      <c r="CY14" s="9">
        <v>28.824999999999999</v>
      </c>
      <c r="CZ14" s="9">
        <v>8.1199999999999992</v>
      </c>
      <c r="DA14" s="9">
        <v>20.706</v>
      </c>
      <c r="DB14" s="9">
        <v>28.824999999999999</v>
      </c>
      <c r="DC14" s="9">
        <v>8.1199999999999992</v>
      </c>
      <c r="DD14" s="9">
        <v>20.706</v>
      </c>
      <c r="DE14" s="9">
        <v>11.180999999999999</v>
      </c>
      <c r="DF14" s="9">
        <v>5.6319999999999997</v>
      </c>
      <c r="DG14" s="9">
        <v>5.5490000000000004</v>
      </c>
      <c r="DH14" s="9">
        <v>6.1139999999999999</v>
      </c>
      <c r="DI14" s="9">
        <v>0.54100000000000004</v>
      </c>
      <c r="DJ14" s="9">
        <v>5.5730000000000004</v>
      </c>
      <c r="DK14" s="9">
        <v>8.2810000000000006</v>
      </c>
      <c r="DL14" s="9">
        <v>1.4410000000000001</v>
      </c>
      <c r="DM14" s="9">
        <v>6.8410000000000002</v>
      </c>
      <c r="DN14" s="9">
        <v>3.1080000000000001</v>
      </c>
      <c r="DO14" s="9">
        <v>0.50600000000000001</v>
      </c>
      <c r="DP14" s="9">
        <v>2.6019999999999999</v>
      </c>
      <c r="DQ14" s="9">
        <v>0.14099999999999999</v>
      </c>
      <c r="DR14" s="9">
        <v>0</v>
      </c>
      <c r="DS14" s="9">
        <v>0.14099999999999999</v>
      </c>
      <c r="DT14" s="9">
        <v>0.14099999999999999</v>
      </c>
      <c r="DU14" s="9">
        <v>0</v>
      </c>
      <c r="DV14" s="9">
        <v>0.14099999999999999</v>
      </c>
      <c r="DW14" s="9">
        <v>0</v>
      </c>
      <c r="DX14" s="9">
        <v>0</v>
      </c>
      <c r="DY14" s="9">
        <v>0</v>
      </c>
      <c r="DZ14" s="9">
        <v>16.649999999999999</v>
      </c>
      <c r="EA14" s="9">
        <v>6.9340000000000002</v>
      </c>
      <c r="EB14" s="9">
        <v>9.7170000000000005</v>
      </c>
      <c r="EC14" s="9">
        <v>16.649999999999999</v>
      </c>
      <c r="ED14" s="9">
        <v>6.9340000000000002</v>
      </c>
      <c r="EE14" s="9">
        <v>9.7170000000000005</v>
      </c>
      <c r="EF14" s="9">
        <v>1.1870000000000001</v>
      </c>
      <c r="EG14" s="9">
        <v>0.59599999999999997</v>
      </c>
      <c r="EH14" s="9">
        <v>0.59099999999999997</v>
      </c>
      <c r="EI14" s="9">
        <v>3.7269999999999999</v>
      </c>
      <c r="EJ14" s="9">
        <v>1.149</v>
      </c>
      <c r="EK14" s="9">
        <v>2.5779999999999998</v>
      </c>
      <c r="EL14" s="9">
        <v>6.742</v>
      </c>
      <c r="EM14" s="9">
        <v>2.2400000000000002</v>
      </c>
      <c r="EN14" s="9">
        <v>4.5019999999999998</v>
      </c>
      <c r="EO14" s="9">
        <v>3.6179999999999999</v>
      </c>
      <c r="EP14" s="9">
        <v>1.897</v>
      </c>
      <c r="EQ14" s="9">
        <v>1.7210000000000001</v>
      </c>
      <c r="ER14" s="9">
        <v>1.3759999999999999</v>
      </c>
      <c r="ES14" s="9">
        <v>1.05</v>
      </c>
      <c r="ET14" s="9">
        <v>0.32600000000000001</v>
      </c>
      <c r="EU14" s="9">
        <v>1.3759999999999999</v>
      </c>
      <c r="EV14" s="9">
        <v>1.05</v>
      </c>
      <c r="EW14" s="9">
        <v>0.32600000000000001</v>
      </c>
      <c r="EX14" s="9">
        <v>0</v>
      </c>
      <c r="EY14" s="9">
        <v>0</v>
      </c>
      <c r="EZ14" s="9">
        <v>0</v>
      </c>
      <c r="FA14" s="9">
        <v>7.8760000000000003</v>
      </c>
      <c r="FB14" s="9">
        <v>4.7140000000000004</v>
      </c>
      <c r="FC14" s="9">
        <v>3.1619999999999999</v>
      </c>
      <c r="FD14" s="9">
        <v>7.8760000000000003</v>
      </c>
      <c r="FE14" s="9">
        <v>4.7140000000000004</v>
      </c>
      <c r="FF14" s="9">
        <v>3.1619999999999999</v>
      </c>
      <c r="FG14" s="9">
        <v>2.8050000000000002</v>
      </c>
      <c r="FH14" s="9">
        <v>1.649</v>
      </c>
      <c r="FI14" s="9">
        <v>1.1559999999999999</v>
      </c>
      <c r="FJ14" s="9">
        <v>1.502</v>
      </c>
      <c r="FK14" s="9">
        <v>1.0720000000000001</v>
      </c>
      <c r="FL14" s="9">
        <v>0.43</v>
      </c>
      <c r="FM14" s="9">
        <v>0.86399999999999999</v>
      </c>
      <c r="FN14" s="9">
        <v>0.48499999999999999</v>
      </c>
      <c r="FO14" s="9">
        <v>0.379</v>
      </c>
      <c r="FP14" s="9">
        <v>0.98099999999999998</v>
      </c>
      <c r="FQ14" s="9">
        <v>0.42299999999999999</v>
      </c>
      <c r="FR14" s="9">
        <v>0.55800000000000005</v>
      </c>
      <c r="FS14" s="9">
        <v>1.724</v>
      </c>
      <c r="FT14" s="9">
        <v>1.085</v>
      </c>
      <c r="FU14" s="9">
        <v>0.63900000000000001</v>
      </c>
      <c r="FV14" s="9">
        <v>1.724</v>
      </c>
      <c r="FW14" s="9">
        <v>1.085</v>
      </c>
      <c r="FX14" s="9">
        <v>0.63900000000000001</v>
      </c>
      <c r="FY14" s="9">
        <v>0</v>
      </c>
      <c r="FZ14" s="9">
        <v>0</v>
      </c>
      <c r="GA14" s="9">
        <v>0</v>
      </c>
      <c r="GB14" s="9">
        <v>70.427000000000007</v>
      </c>
      <c r="GC14" s="9">
        <v>36.543999999999997</v>
      </c>
      <c r="GD14" s="9">
        <v>33.883000000000003</v>
      </c>
      <c r="GE14" s="9">
        <v>69.945999999999998</v>
      </c>
      <c r="GF14" s="9">
        <v>36.1</v>
      </c>
      <c r="GG14" s="9">
        <v>33.845999999999997</v>
      </c>
      <c r="GH14" s="9">
        <v>25.96</v>
      </c>
      <c r="GI14" s="9">
        <v>15.568</v>
      </c>
      <c r="GJ14" s="9">
        <v>10.391</v>
      </c>
      <c r="GK14" s="9">
        <v>18.419</v>
      </c>
      <c r="GL14" s="9">
        <v>8.0760000000000005</v>
      </c>
      <c r="GM14" s="9">
        <v>10.343</v>
      </c>
      <c r="GN14" s="9">
        <v>7.44</v>
      </c>
      <c r="GO14" s="9">
        <v>3.2730000000000001</v>
      </c>
      <c r="GP14" s="9">
        <v>4.1669999999999998</v>
      </c>
      <c r="GQ14" s="9">
        <v>9.52</v>
      </c>
      <c r="GR14" s="9">
        <v>4.3</v>
      </c>
      <c r="GS14" s="9">
        <v>5.22</v>
      </c>
      <c r="GT14" s="9">
        <v>9.0879999999999992</v>
      </c>
      <c r="GU14" s="9">
        <v>5.327</v>
      </c>
      <c r="GV14" s="9">
        <v>3.7610000000000001</v>
      </c>
      <c r="GW14" s="9">
        <v>8.6080000000000005</v>
      </c>
      <c r="GX14" s="9">
        <v>4.883</v>
      </c>
      <c r="GY14" s="9">
        <v>3.7240000000000002</v>
      </c>
      <c r="GZ14" s="9">
        <v>0.48</v>
      </c>
      <c r="HA14" s="9">
        <v>0.443</v>
      </c>
      <c r="HB14" s="9">
        <v>3.6999999999999998E-2</v>
      </c>
      <c r="HC14" s="9">
        <v>80.962999999999994</v>
      </c>
      <c r="HD14" s="9">
        <v>34.863999999999997</v>
      </c>
      <c r="HE14" s="9">
        <v>46.098999999999997</v>
      </c>
      <c r="HF14" s="9">
        <v>78.975999999999999</v>
      </c>
      <c r="HG14" s="9">
        <v>33.735999999999997</v>
      </c>
      <c r="HH14" s="9">
        <v>45.24</v>
      </c>
      <c r="HI14" s="9">
        <v>39.545999999999999</v>
      </c>
      <c r="HJ14" s="9">
        <v>16.332999999999998</v>
      </c>
      <c r="HK14" s="9">
        <v>23.213000000000001</v>
      </c>
      <c r="HL14" s="9">
        <v>15.548</v>
      </c>
      <c r="HM14" s="9">
        <v>5.6180000000000003</v>
      </c>
      <c r="HN14" s="9">
        <v>9.93</v>
      </c>
      <c r="HO14" s="9">
        <v>7.6219999999999999</v>
      </c>
      <c r="HP14" s="9">
        <v>2.9790000000000001</v>
      </c>
      <c r="HQ14" s="9">
        <v>4.6429999999999998</v>
      </c>
      <c r="HR14" s="9">
        <v>9.9469999999999992</v>
      </c>
      <c r="HS14" s="9">
        <v>5.7590000000000003</v>
      </c>
      <c r="HT14" s="9">
        <v>4.1879999999999997</v>
      </c>
      <c r="HU14" s="9">
        <v>8.3010000000000002</v>
      </c>
      <c r="HV14" s="9">
        <v>4.1749999999999998</v>
      </c>
      <c r="HW14" s="9">
        <v>4.1260000000000003</v>
      </c>
      <c r="HX14" s="9">
        <v>6.3129999999999997</v>
      </c>
      <c r="HY14" s="9">
        <v>3.0459999999999998</v>
      </c>
      <c r="HZ14" s="9">
        <v>3.2669999999999999</v>
      </c>
      <c r="IA14" s="9">
        <v>1.9870000000000001</v>
      </c>
      <c r="IB14" s="9">
        <v>1.129</v>
      </c>
      <c r="IC14" s="9">
        <v>0.85899999999999999</v>
      </c>
      <c r="ID14" s="9">
        <v>203.625</v>
      </c>
      <c r="IE14" s="9">
        <v>110.744</v>
      </c>
      <c r="IF14" s="9">
        <v>92.881</v>
      </c>
      <c r="IG14" s="9">
        <v>201.83500000000001</v>
      </c>
      <c r="IH14" s="9">
        <v>108.955</v>
      </c>
      <c r="II14" s="9">
        <v>92.881</v>
      </c>
      <c r="IJ14" s="9">
        <v>76.445999999999998</v>
      </c>
      <c r="IK14" s="9">
        <v>40.975999999999999</v>
      </c>
      <c r="IL14" s="9">
        <v>35.470999999999997</v>
      </c>
      <c r="IM14" s="9">
        <v>37.563000000000002</v>
      </c>
      <c r="IN14" s="9">
        <v>20.643999999999998</v>
      </c>
      <c r="IO14" s="9">
        <v>16.920000000000002</v>
      </c>
      <c r="IP14" s="9">
        <v>32.222000000000001</v>
      </c>
      <c r="IQ14" s="9">
        <v>14.978</v>
      </c>
    </row>
    <row r="15" spans="1:251">
      <c r="A15" s="10">
        <v>43497</v>
      </c>
      <c r="B15" s="9">
        <v>4.4539999999999997</v>
      </c>
      <c r="C15" s="9">
        <v>5.4</v>
      </c>
      <c r="D15" s="9">
        <v>10.23</v>
      </c>
      <c r="E15" s="9">
        <v>5.63</v>
      </c>
      <c r="F15" s="9">
        <v>4.5999999999999996</v>
      </c>
      <c r="G15" s="9">
        <v>8.0459999999999994</v>
      </c>
      <c r="H15" s="9">
        <v>5.2409999999999997</v>
      </c>
      <c r="I15" s="9">
        <v>2.8050000000000002</v>
      </c>
      <c r="J15" s="9">
        <v>14.747999999999999</v>
      </c>
      <c r="K15" s="9">
        <v>7.2770000000000001</v>
      </c>
      <c r="L15" s="9">
        <v>7.4710000000000001</v>
      </c>
      <c r="M15" s="9">
        <v>8.1649999999999991</v>
      </c>
      <c r="N15" s="9">
        <v>6.2270000000000003</v>
      </c>
      <c r="O15" s="9">
        <v>1.9379999999999999</v>
      </c>
      <c r="P15" s="9">
        <v>7.1550000000000002</v>
      </c>
      <c r="Q15" s="9">
        <v>5.2160000000000002</v>
      </c>
      <c r="R15" s="9">
        <v>1.9379999999999999</v>
      </c>
      <c r="S15" s="9">
        <v>1.0109999999999999</v>
      </c>
      <c r="T15" s="9">
        <v>1.0109999999999999</v>
      </c>
      <c r="U15" s="9">
        <v>0</v>
      </c>
      <c r="V15" s="9">
        <v>31.690999999999999</v>
      </c>
      <c r="W15" s="9">
        <v>17.18</v>
      </c>
      <c r="X15" s="9">
        <v>14.510999999999999</v>
      </c>
      <c r="Y15" s="9">
        <v>31.690999999999999</v>
      </c>
      <c r="Z15" s="9">
        <v>17.18</v>
      </c>
      <c r="AA15" s="9">
        <v>14.510999999999999</v>
      </c>
      <c r="AB15" s="9">
        <v>15.157999999999999</v>
      </c>
      <c r="AC15" s="9">
        <v>8.4570000000000007</v>
      </c>
      <c r="AD15" s="9">
        <v>6.7009999999999996</v>
      </c>
      <c r="AE15" s="9">
        <v>1.6439999999999999</v>
      </c>
      <c r="AF15" s="9">
        <v>1.6439999999999999</v>
      </c>
      <c r="AG15" s="9">
        <v>0</v>
      </c>
      <c r="AH15" s="9">
        <v>7.4870000000000001</v>
      </c>
      <c r="AI15" s="9">
        <v>3.6829999999999998</v>
      </c>
      <c r="AJ15" s="9">
        <v>3.8029999999999999</v>
      </c>
      <c r="AK15" s="9">
        <v>5.2169999999999996</v>
      </c>
      <c r="AL15" s="9">
        <v>3.1680000000000001</v>
      </c>
      <c r="AM15" s="9">
        <v>2.0489999999999999</v>
      </c>
      <c r="AN15" s="9">
        <v>2.1859999999999999</v>
      </c>
      <c r="AO15" s="9">
        <v>0.22800000000000001</v>
      </c>
      <c r="AP15" s="9">
        <v>1.958</v>
      </c>
      <c r="AQ15" s="9">
        <v>2.1859999999999999</v>
      </c>
      <c r="AR15" s="9">
        <v>0.22800000000000001</v>
      </c>
      <c r="AS15" s="9">
        <v>1.958</v>
      </c>
      <c r="AT15" s="9">
        <v>0</v>
      </c>
      <c r="AU15" s="9">
        <v>0</v>
      </c>
      <c r="AV15" s="9">
        <v>0</v>
      </c>
      <c r="AW15" s="9">
        <v>59.540999999999997</v>
      </c>
      <c r="AX15" s="9">
        <v>33.406999999999996</v>
      </c>
      <c r="AY15" s="9">
        <v>26.134</v>
      </c>
      <c r="AZ15" s="9">
        <v>59.088000000000001</v>
      </c>
      <c r="BA15" s="9">
        <v>32.953000000000003</v>
      </c>
      <c r="BB15" s="9">
        <v>26.134</v>
      </c>
      <c r="BC15" s="9">
        <v>16.975999999999999</v>
      </c>
      <c r="BD15" s="9">
        <v>9.1630000000000003</v>
      </c>
      <c r="BE15" s="9">
        <v>7.8129999999999997</v>
      </c>
      <c r="BF15" s="9">
        <v>12.645</v>
      </c>
      <c r="BG15" s="9">
        <v>8.9130000000000003</v>
      </c>
      <c r="BH15" s="9">
        <v>3.7320000000000002</v>
      </c>
      <c r="BI15" s="9">
        <v>7.0869999999999997</v>
      </c>
      <c r="BJ15" s="9">
        <v>4.4400000000000004</v>
      </c>
      <c r="BK15" s="9">
        <v>2.6459999999999999</v>
      </c>
      <c r="BL15" s="9">
        <v>12.016</v>
      </c>
      <c r="BM15" s="9">
        <v>5.2080000000000002</v>
      </c>
      <c r="BN15" s="9">
        <v>6.8070000000000004</v>
      </c>
      <c r="BO15" s="9">
        <v>10.818</v>
      </c>
      <c r="BP15" s="9">
        <v>5.6820000000000004</v>
      </c>
      <c r="BQ15" s="9">
        <v>5.1360000000000001</v>
      </c>
      <c r="BR15" s="9">
        <v>10.365</v>
      </c>
      <c r="BS15" s="9">
        <v>5.2279999999999998</v>
      </c>
      <c r="BT15" s="9">
        <v>5.1360000000000001</v>
      </c>
      <c r="BU15" s="9">
        <v>0.45300000000000001</v>
      </c>
      <c r="BV15" s="9">
        <v>0.45300000000000001</v>
      </c>
      <c r="BW15" s="9">
        <v>0</v>
      </c>
      <c r="BX15" s="9">
        <v>12.11</v>
      </c>
      <c r="BY15" s="9">
        <v>4.5940000000000003</v>
      </c>
      <c r="BZ15" s="9">
        <v>7.516</v>
      </c>
      <c r="CA15" s="9">
        <v>12.11</v>
      </c>
      <c r="CB15" s="9">
        <v>4.5940000000000003</v>
      </c>
      <c r="CC15" s="9">
        <v>7.516</v>
      </c>
      <c r="CD15" s="9">
        <v>2.4180000000000001</v>
      </c>
      <c r="CE15" s="9">
        <v>1.6839999999999999</v>
      </c>
      <c r="CF15" s="9">
        <v>0.73399999999999999</v>
      </c>
      <c r="CG15" s="9">
        <v>2.206</v>
      </c>
      <c r="CH15" s="9">
        <v>0.58199999999999996</v>
      </c>
      <c r="CI15" s="9">
        <v>1.6240000000000001</v>
      </c>
      <c r="CJ15" s="9">
        <v>2.9220000000000002</v>
      </c>
      <c r="CK15" s="9">
        <v>0.33300000000000002</v>
      </c>
      <c r="CL15" s="9">
        <v>2.59</v>
      </c>
      <c r="CM15" s="9">
        <v>2.68</v>
      </c>
      <c r="CN15" s="9">
        <v>1.3069999999999999</v>
      </c>
      <c r="CO15" s="9">
        <v>1.3740000000000001</v>
      </c>
      <c r="CP15" s="9">
        <v>1.883</v>
      </c>
      <c r="CQ15" s="9">
        <v>0.68799999999999994</v>
      </c>
      <c r="CR15" s="9">
        <v>1.1950000000000001</v>
      </c>
      <c r="CS15" s="9">
        <v>1.883</v>
      </c>
      <c r="CT15" s="9">
        <v>0.68799999999999994</v>
      </c>
      <c r="CU15" s="9">
        <v>1.1950000000000001</v>
      </c>
      <c r="CV15" s="9">
        <v>0</v>
      </c>
      <c r="CW15" s="9">
        <v>0</v>
      </c>
      <c r="CX15" s="9">
        <v>0</v>
      </c>
      <c r="CY15" s="9">
        <v>27.295999999999999</v>
      </c>
      <c r="CZ15" s="9">
        <v>13.087999999999999</v>
      </c>
      <c r="DA15" s="9">
        <v>14.209</v>
      </c>
      <c r="DB15" s="9">
        <v>26.821000000000002</v>
      </c>
      <c r="DC15" s="9">
        <v>12.612</v>
      </c>
      <c r="DD15" s="9">
        <v>14.209</v>
      </c>
      <c r="DE15" s="9">
        <v>8.1389999999999993</v>
      </c>
      <c r="DF15" s="9">
        <v>4.9219999999999997</v>
      </c>
      <c r="DG15" s="9">
        <v>3.2170000000000001</v>
      </c>
      <c r="DH15" s="9">
        <v>10.605</v>
      </c>
      <c r="DI15" s="9">
        <v>4.4710000000000001</v>
      </c>
      <c r="DJ15" s="9">
        <v>6.1340000000000003</v>
      </c>
      <c r="DK15" s="9">
        <v>4.9560000000000004</v>
      </c>
      <c r="DL15" s="9">
        <v>1.1859999999999999</v>
      </c>
      <c r="DM15" s="9">
        <v>3.77</v>
      </c>
      <c r="DN15" s="9">
        <v>1.8080000000000001</v>
      </c>
      <c r="DO15" s="9">
        <v>0.72</v>
      </c>
      <c r="DP15" s="9">
        <v>1.0880000000000001</v>
      </c>
      <c r="DQ15" s="9">
        <v>1.788</v>
      </c>
      <c r="DR15" s="9">
        <v>1.788</v>
      </c>
      <c r="DS15" s="9">
        <v>0</v>
      </c>
      <c r="DT15" s="9">
        <v>1.3129999999999999</v>
      </c>
      <c r="DU15" s="9">
        <v>1.3129999999999999</v>
      </c>
      <c r="DV15" s="9">
        <v>0</v>
      </c>
      <c r="DW15" s="9">
        <v>0.47599999999999998</v>
      </c>
      <c r="DX15" s="9">
        <v>0.47599999999999998</v>
      </c>
      <c r="DY15" s="9">
        <v>0</v>
      </c>
      <c r="DZ15" s="9">
        <v>23.317</v>
      </c>
      <c r="EA15" s="9">
        <v>4.7560000000000002</v>
      </c>
      <c r="EB15" s="9">
        <v>18.561</v>
      </c>
      <c r="EC15" s="9">
        <v>23.100999999999999</v>
      </c>
      <c r="ED15" s="9">
        <v>4.7560000000000002</v>
      </c>
      <c r="EE15" s="9">
        <v>18.344999999999999</v>
      </c>
      <c r="EF15" s="9">
        <v>2.4550000000000001</v>
      </c>
      <c r="EG15" s="9">
        <v>0.77900000000000003</v>
      </c>
      <c r="EH15" s="9">
        <v>1.6759999999999999</v>
      </c>
      <c r="EI15" s="9">
        <v>5.9489999999999998</v>
      </c>
      <c r="EJ15" s="9">
        <v>0.69699999999999995</v>
      </c>
      <c r="EK15" s="9">
        <v>5.2519999999999998</v>
      </c>
      <c r="EL15" s="9">
        <v>8.1210000000000004</v>
      </c>
      <c r="EM15" s="9">
        <v>1.68</v>
      </c>
      <c r="EN15" s="9">
        <v>6.4420000000000002</v>
      </c>
      <c r="EO15" s="9">
        <v>5.0990000000000002</v>
      </c>
      <c r="EP15" s="9">
        <v>1.018</v>
      </c>
      <c r="EQ15" s="9">
        <v>4.0810000000000004</v>
      </c>
      <c r="ER15" s="9">
        <v>1.6930000000000001</v>
      </c>
      <c r="ES15" s="9">
        <v>0.58199999999999996</v>
      </c>
      <c r="ET15" s="9">
        <v>1.111</v>
      </c>
      <c r="EU15" s="9">
        <v>1.4770000000000001</v>
      </c>
      <c r="EV15" s="9">
        <v>0.58199999999999996</v>
      </c>
      <c r="EW15" s="9">
        <v>0.89500000000000002</v>
      </c>
      <c r="EX15" s="9">
        <v>0.216</v>
      </c>
      <c r="EY15" s="9">
        <v>0</v>
      </c>
      <c r="EZ15" s="9">
        <v>0.216</v>
      </c>
      <c r="FA15" s="9">
        <v>13.222</v>
      </c>
      <c r="FB15" s="9">
        <v>5.4130000000000003</v>
      </c>
      <c r="FC15" s="9">
        <v>7.8090000000000002</v>
      </c>
      <c r="FD15" s="9">
        <v>13.222</v>
      </c>
      <c r="FE15" s="9">
        <v>5.4130000000000003</v>
      </c>
      <c r="FF15" s="9">
        <v>7.8090000000000002</v>
      </c>
      <c r="FG15" s="9">
        <v>3.508</v>
      </c>
      <c r="FH15" s="9">
        <v>1.371</v>
      </c>
      <c r="FI15" s="9">
        <v>2.137</v>
      </c>
      <c r="FJ15" s="9">
        <v>3.056</v>
      </c>
      <c r="FK15" s="9">
        <v>1.1779999999999999</v>
      </c>
      <c r="FL15" s="9">
        <v>1.8779999999999999</v>
      </c>
      <c r="FM15" s="9">
        <v>2.3650000000000002</v>
      </c>
      <c r="FN15" s="9">
        <v>1.5920000000000001</v>
      </c>
      <c r="FO15" s="9">
        <v>0.77200000000000002</v>
      </c>
      <c r="FP15" s="9">
        <v>3.3719999999999999</v>
      </c>
      <c r="FQ15" s="9">
        <v>0.77</v>
      </c>
      <c r="FR15" s="9">
        <v>2.6019999999999999</v>
      </c>
      <c r="FS15" s="9">
        <v>0.92100000000000004</v>
      </c>
      <c r="FT15" s="9">
        <v>0.502</v>
      </c>
      <c r="FU15" s="9">
        <v>0.41899999999999998</v>
      </c>
      <c r="FV15" s="9">
        <v>0.92100000000000004</v>
      </c>
      <c r="FW15" s="9">
        <v>0.502</v>
      </c>
      <c r="FX15" s="9">
        <v>0.41899999999999998</v>
      </c>
      <c r="FY15" s="9">
        <v>0</v>
      </c>
      <c r="FZ15" s="9">
        <v>0</v>
      </c>
      <c r="GA15" s="9">
        <v>0</v>
      </c>
      <c r="GB15" s="9">
        <v>76.596999999999994</v>
      </c>
      <c r="GC15" s="9">
        <v>41.726999999999997</v>
      </c>
      <c r="GD15" s="9">
        <v>34.869999999999997</v>
      </c>
      <c r="GE15" s="9">
        <v>74.573999999999998</v>
      </c>
      <c r="GF15" s="9">
        <v>40.982999999999997</v>
      </c>
      <c r="GG15" s="9">
        <v>33.591000000000001</v>
      </c>
      <c r="GH15" s="9">
        <v>27.673999999999999</v>
      </c>
      <c r="GI15" s="9">
        <v>13.968999999999999</v>
      </c>
      <c r="GJ15" s="9">
        <v>13.705</v>
      </c>
      <c r="GK15" s="9">
        <v>16.516999999999999</v>
      </c>
      <c r="GL15" s="9">
        <v>11.653</v>
      </c>
      <c r="GM15" s="9">
        <v>4.8639999999999999</v>
      </c>
      <c r="GN15" s="9">
        <v>15.048</v>
      </c>
      <c r="GO15" s="9">
        <v>7.1619999999999999</v>
      </c>
      <c r="GP15" s="9">
        <v>7.8860000000000001</v>
      </c>
      <c r="GQ15" s="9">
        <v>8.3420000000000005</v>
      </c>
      <c r="GR15" s="9">
        <v>4.1210000000000004</v>
      </c>
      <c r="GS15" s="9">
        <v>4.2210000000000001</v>
      </c>
      <c r="GT15" s="9">
        <v>9.016</v>
      </c>
      <c r="GU15" s="9">
        <v>4.8220000000000001</v>
      </c>
      <c r="GV15" s="9">
        <v>4.1950000000000003</v>
      </c>
      <c r="GW15" s="9">
        <v>6.9930000000000003</v>
      </c>
      <c r="GX15" s="9">
        <v>4.0780000000000003</v>
      </c>
      <c r="GY15" s="9">
        <v>2.915</v>
      </c>
      <c r="GZ15" s="9">
        <v>2.0230000000000001</v>
      </c>
      <c r="HA15" s="9">
        <v>0.74399999999999999</v>
      </c>
      <c r="HB15" s="9">
        <v>1.2789999999999999</v>
      </c>
      <c r="HC15" s="9">
        <v>86.748999999999995</v>
      </c>
      <c r="HD15" s="9">
        <v>45.896999999999998</v>
      </c>
      <c r="HE15" s="9">
        <v>40.851999999999997</v>
      </c>
      <c r="HF15" s="9">
        <v>84.106999999999999</v>
      </c>
      <c r="HG15" s="9">
        <v>44.795999999999999</v>
      </c>
      <c r="HH15" s="9">
        <v>39.311</v>
      </c>
      <c r="HI15" s="9">
        <v>37.640999999999998</v>
      </c>
      <c r="HJ15" s="9">
        <v>20.256</v>
      </c>
      <c r="HK15" s="9">
        <v>17.385000000000002</v>
      </c>
      <c r="HL15" s="9">
        <v>16.084</v>
      </c>
      <c r="HM15" s="9">
        <v>8.7650000000000006</v>
      </c>
      <c r="HN15" s="9">
        <v>7.32</v>
      </c>
      <c r="HO15" s="9">
        <v>15.881</v>
      </c>
      <c r="HP15" s="9">
        <v>6.2850000000000001</v>
      </c>
      <c r="HQ15" s="9">
        <v>9.5960000000000001</v>
      </c>
      <c r="HR15" s="9">
        <v>10.127000000000001</v>
      </c>
      <c r="HS15" s="9">
        <v>6.9530000000000003</v>
      </c>
      <c r="HT15" s="9">
        <v>3.1739999999999999</v>
      </c>
      <c r="HU15" s="9">
        <v>7.016</v>
      </c>
      <c r="HV15" s="9">
        <v>3.6389999999999998</v>
      </c>
      <c r="HW15" s="9">
        <v>3.3769999999999998</v>
      </c>
      <c r="HX15" s="9">
        <v>4.3739999999999997</v>
      </c>
      <c r="HY15" s="9">
        <v>2.5379999999999998</v>
      </c>
      <c r="HZ15" s="9">
        <v>1.8360000000000001</v>
      </c>
      <c r="IA15" s="9">
        <v>2.6419999999999999</v>
      </c>
      <c r="IB15" s="9">
        <v>1.101</v>
      </c>
      <c r="IC15" s="9">
        <v>1.5409999999999999</v>
      </c>
      <c r="ID15" s="9">
        <v>183.892</v>
      </c>
      <c r="IE15" s="9">
        <v>98.644000000000005</v>
      </c>
      <c r="IF15" s="9">
        <v>85.248000000000005</v>
      </c>
      <c r="IG15" s="9">
        <v>179.33799999999999</v>
      </c>
      <c r="IH15" s="9">
        <v>95.522999999999996</v>
      </c>
      <c r="II15" s="9">
        <v>83.814999999999998</v>
      </c>
      <c r="IJ15" s="9">
        <v>66.695999999999998</v>
      </c>
      <c r="IK15" s="9">
        <v>34.646999999999998</v>
      </c>
      <c r="IL15" s="9">
        <v>32.049999999999997</v>
      </c>
      <c r="IM15" s="9">
        <v>42.152000000000001</v>
      </c>
      <c r="IN15" s="9">
        <v>22.577999999999999</v>
      </c>
      <c r="IO15" s="9">
        <v>19.574000000000002</v>
      </c>
      <c r="IP15" s="9">
        <v>30.780999999999999</v>
      </c>
      <c r="IQ15" s="9">
        <v>14.135999999999999</v>
      </c>
    </row>
    <row r="16" spans="1:251">
      <c r="A16" s="10">
        <v>43862</v>
      </c>
      <c r="B16" s="9">
        <v>4.1210000000000004</v>
      </c>
      <c r="C16" s="9">
        <v>4.4450000000000003</v>
      </c>
      <c r="D16" s="9">
        <v>4.7169999999999996</v>
      </c>
      <c r="E16" s="9">
        <v>2.7530000000000001</v>
      </c>
      <c r="F16" s="9">
        <v>1.964</v>
      </c>
      <c r="G16" s="9">
        <v>6.7539999999999996</v>
      </c>
      <c r="H16" s="9">
        <v>4.4249999999999998</v>
      </c>
      <c r="I16" s="9">
        <v>2.3279999999999998</v>
      </c>
      <c r="J16" s="9">
        <v>10.693</v>
      </c>
      <c r="K16" s="9">
        <v>8.8089999999999993</v>
      </c>
      <c r="L16" s="9">
        <v>1.8839999999999999</v>
      </c>
      <c r="M16" s="9">
        <v>5.5869999999999997</v>
      </c>
      <c r="N16" s="9">
        <v>3.5910000000000002</v>
      </c>
      <c r="O16" s="9">
        <v>1.9970000000000001</v>
      </c>
      <c r="P16" s="9">
        <v>5.1660000000000004</v>
      </c>
      <c r="Q16" s="9">
        <v>3.169</v>
      </c>
      <c r="R16" s="9">
        <v>1.9970000000000001</v>
      </c>
      <c r="S16" s="9">
        <v>0.42199999999999999</v>
      </c>
      <c r="T16" s="9">
        <v>0.42199999999999999</v>
      </c>
      <c r="U16" s="9">
        <v>0</v>
      </c>
      <c r="V16" s="9">
        <v>27.596</v>
      </c>
      <c r="W16" s="9">
        <v>22.254000000000001</v>
      </c>
      <c r="X16" s="9">
        <v>5.3419999999999996</v>
      </c>
      <c r="Y16" s="9">
        <v>27.596</v>
      </c>
      <c r="Z16" s="9">
        <v>22.254000000000001</v>
      </c>
      <c r="AA16" s="9">
        <v>5.3419999999999996</v>
      </c>
      <c r="AB16" s="9">
        <v>12.779</v>
      </c>
      <c r="AC16" s="9">
        <v>9.8970000000000002</v>
      </c>
      <c r="AD16" s="9">
        <v>2.8820000000000001</v>
      </c>
      <c r="AE16" s="9">
        <v>5.5810000000000004</v>
      </c>
      <c r="AF16" s="9">
        <v>5.2320000000000002</v>
      </c>
      <c r="AG16" s="9">
        <v>0.34899999999999998</v>
      </c>
      <c r="AH16" s="9">
        <v>3.1179999999999999</v>
      </c>
      <c r="AI16" s="9">
        <v>2.7650000000000001</v>
      </c>
      <c r="AJ16" s="9">
        <v>0.35399999999999998</v>
      </c>
      <c r="AK16" s="9">
        <v>3.3679999999999999</v>
      </c>
      <c r="AL16" s="9">
        <v>2.847</v>
      </c>
      <c r="AM16" s="9">
        <v>0.52100000000000002</v>
      </c>
      <c r="AN16" s="9">
        <v>2.75</v>
      </c>
      <c r="AO16" s="9">
        <v>1.5129999999999999</v>
      </c>
      <c r="AP16" s="9">
        <v>1.236</v>
      </c>
      <c r="AQ16" s="9">
        <v>2.75</v>
      </c>
      <c r="AR16" s="9">
        <v>1.5129999999999999</v>
      </c>
      <c r="AS16" s="9">
        <v>1.236</v>
      </c>
      <c r="AT16" s="9">
        <v>0</v>
      </c>
      <c r="AU16" s="9">
        <v>0</v>
      </c>
      <c r="AV16" s="9">
        <v>0</v>
      </c>
      <c r="AW16" s="9">
        <v>57.969000000000001</v>
      </c>
      <c r="AX16" s="9">
        <v>33.854999999999997</v>
      </c>
      <c r="AY16" s="9">
        <v>24.114999999999998</v>
      </c>
      <c r="AZ16" s="9">
        <v>57.719000000000001</v>
      </c>
      <c r="BA16" s="9">
        <v>33.854999999999997</v>
      </c>
      <c r="BB16" s="9">
        <v>23.864000000000001</v>
      </c>
      <c r="BC16" s="9">
        <v>14.242000000000001</v>
      </c>
      <c r="BD16" s="9">
        <v>9.6310000000000002</v>
      </c>
      <c r="BE16" s="9">
        <v>4.6109999999999998</v>
      </c>
      <c r="BF16" s="9">
        <v>10.537000000000001</v>
      </c>
      <c r="BG16" s="9">
        <v>6.7149999999999999</v>
      </c>
      <c r="BH16" s="9">
        <v>3.823</v>
      </c>
      <c r="BI16" s="9">
        <v>10.988</v>
      </c>
      <c r="BJ16" s="9">
        <v>7.8090000000000002</v>
      </c>
      <c r="BK16" s="9">
        <v>3.1789999999999998</v>
      </c>
      <c r="BL16" s="9">
        <v>13.196</v>
      </c>
      <c r="BM16" s="9">
        <v>6.6719999999999997</v>
      </c>
      <c r="BN16" s="9">
        <v>6.524</v>
      </c>
      <c r="BO16" s="9">
        <v>9.0069999999999997</v>
      </c>
      <c r="BP16" s="9">
        <v>3.028</v>
      </c>
      <c r="BQ16" s="9">
        <v>5.9790000000000001</v>
      </c>
      <c r="BR16" s="9">
        <v>8.7560000000000002</v>
      </c>
      <c r="BS16" s="9">
        <v>3.028</v>
      </c>
      <c r="BT16" s="9">
        <v>5.7279999999999998</v>
      </c>
      <c r="BU16" s="9">
        <v>0.25</v>
      </c>
      <c r="BV16" s="9">
        <v>0</v>
      </c>
      <c r="BW16" s="9">
        <v>0.25</v>
      </c>
      <c r="BX16" s="9">
        <v>13.834</v>
      </c>
      <c r="BY16" s="9">
        <v>4.3179999999999996</v>
      </c>
      <c r="BZ16" s="9">
        <v>9.516</v>
      </c>
      <c r="CA16" s="9">
        <v>13.739000000000001</v>
      </c>
      <c r="CB16" s="9">
        <v>4.3179999999999996</v>
      </c>
      <c r="CC16" s="9">
        <v>9.4209999999999994</v>
      </c>
      <c r="CD16" s="9">
        <v>1.27</v>
      </c>
      <c r="CE16" s="9">
        <v>0.78500000000000003</v>
      </c>
      <c r="CF16" s="9">
        <v>0.48499999999999999</v>
      </c>
      <c r="CG16" s="9">
        <v>2.2690000000000001</v>
      </c>
      <c r="CH16" s="9">
        <v>0.81699999999999995</v>
      </c>
      <c r="CI16" s="9">
        <v>1.452</v>
      </c>
      <c r="CJ16" s="9">
        <v>4.4009999999999998</v>
      </c>
      <c r="CK16" s="9">
        <v>1.125</v>
      </c>
      <c r="CL16" s="9">
        <v>3.2770000000000001</v>
      </c>
      <c r="CM16" s="9">
        <v>3.5459999999999998</v>
      </c>
      <c r="CN16" s="9">
        <v>0.42199999999999999</v>
      </c>
      <c r="CO16" s="9">
        <v>3.1230000000000002</v>
      </c>
      <c r="CP16" s="9">
        <v>2.347</v>
      </c>
      <c r="CQ16" s="9">
        <v>1.169</v>
      </c>
      <c r="CR16" s="9">
        <v>1.1779999999999999</v>
      </c>
      <c r="CS16" s="9">
        <v>2.2519999999999998</v>
      </c>
      <c r="CT16" s="9">
        <v>1.169</v>
      </c>
      <c r="CU16" s="9">
        <v>1.0840000000000001</v>
      </c>
      <c r="CV16" s="9">
        <v>9.5000000000000001E-2</v>
      </c>
      <c r="CW16" s="9">
        <v>0</v>
      </c>
      <c r="CX16" s="9">
        <v>9.5000000000000001E-2</v>
      </c>
      <c r="CY16" s="9">
        <v>33.497</v>
      </c>
      <c r="CZ16" s="9">
        <v>12.275</v>
      </c>
      <c r="DA16" s="9">
        <v>21.222000000000001</v>
      </c>
      <c r="DB16" s="9">
        <v>32.96</v>
      </c>
      <c r="DC16" s="9">
        <v>12.275</v>
      </c>
      <c r="DD16" s="9">
        <v>20.684999999999999</v>
      </c>
      <c r="DE16" s="9">
        <v>11.26</v>
      </c>
      <c r="DF16" s="9">
        <v>6.3949999999999996</v>
      </c>
      <c r="DG16" s="9">
        <v>4.8650000000000002</v>
      </c>
      <c r="DH16" s="9">
        <v>5.7809999999999997</v>
      </c>
      <c r="DI16" s="9">
        <v>1.0489999999999999</v>
      </c>
      <c r="DJ16" s="9">
        <v>4.7320000000000002</v>
      </c>
      <c r="DK16" s="9">
        <v>10.23</v>
      </c>
      <c r="DL16" s="9">
        <v>3.734</v>
      </c>
      <c r="DM16" s="9">
        <v>6.4960000000000004</v>
      </c>
      <c r="DN16" s="9">
        <v>4.9459999999999997</v>
      </c>
      <c r="DO16" s="9">
        <v>1.097</v>
      </c>
      <c r="DP16" s="9">
        <v>3.8490000000000002</v>
      </c>
      <c r="DQ16" s="9">
        <v>1.28</v>
      </c>
      <c r="DR16" s="9">
        <v>0</v>
      </c>
      <c r="DS16" s="9">
        <v>1.28</v>
      </c>
      <c r="DT16" s="9">
        <v>0.74299999999999999</v>
      </c>
      <c r="DU16" s="9">
        <v>0</v>
      </c>
      <c r="DV16" s="9">
        <v>0.74299999999999999</v>
      </c>
      <c r="DW16" s="9">
        <v>0.53700000000000003</v>
      </c>
      <c r="DX16" s="9">
        <v>0</v>
      </c>
      <c r="DY16" s="9">
        <v>0.53700000000000003</v>
      </c>
      <c r="DZ16" s="9">
        <v>18.367000000000001</v>
      </c>
      <c r="EA16" s="9">
        <v>5.5419999999999998</v>
      </c>
      <c r="EB16" s="9">
        <v>12.824999999999999</v>
      </c>
      <c r="EC16" s="9">
        <v>18.367000000000001</v>
      </c>
      <c r="ED16" s="9">
        <v>5.5419999999999998</v>
      </c>
      <c r="EE16" s="9">
        <v>12.824999999999999</v>
      </c>
      <c r="EF16" s="9">
        <v>1.8580000000000001</v>
      </c>
      <c r="EG16" s="9">
        <v>1.482</v>
      </c>
      <c r="EH16" s="9">
        <v>0.376</v>
      </c>
      <c r="EI16" s="9">
        <v>5.4130000000000003</v>
      </c>
      <c r="EJ16" s="9">
        <v>1.214</v>
      </c>
      <c r="EK16" s="9">
        <v>4.1989999999999998</v>
      </c>
      <c r="EL16" s="9">
        <v>4.6150000000000002</v>
      </c>
      <c r="EM16" s="9">
        <v>1.077</v>
      </c>
      <c r="EN16" s="9">
        <v>3.5390000000000001</v>
      </c>
      <c r="EO16" s="9">
        <v>5.77</v>
      </c>
      <c r="EP16" s="9">
        <v>1.7689999999999999</v>
      </c>
      <c r="EQ16" s="9">
        <v>4</v>
      </c>
      <c r="ER16" s="9">
        <v>0.71</v>
      </c>
      <c r="ES16" s="9">
        <v>0</v>
      </c>
      <c r="ET16" s="9">
        <v>0.71</v>
      </c>
      <c r="EU16" s="9">
        <v>0.71</v>
      </c>
      <c r="EV16" s="9">
        <v>0</v>
      </c>
      <c r="EW16" s="9">
        <v>0.71</v>
      </c>
      <c r="EX16" s="9">
        <v>0</v>
      </c>
      <c r="EY16" s="9">
        <v>0</v>
      </c>
      <c r="EZ16" s="9">
        <v>0</v>
      </c>
      <c r="FA16" s="9">
        <v>9.9260000000000002</v>
      </c>
      <c r="FB16" s="9">
        <v>5.1879999999999997</v>
      </c>
      <c r="FC16" s="9">
        <v>4.7380000000000004</v>
      </c>
      <c r="FD16" s="9">
        <v>9.718</v>
      </c>
      <c r="FE16" s="9">
        <v>4.9800000000000004</v>
      </c>
      <c r="FF16" s="9">
        <v>4.7380000000000004</v>
      </c>
      <c r="FG16" s="9">
        <v>3.7240000000000002</v>
      </c>
      <c r="FH16" s="9">
        <v>1.514</v>
      </c>
      <c r="FI16" s="9">
        <v>2.21</v>
      </c>
      <c r="FJ16" s="9">
        <v>1.9770000000000001</v>
      </c>
      <c r="FK16" s="9">
        <v>0.45500000000000002</v>
      </c>
      <c r="FL16" s="9">
        <v>1.5209999999999999</v>
      </c>
      <c r="FM16" s="9">
        <v>1.1990000000000001</v>
      </c>
      <c r="FN16" s="9">
        <v>0.73099999999999998</v>
      </c>
      <c r="FO16" s="9">
        <v>0.46700000000000003</v>
      </c>
      <c r="FP16" s="9">
        <v>1.7250000000000001</v>
      </c>
      <c r="FQ16" s="9">
        <v>1.1859999999999999</v>
      </c>
      <c r="FR16" s="9">
        <v>0.53900000000000003</v>
      </c>
      <c r="FS16" s="9">
        <v>1.3009999999999999</v>
      </c>
      <c r="FT16" s="9">
        <v>1.3009999999999999</v>
      </c>
      <c r="FU16" s="9">
        <v>0</v>
      </c>
      <c r="FV16" s="9">
        <v>1.093</v>
      </c>
      <c r="FW16" s="9">
        <v>1.093</v>
      </c>
      <c r="FX16" s="9">
        <v>0</v>
      </c>
      <c r="FY16" s="9">
        <v>0.20799999999999999</v>
      </c>
      <c r="FZ16" s="9">
        <v>0.20799999999999999</v>
      </c>
      <c r="GA16" s="9">
        <v>0</v>
      </c>
      <c r="GB16" s="9">
        <v>79.34</v>
      </c>
      <c r="GC16" s="9">
        <v>41.311999999999998</v>
      </c>
      <c r="GD16" s="9">
        <v>38.027999999999999</v>
      </c>
      <c r="GE16" s="9">
        <v>78.822000000000003</v>
      </c>
      <c r="GF16" s="9">
        <v>41.311999999999998</v>
      </c>
      <c r="GG16" s="9">
        <v>37.51</v>
      </c>
      <c r="GH16" s="9">
        <v>31.109000000000002</v>
      </c>
      <c r="GI16" s="9">
        <v>16.18</v>
      </c>
      <c r="GJ16" s="9">
        <v>14.929</v>
      </c>
      <c r="GK16" s="9">
        <v>22.925999999999998</v>
      </c>
      <c r="GL16" s="9">
        <v>11.981</v>
      </c>
      <c r="GM16" s="9">
        <v>10.945</v>
      </c>
      <c r="GN16" s="9">
        <v>10.327</v>
      </c>
      <c r="GO16" s="9">
        <v>5.3170000000000002</v>
      </c>
      <c r="GP16" s="9">
        <v>5.01</v>
      </c>
      <c r="GQ16" s="9">
        <v>5.819</v>
      </c>
      <c r="GR16" s="9">
        <v>2.677</v>
      </c>
      <c r="GS16" s="9">
        <v>3.1429999999999998</v>
      </c>
      <c r="GT16" s="9">
        <v>9.1590000000000007</v>
      </c>
      <c r="GU16" s="9">
        <v>5.1580000000000004</v>
      </c>
      <c r="GV16" s="9">
        <v>4.0019999999999998</v>
      </c>
      <c r="GW16" s="9">
        <v>8.641</v>
      </c>
      <c r="GX16" s="9">
        <v>5.1580000000000004</v>
      </c>
      <c r="GY16" s="9">
        <v>3.4830000000000001</v>
      </c>
      <c r="GZ16" s="9">
        <v>0.51800000000000002</v>
      </c>
      <c r="HA16" s="9">
        <v>0</v>
      </c>
      <c r="HB16" s="9">
        <v>0.51800000000000002</v>
      </c>
      <c r="HC16" s="9">
        <v>97.602000000000004</v>
      </c>
      <c r="HD16" s="9">
        <v>52.69</v>
      </c>
      <c r="HE16" s="9">
        <v>44.911999999999999</v>
      </c>
      <c r="HF16" s="9">
        <v>94.084999999999994</v>
      </c>
      <c r="HG16" s="9">
        <v>50.655000000000001</v>
      </c>
      <c r="HH16" s="9">
        <v>43.430999999999997</v>
      </c>
      <c r="HI16" s="9">
        <v>40.851999999999997</v>
      </c>
      <c r="HJ16" s="9">
        <v>23.548999999999999</v>
      </c>
      <c r="HK16" s="9">
        <v>17.303999999999998</v>
      </c>
      <c r="HL16" s="9">
        <v>22.497</v>
      </c>
      <c r="HM16" s="9">
        <v>12.406000000000001</v>
      </c>
      <c r="HN16" s="9">
        <v>10.092000000000001</v>
      </c>
      <c r="HO16" s="9">
        <v>13.028</v>
      </c>
      <c r="HP16" s="9">
        <v>6.835</v>
      </c>
      <c r="HQ16" s="9">
        <v>6.1929999999999996</v>
      </c>
      <c r="HR16" s="9">
        <v>10.61</v>
      </c>
      <c r="HS16" s="9">
        <v>2.9279999999999999</v>
      </c>
      <c r="HT16" s="9">
        <v>7.6820000000000004</v>
      </c>
      <c r="HU16" s="9">
        <v>10.614000000000001</v>
      </c>
      <c r="HV16" s="9">
        <v>6.9720000000000004</v>
      </c>
      <c r="HW16" s="9">
        <v>3.6419999999999999</v>
      </c>
      <c r="HX16" s="9">
        <v>7.0979999999999999</v>
      </c>
      <c r="HY16" s="9">
        <v>4.9370000000000003</v>
      </c>
      <c r="HZ16" s="9">
        <v>2.161</v>
      </c>
      <c r="IA16" s="9">
        <v>3.5169999999999999</v>
      </c>
      <c r="IB16" s="9">
        <v>2.0350000000000001</v>
      </c>
      <c r="IC16" s="9">
        <v>1.4810000000000001</v>
      </c>
      <c r="ID16" s="9">
        <v>193.88499999999999</v>
      </c>
      <c r="IE16" s="9">
        <v>105.82</v>
      </c>
      <c r="IF16" s="9">
        <v>88.063999999999993</v>
      </c>
      <c r="IG16" s="9">
        <v>191.244</v>
      </c>
      <c r="IH16" s="9">
        <v>104.015</v>
      </c>
      <c r="II16" s="9">
        <v>87.228999999999999</v>
      </c>
      <c r="IJ16" s="9">
        <v>73.894000000000005</v>
      </c>
      <c r="IK16" s="9">
        <v>42.470999999999997</v>
      </c>
      <c r="IL16" s="9">
        <v>31.422999999999998</v>
      </c>
      <c r="IM16" s="9">
        <v>36.825000000000003</v>
      </c>
      <c r="IN16" s="9">
        <v>17.792999999999999</v>
      </c>
      <c r="IO16" s="9">
        <v>19.032</v>
      </c>
      <c r="IP16" s="9">
        <v>29.4</v>
      </c>
      <c r="IQ16" s="9">
        <v>16.07</v>
      </c>
    </row>
    <row r="17" spans="1:251">
      <c r="A17" s="10">
        <v>44228</v>
      </c>
      <c r="B17" s="9">
        <v>7.1609999999999996</v>
      </c>
      <c r="C17" s="9">
        <v>8.2929999999999993</v>
      </c>
      <c r="D17" s="9">
        <v>15.349</v>
      </c>
      <c r="E17" s="9">
        <v>13.680999999999999</v>
      </c>
      <c r="F17" s="9">
        <v>1.669</v>
      </c>
      <c r="G17" s="9">
        <v>9.8919999999999995</v>
      </c>
      <c r="H17" s="9">
        <v>6.1239999999999997</v>
      </c>
      <c r="I17" s="9">
        <v>3.7679999999999998</v>
      </c>
      <c r="J17" s="9">
        <v>14.292999999999999</v>
      </c>
      <c r="K17" s="9">
        <v>8.8179999999999996</v>
      </c>
      <c r="L17" s="9">
        <v>5.4740000000000002</v>
      </c>
      <c r="M17" s="9">
        <v>15.194000000000001</v>
      </c>
      <c r="N17" s="9">
        <v>11.558999999999999</v>
      </c>
      <c r="O17" s="9">
        <v>3.6349999999999998</v>
      </c>
      <c r="P17" s="9">
        <v>13.62</v>
      </c>
      <c r="Q17" s="9">
        <v>10.581</v>
      </c>
      <c r="R17" s="9">
        <v>3.0390000000000001</v>
      </c>
      <c r="S17" s="9">
        <v>1.575</v>
      </c>
      <c r="T17" s="9">
        <v>0.97899999999999998</v>
      </c>
      <c r="U17" s="9">
        <v>0.59599999999999997</v>
      </c>
      <c r="V17" s="9">
        <v>33.380000000000003</v>
      </c>
      <c r="W17" s="9">
        <v>22.125</v>
      </c>
      <c r="X17" s="9">
        <v>11.254</v>
      </c>
      <c r="Y17" s="9">
        <v>33.380000000000003</v>
      </c>
      <c r="Z17" s="9">
        <v>22.125</v>
      </c>
      <c r="AA17" s="9">
        <v>11.254</v>
      </c>
      <c r="AB17" s="9">
        <v>14.443</v>
      </c>
      <c r="AC17" s="9">
        <v>9.7129999999999992</v>
      </c>
      <c r="AD17" s="9">
        <v>4.7290000000000001</v>
      </c>
      <c r="AE17" s="9">
        <v>8.4659999999999993</v>
      </c>
      <c r="AF17" s="9">
        <v>6.5149999999999997</v>
      </c>
      <c r="AG17" s="9">
        <v>1.9510000000000001</v>
      </c>
      <c r="AH17" s="9">
        <v>5.8739999999999997</v>
      </c>
      <c r="AI17" s="9">
        <v>4.1280000000000001</v>
      </c>
      <c r="AJ17" s="9">
        <v>1.746</v>
      </c>
      <c r="AK17" s="9">
        <v>3.8069999999999999</v>
      </c>
      <c r="AL17" s="9">
        <v>1.7689999999999999</v>
      </c>
      <c r="AM17" s="9">
        <v>2.0379999999999998</v>
      </c>
      <c r="AN17" s="9">
        <v>0.79</v>
      </c>
      <c r="AO17" s="9">
        <v>0</v>
      </c>
      <c r="AP17" s="9">
        <v>0.79</v>
      </c>
      <c r="AQ17" s="9">
        <v>0.79</v>
      </c>
      <c r="AR17" s="9">
        <v>0</v>
      </c>
      <c r="AS17" s="9">
        <v>0.79</v>
      </c>
      <c r="AT17" s="9">
        <v>0</v>
      </c>
      <c r="AU17" s="9">
        <v>0</v>
      </c>
      <c r="AV17" s="9">
        <v>0</v>
      </c>
      <c r="AW17" s="9">
        <v>76.263999999999996</v>
      </c>
      <c r="AX17" s="9">
        <v>49.518999999999998</v>
      </c>
      <c r="AY17" s="9">
        <v>26.745000000000001</v>
      </c>
      <c r="AZ17" s="9">
        <v>75.811999999999998</v>
      </c>
      <c r="BA17" s="9">
        <v>49.067</v>
      </c>
      <c r="BB17" s="9">
        <v>26.745000000000001</v>
      </c>
      <c r="BC17" s="9">
        <v>16.14</v>
      </c>
      <c r="BD17" s="9">
        <v>10.661</v>
      </c>
      <c r="BE17" s="9">
        <v>5.4790000000000001</v>
      </c>
      <c r="BF17" s="9">
        <v>16.675999999999998</v>
      </c>
      <c r="BG17" s="9">
        <v>10.999000000000001</v>
      </c>
      <c r="BH17" s="9">
        <v>5.6769999999999996</v>
      </c>
      <c r="BI17" s="9">
        <v>12.066000000000001</v>
      </c>
      <c r="BJ17" s="9">
        <v>8.1959999999999997</v>
      </c>
      <c r="BK17" s="9">
        <v>3.871</v>
      </c>
      <c r="BL17" s="9">
        <v>18.841999999999999</v>
      </c>
      <c r="BM17" s="9">
        <v>8.8870000000000005</v>
      </c>
      <c r="BN17" s="9">
        <v>9.9550000000000001</v>
      </c>
      <c r="BO17" s="9">
        <v>12.539</v>
      </c>
      <c r="BP17" s="9">
        <v>10.776</v>
      </c>
      <c r="BQ17" s="9">
        <v>1.7629999999999999</v>
      </c>
      <c r="BR17" s="9">
        <v>12.087</v>
      </c>
      <c r="BS17" s="9">
        <v>10.324</v>
      </c>
      <c r="BT17" s="9">
        <v>1.7629999999999999</v>
      </c>
      <c r="BU17" s="9">
        <v>0.45200000000000001</v>
      </c>
      <c r="BV17" s="9">
        <v>0.45200000000000001</v>
      </c>
      <c r="BW17" s="9">
        <v>0</v>
      </c>
      <c r="BX17" s="9">
        <v>18.207999999999998</v>
      </c>
      <c r="BY17" s="9">
        <v>8.4239999999999995</v>
      </c>
      <c r="BZ17" s="9">
        <v>9.7850000000000001</v>
      </c>
      <c r="CA17" s="9">
        <v>18.207999999999998</v>
      </c>
      <c r="CB17" s="9">
        <v>8.4239999999999995</v>
      </c>
      <c r="CC17" s="9">
        <v>9.7850000000000001</v>
      </c>
      <c r="CD17" s="9">
        <v>1.6559999999999999</v>
      </c>
      <c r="CE17" s="9">
        <v>1.6559999999999999</v>
      </c>
      <c r="CF17" s="9">
        <v>0</v>
      </c>
      <c r="CG17" s="9">
        <v>6.4260000000000002</v>
      </c>
      <c r="CH17" s="9">
        <v>3.1339999999999999</v>
      </c>
      <c r="CI17" s="9">
        <v>3.2909999999999999</v>
      </c>
      <c r="CJ17" s="9">
        <v>2.9159999999999999</v>
      </c>
      <c r="CK17" s="9">
        <v>1.746</v>
      </c>
      <c r="CL17" s="9">
        <v>1.169</v>
      </c>
      <c r="CM17" s="9">
        <v>4.0259999999999998</v>
      </c>
      <c r="CN17" s="9">
        <v>0.86099999999999999</v>
      </c>
      <c r="CO17" s="9">
        <v>3.165</v>
      </c>
      <c r="CP17" s="9">
        <v>3.1850000000000001</v>
      </c>
      <c r="CQ17" s="9">
        <v>1.026</v>
      </c>
      <c r="CR17" s="9">
        <v>2.1589999999999998</v>
      </c>
      <c r="CS17" s="9">
        <v>3.1850000000000001</v>
      </c>
      <c r="CT17" s="9">
        <v>1.026</v>
      </c>
      <c r="CU17" s="9">
        <v>2.1589999999999998</v>
      </c>
      <c r="CV17" s="9">
        <v>0</v>
      </c>
      <c r="CW17" s="9">
        <v>0</v>
      </c>
      <c r="CX17" s="9">
        <v>0</v>
      </c>
      <c r="CY17" s="9">
        <v>26.414999999999999</v>
      </c>
      <c r="CZ17" s="9">
        <v>6.6289999999999996</v>
      </c>
      <c r="DA17" s="9">
        <v>19.786000000000001</v>
      </c>
      <c r="DB17" s="9">
        <v>26.414999999999999</v>
      </c>
      <c r="DC17" s="9">
        <v>6.6289999999999996</v>
      </c>
      <c r="DD17" s="9">
        <v>19.786000000000001</v>
      </c>
      <c r="DE17" s="9">
        <v>8.8279999999999994</v>
      </c>
      <c r="DF17" s="9">
        <v>3.8170000000000002</v>
      </c>
      <c r="DG17" s="9">
        <v>5.01</v>
      </c>
      <c r="DH17" s="9">
        <v>5.3789999999999996</v>
      </c>
      <c r="DI17" s="9">
        <v>0</v>
      </c>
      <c r="DJ17" s="9">
        <v>5.3789999999999996</v>
      </c>
      <c r="DK17" s="9">
        <v>8.5470000000000006</v>
      </c>
      <c r="DL17" s="9">
        <v>1.6579999999999999</v>
      </c>
      <c r="DM17" s="9">
        <v>6.8879999999999999</v>
      </c>
      <c r="DN17" s="9">
        <v>2.8250000000000002</v>
      </c>
      <c r="DO17" s="9">
        <v>0.47099999999999997</v>
      </c>
      <c r="DP17" s="9">
        <v>2.3540000000000001</v>
      </c>
      <c r="DQ17" s="9">
        <v>0.83599999999999997</v>
      </c>
      <c r="DR17" s="9">
        <v>0.68200000000000005</v>
      </c>
      <c r="DS17" s="9">
        <v>0.154</v>
      </c>
      <c r="DT17" s="9">
        <v>0.83599999999999997</v>
      </c>
      <c r="DU17" s="9">
        <v>0.68200000000000005</v>
      </c>
      <c r="DV17" s="9">
        <v>0.154</v>
      </c>
      <c r="DW17" s="9">
        <v>0</v>
      </c>
      <c r="DX17" s="9">
        <v>0</v>
      </c>
      <c r="DY17" s="9">
        <v>0</v>
      </c>
      <c r="DZ17" s="9">
        <v>22.875</v>
      </c>
      <c r="EA17" s="9">
        <v>4.609</v>
      </c>
      <c r="EB17" s="9">
        <v>18.265999999999998</v>
      </c>
      <c r="EC17" s="9">
        <v>22.222000000000001</v>
      </c>
      <c r="ED17" s="9">
        <v>4.609</v>
      </c>
      <c r="EE17" s="9">
        <v>17.613</v>
      </c>
      <c r="EF17" s="9">
        <v>1.93</v>
      </c>
      <c r="EG17" s="9">
        <v>0.61</v>
      </c>
      <c r="EH17" s="9">
        <v>1.32</v>
      </c>
      <c r="EI17" s="9">
        <v>5.556</v>
      </c>
      <c r="EJ17" s="9">
        <v>0.45600000000000002</v>
      </c>
      <c r="EK17" s="9">
        <v>5.0990000000000002</v>
      </c>
      <c r="EL17" s="9">
        <v>9.266</v>
      </c>
      <c r="EM17" s="9">
        <v>1.7729999999999999</v>
      </c>
      <c r="EN17" s="9">
        <v>7.4939999999999998</v>
      </c>
      <c r="EO17" s="9">
        <v>3.9449999999999998</v>
      </c>
      <c r="EP17" s="9">
        <v>1.327</v>
      </c>
      <c r="EQ17" s="9">
        <v>2.6179999999999999</v>
      </c>
      <c r="ER17" s="9">
        <v>2.1779999999999999</v>
      </c>
      <c r="ES17" s="9">
        <v>0.443</v>
      </c>
      <c r="ET17" s="9">
        <v>1.7350000000000001</v>
      </c>
      <c r="EU17" s="9">
        <v>1.5249999999999999</v>
      </c>
      <c r="EV17" s="9">
        <v>0.443</v>
      </c>
      <c r="EW17" s="9">
        <v>1.083</v>
      </c>
      <c r="EX17" s="9">
        <v>0.65300000000000002</v>
      </c>
      <c r="EY17" s="9">
        <v>0</v>
      </c>
      <c r="EZ17" s="9">
        <v>0.65300000000000002</v>
      </c>
      <c r="FA17" s="9">
        <v>10.961</v>
      </c>
      <c r="FB17" s="9">
        <v>7.2309999999999999</v>
      </c>
      <c r="FC17" s="9">
        <v>3.7309999999999999</v>
      </c>
      <c r="FD17" s="9">
        <v>10.961</v>
      </c>
      <c r="FE17" s="9">
        <v>7.2309999999999999</v>
      </c>
      <c r="FF17" s="9">
        <v>3.7309999999999999</v>
      </c>
      <c r="FG17" s="9">
        <v>3.85</v>
      </c>
      <c r="FH17" s="9">
        <v>3.1579999999999999</v>
      </c>
      <c r="FI17" s="9">
        <v>0.69199999999999995</v>
      </c>
      <c r="FJ17" s="9">
        <v>2.5339999999999998</v>
      </c>
      <c r="FK17" s="9">
        <v>1.837</v>
      </c>
      <c r="FL17" s="9">
        <v>0.69699999999999995</v>
      </c>
      <c r="FM17" s="9">
        <v>2.5249999999999999</v>
      </c>
      <c r="FN17" s="9">
        <v>1.57</v>
      </c>
      <c r="FO17" s="9">
        <v>0.95499999999999996</v>
      </c>
      <c r="FP17" s="9">
        <v>2.0529999999999999</v>
      </c>
      <c r="FQ17" s="9">
        <v>0.66500000000000004</v>
      </c>
      <c r="FR17" s="9">
        <v>1.387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70.231999999999999</v>
      </c>
      <c r="GC17" s="9">
        <v>39.11</v>
      </c>
      <c r="GD17" s="9">
        <v>31.123000000000001</v>
      </c>
      <c r="GE17" s="9">
        <v>69.010000000000005</v>
      </c>
      <c r="GF17" s="9">
        <v>37.887</v>
      </c>
      <c r="GG17" s="9">
        <v>31.123000000000001</v>
      </c>
      <c r="GH17" s="9">
        <v>19.699000000000002</v>
      </c>
      <c r="GI17" s="9">
        <v>13.945</v>
      </c>
      <c r="GJ17" s="9">
        <v>5.7539999999999996</v>
      </c>
      <c r="GK17" s="9">
        <v>16.198</v>
      </c>
      <c r="GL17" s="9">
        <v>8.8539999999999992</v>
      </c>
      <c r="GM17" s="9">
        <v>7.3440000000000003</v>
      </c>
      <c r="GN17" s="9">
        <v>11.003</v>
      </c>
      <c r="GO17" s="9">
        <v>3.597</v>
      </c>
      <c r="GP17" s="9">
        <v>7.4059999999999997</v>
      </c>
      <c r="GQ17" s="9">
        <v>10.807</v>
      </c>
      <c r="GR17" s="9">
        <v>5.9779999999999998</v>
      </c>
      <c r="GS17" s="9">
        <v>4.8289999999999997</v>
      </c>
      <c r="GT17" s="9">
        <v>12.526</v>
      </c>
      <c r="GU17" s="9">
        <v>6.7350000000000003</v>
      </c>
      <c r="GV17" s="9">
        <v>5.7910000000000004</v>
      </c>
      <c r="GW17" s="9">
        <v>11.303000000000001</v>
      </c>
      <c r="GX17" s="9">
        <v>5.5129999999999999</v>
      </c>
      <c r="GY17" s="9">
        <v>5.7910000000000004</v>
      </c>
      <c r="GZ17" s="9">
        <v>1.2230000000000001</v>
      </c>
      <c r="HA17" s="9">
        <v>1.2230000000000001</v>
      </c>
      <c r="HB17" s="9">
        <v>0</v>
      </c>
      <c r="HC17" s="9">
        <v>95.801000000000002</v>
      </c>
      <c r="HD17" s="9">
        <v>50.296999999999997</v>
      </c>
      <c r="HE17" s="9">
        <v>45.503999999999998</v>
      </c>
      <c r="HF17" s="9">
        <v>93.224999999999994</v>
      </c>
      <c r="HG17" s="9">
        <v>49.747</v>
      </c>
      <c r="HH17" s="9">
        <v>43.478999999999999</v>
      </c>
      <c r="HI17" s="9">
        <v>48.101999999999997</v>
      </c>
      <c r="HJ17" s="9">
        <v>23.367000000000001</v>
      </c>
      <c r="HK17" s="9">
        <v>24.734999999999999</v>
      </c>
      <c r="HL17" s="9">
        <v>16.061</v>
      </c>
      <c r="HM17" s="9">
        <v>9.5410000000000004</v>
      </c>
      <c r="HN17" s="9">
        <v>6.52</v>
      </c>
      <c r="HO17" s="9">
        <v>11.481</v>
      </c>
      <c r="HP17" s="9">
        <v>6.6740000000000004</v>
      </c>
      <c r="HQ17" s="9">
        <v>4.8070000000000004</v>
      </c>
      <c r="HR17" s="9">
        <v>11.148</v>
      </c>
      <c r="HS17" s="9">
        <v>7.0330000000000004</v>
      </c>
      <c r="HT17" s="9">
        <v>4.1150000000000002</v>
      </c>
      <c r="HU17" s="9">
        <v>9.0090000000000003</v>
      </c>
      <c r="HV17" s="9">
        <v>3.681</v>
      </c>
      <c r="HW17" s="9">
        <v>5.3280000000000003</v>
      </c>
      <c r="HX17" s="9">
        <v>6.4329999999999998</v>
      </c>
      <c r="HY17" s="9">
        <v>3.1309999999999998</v>
      </c>
      <c r="HZ17" s="9">
        <v>3.302</v>
      </c>
      <c r="IA17" s="9">
        <v>2.5760000000000001</v>
      </c>
      <c r="IB17" s="9">
        <v>0.55000000000000004</v>
      </c>
      <c r="IC17" s="9">
        <v>2.0259999999999998</v>
      </c>
      <c r="ID17" s="9">
        <v>242.51</v>
      </c>
      <c r="IE17" s="9">
        <v>139.941</v>
      </c>
      <c r="IF17" s="9">
        <v>102.569</v>
      </c>
      <c r="IG17" s="9">
        <v>237.85599999999999</v>
      </c>
      <c r="IH17" s="9">
        <v>136.76300000000001</v>
      </c>
      <c r="II17" s="9">
        <v>101.093</v>
      </c>
      <c r="IJ17" s="9">
        <v>78.644999999999996</v>
      </c>
      <c r="IK17" s="9">
        <v>42.951000000000001</v>
      </c>
      <c r="IL17" s="9">
        <v>35.695</v>
      </c>
      <c r="IM17" s="9">
        <v>48.515000000000001</v>
      </c>
      <c r="IN17" s="9">
        <v>30.827999999999999</v>
      </c>
      <c r="IO17" s="9">
        <v>17.687000000000001</v>
      </c>
      <c r="IP17" s="9">
        <v>32.686</v>
      </c>
      <c r="IQ17" s="9">
        <v>18.815999999999999</v>
      </c>
    </row>
    <row r="18" spans="1:251">
      <c r="A18" s="10">
        <v>44593</v>
      </c>
      <c r="B18" s="9">
        <v>3.923</v>
      </c>
      <c r="C18" s="9">
        <v>1.524</v>
      </c>
      <c r="D18" s="9">
        <v>8.7129999999999992</v>
      </c>
      <c r="E18" s="9">
        <v>5.1349999999999998</v>
      </c>
      <c r="F18" s="9">
        <v>3.5779999999999998</v>
      </c>
      <c r="G18" s="9">
        <v>1.974</v>
      </c>
      <c r="H18" s="9">
        <v>1.24</v>
      </c>
      <c r="I18" s="9">
        <v>0.73399999999999999</v>
      </c>
      <c r="J18" s="9">
        <v>6.4960000000000004</v>
      </c>
      <c r="K18" s="9">
        <v>3.6139999999999999</v>
      </c>
      <c r="L18" s="9">
        <v>2.8820000000000001</v>
      </c>
      <c r="M18" s="9">
        <v>4.7679999999999998</v>
      </c>
      <c r="N18" s="9">
        <v>2.4849999999999999</v>
      </c>
      <c r="O18" s="9">
        <v>2.2829999999999999</v>
      </c>
      <c r="P18" s="9">
        <v>4.234</v>
      </c>
      <c r="Q18" s="9">
        <v>2.3980000000000001</v>
      </c>
      <c r="R18" s="9">
        <v>1.8360000000000001</v>
      </c>
      <c r="S18" s="9">
        <v>0.53500000000000003</v>
      </c>
      <c r="T18" s="9">
        <v>8.6999999999999994E-2</v>
      </c>
      <c r="U18" s="9">
        <v>0.44700000000000001</v>
      </c>
      <c r="V18" s="9">
        <v>29.234000000000002</v>
      </c>
      <c r="W18" s="9">
        <v>17.896999999999998</v>
      </c>
      <c r="X18" s="9">
        <v>11.337</v>
      </c>
      <c r="Y18" s="9">
        <v>28.640999999999998</v>
      </c>
      <c r="Z18" s="9">
        <v>17.896999999999998</v>
      </c>
      <c r="AA18" s="9">
        <v>10.744</v>
      </c>
      <c r="AB18" s="9">
        <v>11.534000000000001</v>
      </c>
      <c r="AC18" s="9">
        <v>8.3230000000000004</v>
      </c>
      <c r="AD18" s="9">
        <v>3.2109999999999999</v>
      </c>
      <c r="AE18" s="9">
        <v>10.159000000000001</v>
      </c>
      <c r="AF18" s="9">
        <v>6.5030000000000001</v>
      </c>
      <c r="AG18" s="9">
        <v>3.657</v>
      </c>
      <c r="AH18" s="9">
        <v>3.9609999999999999</v>
      </c>
      <c r="AI18" s="9">
        <v>1.0609999999999999</v>
      </c>
      <c r="AJ18" s="9">
        <v>2.9009999999999998</v>
      </c>
      <c r="AK18" s="9">
        <v>0.67600000000000005</v>
      </c>
      <c r="AL18" s="9">
        <v>0.67600000000000005</v>
      </c>
      <c r="AM18" s="9">
        <v>0</v>
      </c>
      <c r="AN18" s="9">
        <v>2.903</v>
      </c>
      <c r="AO18" s="9">
        <v>1.335</v>
      </c>
      <c r="AP18" s="9">
        <v>1.5680000000000001</v>
      </c>
      <c r="AQ18" s="9">
        <v>2.31</v>
      </c>
      <c r="AR18" s="9">
        <v>1.335</v>
      </c>
      <c r="AS18" s="9">
        <v>0.97599999999999998</v>
      </c>
      <c r="AT18" s="9">
        <v>0.59199999999999997</v>
      </c>
      <c r="AU18" s="9">
        <v>0</v>
      </c>
      <c r="AV18" s="9">
        <v>0.59199999999999997</v>
      </c>
      <c r="AW18" s="9">
        <v>55.267000000000003</v>
      </c>
      <c r="AX18" s="9">
        <v>33.244999999999997</v>
      </c>
      <c r="AY18" s="9">
        <v>22.021999999999998</v>
      </c>
      <c r="AZ18" s="9">
        <v>54.195999999999998</v>
      </c>
      <c r="BA18" s="9">
        <v>32.823999999999998</v>
      </c>
      <c r="BB18" s="9">
        <v>21.373000000000001</v>
      </c>
      <c r="BC18" s="9">
        <v>12.541</v>
      </c>
      <c r="BD18" s="9">
        <v>7.9829999999999997</v>
      </c>
      <c r="BE18" s="9">
        <v>4.5579999999999998</v>
      </c>
      <c r="BF18" s="9">
        <v>16.268999999999998</v>
      </c>
      <c r="BG18" s="9">
        <v>10.331</v>
      </c>
      <c r="BH18" s="9">
        <v>5.9390000000000001</v>
      </c>
      <c r="BI18" s="9">
        <v>6.95</v>
      </c>
      <c r="BJ18" s="9">
        <v>3.17</v>
      </c>
      <c r="BK18" s="9">
        <v>3.78</v>
      </c>
      <c r="BL18" s="9">
        <v>11.103</v>
      </c>
      <c r="BM18" s="9">
        <v>5.7069999999999999</v>
      </c>
      <c r="BN18" s="9">
        <v>5.3959999999999999</v>
      </c>
      <c r="BO18" s="9">
        <v>8.4039999999999999</v>
      </c>
      <c r="BP18" s="9">
        <v>6.0549999999999997</v>
      </c>
      <c r="BQ18" s="9">
        <v>2.3490000000000002</v>
      </c>
      <c r="BR18" s="9">
        <v>7.3339999999999996</v>
      </c>
      <c r="BS18" s="9">
        <v>5.6340000000000003</v>
      </c>
      <c r="BT18" s="9">
        <v>1.7</v>
      </c>
      <c r="BU18" s="9">
        <v>1.071</v>
      </c>
      <c r="BV18" s="9">
        <v>0.42099999999999999</v>
      </c>
      <c r="BW18" s="9">
        <v>0.64900000000000002</v>
      </c>
      <c r="BX18" s="9">
        <v>12.324999999999999</v>
      </c>
      <c r="BY18" s="9">
        <v>6.359</v>
      </c>
      <c r="BZ18" s="9">
        <v>5.9660000000000002</v>
      </c>
      <c r="CA18" s="9">
        <v>12.324999999999999</v>
      </c>
      <c r="CB18" s="9">
        <v>6.359</v>
      </c>
      <c r="CC18" s="9">
        <v>5.9660000000000002</v>
      </c>
      <c r="CD18" s="9">
        <v>1.125</v>
      </c>
      <c r="CE18" s="9">
        <v>1.125</v>
      </c>
      <c r="CF18" s="9">
        <v>0</v>
      </c>
      <c r="CG18" s="9">
        <v>2.6190000000000002</v>
      </c>
      <c r="CH18" s="9">
        <v>1.34</v>
      </c>
      <c r="CI18" s="9">
        <v>1.2789999999999999</v>
      </c>
      <c r="CJ18" s="9">
        <v>3.6680000000000001</v>
      </c>
      <c r="CK18" s="9">
        <v>1.944</v>
      </c>
      <c r="CL18" s="9">
        <v>1.724</v>
      </c>
      <c r="CM18" s="9">
        <v>4.5309999999999997</v>
      </c>
      <c r="CN18" s="9">
        <v>1.9510000000000001</v>
      </c>
      <c r="CO18" s="9">
        <v>2.58</v>
      </c>
      <c r="CP18" s="9">
        <v>0.38300000000000001</v>
      </c>
      <c r="CQ18" s="9">
        <v>0</v>
      </c>
      <c r="CR18" s="9">
        <v>0.38300000000000001</v>
      </c>
      <c r="CS18" s="9">
        <v>0.38300000000000001</v>
      </c>
      <c r="CT18" s="9">
        <v>0</v>
      </c>
      <c r="CU18" s="9">
        <v>0.38300000000000001</v>
      </c>
      <c r="CV18" s="9">
        <v>0</v>
      </c>
      <c r="CW18" s="9">
        <v>0</v>
      </c>
      <c r="CX18" s="9">
        <v>0</v>
      </c>
      <c r="CY18" s="9">
        <v>26.337</v>
      </c>
      <c r="CZ18" s="9">
        <v>10.189</v>
      </c>
      <c r="DA18" s="9">
        <v>16.148</v>
      </c>
      <c r="DB18" s="9">
        <v>26.337</v>
      </c>
      <c r="DC18" s="9">
        <v>10.189</v>
      </c>
      <c r="DD18" s="9">
        <v>16.148</v>
      </c>
      <c r="DE18" s="9">
        <v>9.8659999999999997</v>
      </c>
      <c r="DF18" s="9">
        <v>4.2930000000000001</v>
      </c>
      <c r="DG18" s="9">
        <v>5.5739999999999998</v>
      </c>
      <c r="DH18" s="9">
        <v>5.5739999999999998</v>
      </c>
      <c r="DI18" s="9">
        <v>1.351</v>
      </c>
      <c r="DJ18" s="9">
        <v>4.2229999999999999</v>
      </c>
      <c r="DK18" s="9">
        <v>4.01</v>
      </c>
      <c r="DL18" s="9">
        <v>1.071</v>
      </c>
      <c r="DM18" s="9">
        <v>2.9390000000000001</v>
      </c>
      <c r="DN18" s="9">
        <v>6.226</v>
      </c>
      <c r="DO18" s="9">
        <v>3.4740000000000002</v>
      </c>
      <c r="DP18" s="9">
        <v>2.7519999999999998</v>
      </c>
      <c r="DQ18" s="9">
        <v>0.66100000000000003</v>
      </c>
      <c r="DR18" s="9">
        <v>0</v>
      </c>
      <c r="DS18" s="9">
        <v>0.66100000000000003</v>
      </c>
      <c r="DT18" s="9">
        <v>0.66100000000000003</v>
      </c>
      <c r="DU18" s="9">
        <v>0</v>
      </c>
      <c r="DV18" s="9">
        <v>0.66100000000000003</v>
      </c>
      <c r="DW18" s="9">
        <v>0</v>
      </c>
      <c r="DX18" s="9">
        <v>0</v>
      </c>
      <c r="DY18" s="9">
        <v>0</v>
      </c>
      <c r="DZ18" s="9">
        <v>12.365</v>
      </c>
      <c r="EA18" s="9">
        <v>1.3129999999999999</v>
      </c>
      <c r="EB18" s="9">
        <v>11.052</v>
      </c>
      <c r="EC18" s="9">
        <v>12.365</v>
      </c>
      <c r="ED18" s="9">
        <v>1.3129999999999999</v>
      </c>
      <c r="EE18" s="9">
        <v>11.052</v>
      </c>
      <c r="EF18" s="9">
        <v>0</v>
      </c>
      <c r="EG18" s="9">
        <v>0</v>
      </c>
      <c r="EH18" s="9">
        <v>0</v>
      </c>
      <c r="EI18" s="9">
        <v>3.214</v>
      </c>
      <c r="EJ18" s="9">
        <v>0.43</v>
      </c>
      <c r="EK18" s="9">
        <v>2.7839999999999998</v>
      </c>
      <c r="EL18" s="9">
        <v>4.5309999999999997</v>
      </c>
      <c r="EM18" s="9">
        <v>0.161</v>
      </c>
      <c r="EN18" s="9">
        <v>4.37</v>
      </c>
      <c r="EO18" s="9">
        <v>2.948</v>
      </c>
      <c r="EP18" s="9">
        <v>0.29199999999999998</v>
      </c>
      <c r="EQ18" s="9">
        <v>2.6560000000000001</v>
      </c>
      <c r="ER18" s="9">
        <v>1.6719999999999999</v>
      </c>
      <c r="ES18" s="9">
        <v>0.43</v>
      </c>
      <c r="ET18" s="9">
        <v>1.242</v>
      </c>
      <c r="EU18" s="9">
        <v>1.6719999999999999</v>
      </c>
      <c r="EV18" s="9">
        <v>0.43</v>
      </c>
      <c r="EW18" s="9">
        <v>1.242</v>
      </c>
      <c r="EX18" s="9">
        <v>0</v>
      </c>
      <c r="EY18" s="9">
        <v>0</v>
      </c>
      <c r="EZ18" s="9">
        <v>0</v>
      </c>
      <c r="FA18" s="9">
        <v>9.8309999999999995</v>
      </c>
      <c r="FB18" s="9">
        <v>6.2960000000000003</v>
      </c>
      <c r="FC18" s="9">
        <v>3.5350000000000001</v>
      </c>
      <c r="FD18" s="9">
        <v>8.7319999999999993</v>
      </c>
      <c r="FE18" s="9">
        <v>6.2960000000000003</v>
      </c>
      <c r="FF18" s="9">
        <v>2.4359999999999999</v>
      </c>
      <c r="FG18" s="9">
        <v>5.9320000000000004</v>
      </c>
      <c r="FH18" s="9">
        <v>4.391</v>
      </c>
      <c r="FI18" s="9">
        <v>1.5409999999999999</v>
      </c>
      <c r="FJ18" s="9">
        <v>0.78400000000000003</v>
      </c>
      <c r="FK18" s="9">
        <v>0.78400000000000003</v>
      </c>
      <c r="FL18" s="9">
        <v>0</v>
      </c>
      <c r="FM18" s="9">
        <v>0.96</v>
      </c>
      <c r="FN18" s="9">
        <v>0.48</v>
      </c>
      <c r="FO18" s="9">
        <v>0.48</v>
      </c>
      <c r="FP18" s="9">
        <v>1.056</v>
      </c>
      <c r="FQ18" s="9">
        <v>0.64100000000000001</v>
      </c>
      <c r="FR18" s="9">
        <v>0.41499999999999998</v>
      </c>
      <c r="FS18" s="9">
        <v>1.099</v>
      </c>
      <c r="FT18" s="9">
        <v>0</v>
      </c>
      <c r="FU18" s="9">
        <v>1.099</v>
      </c>
      <c r="FV18" s="9">
        <v>0</v>
      </c>
      <c r="FW18" s="9">
        <v>0</v>
      </c>
      <c r="FX18" s="9">
        <v>0</v>
      </c>
      <c r="FY18" s="9">
        <v>1.099</v>
      </c>
      <c r="FZ18" s="9">
        <v>0</v>
      </c>
      <c r="GA18" s="9">
        <v>1.099</v>
      </c>
      <c r="GB18" s="9">
        <v>81.463999999999999</v>
      </c>
      <c r="GC18" s="9">
        <v>45.856999999999999</v>
      </c>
      <c r="GD18" s="9">
        <v>35.606999999999999</v>
      </c>
      <c r="GE18" s="9">
        <v>81.048000000000002</v>
      </c>
      <c r="GF18" s="9">
        <v>45.44</v>
      </c>
      <c r="GG18" s="9">
        <v>35.606999999999999</v>
      </c>
      <c r="GH18" s="9">
        <v>31.085000000000001</v>
      </c>
      <c r="GI18" s="9">
        <v>17.213000000000001</v>
      </c>
      <c r="GJ18" s="9">
        <v>13.871</v>
      </c>
      <c r="GK18" s="9">
        <v>17.11</v>
      </c>
      <c r="GL18" s="9">
        <v>10.776999999999999</v>
      </c>
      <c r="GM18" s="9">
        <v>6.3330000000000002</v>
      </c>
      <c r="GN18" s="9">
        <v>13.298999999999999</v>
      </c>
      <c r="GO18" s="9">
        <v>6.524</v>
      </c>
      <c r="GP18" s="9">
        <v>6.7750000000000004</v>
      </c>
      <c r="GQ18" s="9">
        <v>10.446999999999999</v>
      </c>
      <c r="GR18" s="9">
        <v>5.1130000000000004</v>
      </c>
      <c r="GS18" s="9">
        <v>5.3339999999999996</v>
      </c>
      <c r="GT18" s="9">
        <v>9.5239999999999991</v>
      </c>
      <c r="GU18" s="9">
        <v>6.2290000000000001</v>
      </c>
      <c r="GV18" s="9">
        <v>3.2949999999999999</v>
      </c>
      <c r="GW18" s="9">
        <v>9.1069999999999993</v>
      </c>
      <c r="GX18" s="9">
        <v>5.8120000000000003</v>
      </c>
      <c r="GY18" s="9">
        <v>3.2949999999999999</v>
      </c>
      <c r="GZ18" s="9">
        <v>0.41599999999999998</v>
      </c>
      <c r="HA18" s="9">
        <v>0.41599999999999998</v>
      </c>
      <c r="HB18" s="9">
        <v>0</v>
      </c>
      <c r="HC18" s="9">
        <v>87.287999999999997</v>
      </c>
      <c r="HD18" s="9">
        <v>49.097000000000001</v>
      </c>
      <c r="HE18" s="9">
        <v>38.191000000000003</v>
      </c>
      <c r="HF18" s="9">
        <v>82.968999999999994</v>
      </c>
      <c r="HG18" s="9">
        <v>45.552</v>
      </c>
      <c r="HH18" s="9">
        <v>37.415999999999997</v>
      </c>
      <c r="HI18" s="9">
        <v>34.545000000000002</v>
      </c>
      <c r="HJ18" s="9">
        <v>19.053000000000001</v>
      </c>
      <c r="HK18" s="9">
        <v>15.492000000000001</v>
      </c>
      <c r="HL18" s="9">
        <v>22.626000000000001</v>
      </c>
      <c r="HM18" s="9">
        <v>13.641</v>
      </c>
      <c r="HN18" s="9">
        <v>8.9849999999999994</v>
      </c>
      <c r="HO18" s="9">
        <v>8.2119999999999997</v>
      </c>
      <c r="HP18" s="9">
        <v>4.1619999999999999</v>
      </c>
      <c r="HQ18" s="9">
        <v>4.0490000000000004</v>
      </c>
      <c r="HR18" s="9">
        <v>12.565</v>
      </c>
      <c r="HS18" s="9">
        <v>5.9640000000000004</v>
      </c>
      <c r="HT18" s="9">
        <v>6.601</v>
      </c>
      <c r="HU18" s="9">
        <v>9.3409999999999993</v>
      </c>
      <c r="HV18" s="9">
        <v>6.2770000000000001</v>
      </c>
      <c r="HW18" s="9">
        <v>3.0630000000000002</v>
      </c>
      <c r="HX18" s="9">
        <v>5.0209999999999999</v>
      </c>
      <c r="HY18" s="9">
        <v>2.7320000000000002</v>
      </c>
      <c r="HZ18" s="9">
        <v>2.2890000000000001</v>
      </c>
      <c r="IA18" s="9">
        <v>4.319</v>
      </c>
      <c r="IB18" s="9">
        <v>3.5449999999999999</v>
      </c>
      <c r="IC18" s="9">
        <v>0.77400000000000002</v>
      </c>
      <c r="ID18" s="9">
        <v>163.90799999999999</v>
      </c>
      <c r="IE18" s="9">
        <v>90.385000000000005</v>
      </c>
      <c r="IF18" s="9">
        <v>73.522999999999996</v>
      </c>
      <c r="IG18" s="9">
        <v>159.53899999999999</v>
      </c>
      <c r="IH18" s="9">
        <v>88.278999999999996</v>
      </c>
      <c r="II18" s="9">
        <v>71.260000000000005</v>
      </c>
      <c r="IJ18" s="9">
        <v>59.393000000000001</v>
      </c>
      <c r="IK18" s="9">
        <v>34.115000000000002</v>
      </c>
      <c r="IL18" s="9">
        <v>25.277999999999999</v>
      </c>
      <c r="IM18" s="9">
        <v>34.920999999999999</v>
      </c>
      <c r="IN18" s="9">
        <v>20.998999999999999</v>
      </c>
      <c r="IO18" s="9">
        <v>13.922000000000001</v>
      </c>
      <c r="IP18" s="9">
        <v>23.748999999999999</v>
      </c>
      <c r="IQ18" s="9">
        <v>12.07</v>
      </c>
    </row>
    <row r="19" spans="1:251">
      <c r="A19" s="10">
        <v>44958</v>
      </c>
      <c r="B19" s="9">
        <v>2.6280000000000001</v>
      </c>
      <c r="C19" s="9">
        <v>0.76400000000000001</v>
      </c>
      <c r="D19" s="9">
        <v>3.6360000000000001</v>
      </c>
      <c r="E19" s="9">
        <v>2.31</v>
      </c>
      <c r="F19" s="9">
        <v>1.327</v>
      </c>
      <c r="G19" s="9">
        <v>3.528</v>
      </c>
      <c r="H19" s="9">
        <v>2.629</v>
      </c>
      <c r="I19" s="9">
        <v>0.89900000000000002</v>
      </c>
      <c r="J19" s="9">
        <v>6.1970000000000001</v>
      </c>
      <c r="K19" s="9">
        <v>2.464</v>
      </c>
      <c r="L19" s="9">
        <v>3.7330000000000001</v>
      </c>
      <c r="M19" s="9">
        <v>4.5449999999999999</v>
      </c>
      <c r="N19" s="9">
        <v>2.7360000000000002</v>
      </c>
      <c r="O19" s="9">
        <v>1.81</v>
      </c>
      <c r="P19" s="9">
        <v>3.8719999999999999</v>
      </c>
      <c r="Q19" s="9">
        <v>2.5830000000000002</v>
      </c>
      <c r="R19" s="9">
        <v>1.2889999999999999</v>
      </c>
      <c r="S19" s="9">
        <v>0.67300000000000004</v>
      </c>
      <c r="T19" s="9">
        <v>0.153</v>
      </c>
      <c r="U19" s="9">
        <v>0.52</v>
      </c>
      <c r="V19" s="9">
        <v>33.436</v>
      </c>
      <c r="W19" s="9">
        <v>19.152000000000001</v>
      </c>
      <c r="X19" s="9">
        <v>14.284000000000001</v>
      </c>
      <c r="Y19" s="9">
        <v>33.436</v>
      </c>
      <c r="Z19" s="9">
        <v>19.152000000000001</v>
      </c>
      <c r="AA19" s="9">
        <v>14.284000000000001</v>
      </c>
      <c r="AB19" s="9">
        <v>17.059000000000001</v>
      </c>
      <c r="AC19" s="9">
        <v>10.512</v>
      </c>
      <c r="AD19" s="9">
        <v>6.5469999999999997</v>
      </c>
      <c r="AE19" s="9">
        <v>8.0169999999999995</v>
      </c>
      <c r="AF19" s="9">
        <v>3.161</v>
      </c>
      <c r="AG19" s="9">
        <v>4.8559999999999999</v>
      </c>
      <c r="AH19" s="9">
        <v>4.4619999999999997</v>
      </c>
      <c r="AI19" s="9">
        <v>1.581</v>
      </c>
      <c r="AJ19" s="9">
        <v>2.8809999999999998</v>
      </c>
      <c r="AK19" s="9">
        <v>1.7749999999999999</v>
      </c>
      <c r="AL19" s="9">
        <v>1.7749999999999999</v>
      </c>
      <c r="AM19" s="9">
        <v>0</v>
      </c>
      <c r="AN19" s="9">
        <v>2.1219999999999999</v>
      </c>
      <c r="AO19" s="9">
        <v>2.1219999999999999</v>
      </c>
      <c r="AP19" s="9">
        <v>0</v>
      </c>
      <c r="AQ19" s="9">
        <v>2.1219999999999999</v>
      </c>
      <c r="AR19" s="9">
        <v>2.1219999999999999</v>
      </c>
      <c r="AS19" s="9">
        <v>0</v>
      </c>
      <c r="AT19" s="9">
        <v>0</v>
      </c>
      <c r="AU19" s="9">
        <v>0</v>
      </c>
      <c r="AV19" s="9">
        <v>0</v>
      </c>
      <c r="AW19" s="9">
        <v>60.283999999999999</v>
      </c>
      <c r="AX19" s="9">
        <v>40.340000000000003</v>
      </c>
      <c r="AY19" s="9">
        <v>19.943999999999999</v>
      </c>
      <c r="AZ19" s="9">
        <v>59.555999999999997</v>
      </c>
      <c r="BA19" s="9">
        <v>40.008000000000003</v>
      </c>
      <c r="BB19" s="9">
        <v>19.547999999999998</v>
      </c>
      <c r="BC19" s="9">
        <v>19.931000000000001</v>
      </c>
      <c r="BD19" s="9">
        <v>16.18</v>
      </c>
      <c r="BE19" s="9">
        <v>3.7509999999999999</v>
      </c>
      <c r="BF19" s="9">
        <v>9.0869999999999997</v>
      </c>
      <c r="BG19" s="9">
        <v>6.82</v>
      </c>
      <c r="BH19" s="9">
        <v>2.2669999999999999</v>
      </c>
      <c r="BI19" s="9">
        <v>10.194000000000001</v>
      </c>
      <c r="BJ19" s="9">
        <v>8.6539999999999999</v>
      </c>
      <c r="BK19" s="9">
        <v>1.5389999999999999</v>
      </c>
      <c r="BL19" s="9">
        <v>8.2629999999999999</v>
      </c>
      <c r="BM19" s="9">
        <v>2.726</v>
      </c>
      <c r="BN19" s="9">
        <v>5.5359999999999996</v>
      </c>
      <c r="BO19" s="9">
        <v>12.808999999999999</v>
      </c>
      <c r="BP19" s="9">
        <v>5.9580000000000002</v>
      </c>
      <c r="BQ19" s="9">
        <v>6.851</v>
      </c>
      <c r="BR19" s="9">
        <v>12.082000000000001</v>
      </c>
      <c r="BS19" s="9">
        <v>5.6260000000000003</v>
      </c>
      <c r="BT19" s="9">
        <v>6.4550000000000001</v>
      </c>
      <c r="BU19" s="9">
        <v>0.72799999999999998</v>
      </c>
      <c r="BV19" s="9">
        <v>0.33200000000000002</v>
      </c>
      <c r="BW19" s="9">
        <v>0.39600000000000002</v>
      </c>
      <c r="BX19" s="9">
        <v>10.93</v>
      </c>
      <c r="BY19" s="9">
        <v>4.9000000000000004</v>
      </c>
      <c r="BZ19" s="9">
        <v>6.0309999999999997</v>
      </c>
      <c r="CA19" s="9">
        <v>10.585000000000001</v>
      </c>
      <c r="CB19" s="9">
        <v>4.5549999999999997</v>
      </c>
      <c r="CC19" s="9">
        <v>6.0309999999999997</v>
      </c>
      <c r="CD19" s="9">
        <v>1.119</v>
      </c>
      <c r="CE19" s="9">
        <v>0</v>
      </c>
      <c r="CF19" s="9">
        <v>1.119</v>
      </c>
      <c r="CG19" s="9">
        <v>3.2570000000000001</v>
      </c>
      <c r="CH19" s="9">
        <v>2.0270000000000001</v>
      </c>
      <c r="CI19" s="9">
        <v>1.23</v>
      </c>
      <c r="CJ19" s="9">
        <v>2.1429999999999998</v>
      </c>
      <c r="CK19" s="9">
        <v>0.58399999999999996</v>
      </c>
      <c r="CL19" s="9">
        <v>1.5580000000000001</v>
      </c>
      <c r="CM19" s="9">
        <v>1.913</v>
      </c>
      <c r="CN19" s="9">
        <v>0.78400000000000003</v>
      </c>
      <c r="CO19" s="9">
        <v>1.129</v>
      </c>
      <c r="CP19" s="9">
        <v>2.4990000000000001</v>
      </c>
      <c r="CQ19" s="9">
        <v>1.504</v>
      </c>
      <c r="CR19" s="9">
        <v>0.995</v>
      </c>
      <c r="CS19" s="9">
        <v>2.1539999999999999</v>
      </c>
      <c r="CT19" s="9">
        <v>1.159</v>
      </c>
      <c r="CU19" s="9">
        <v>0.995</v>
      </c>
      <c r="CV19" s="9">
        <v>0.34499999999999997</v>
      </c>
      <c r="CW19" s="9">
        <v>0.34499999999999997</v>
      </c>
      <c r="CX19" s="9">
        <v>0</v>
      </c>
      <c r="CY19" s="9">
        <v>23.245999999999999</v>
      </c>
      <c r="CZ19" s="9">
        <v>7.4870000000000001</v>
      </c>
      <c r="DA19" s="9">
        <v>15.759</v>
      </c>
      <c r="DB19" s="9">
        <v>23.245999999999999</v>
      </c>
      <c r="DC19" s="9">
        <v>7.4870000000000001</v>
      </c>
      <c r="DD19" s="9">
        <v>15.759</v>
      </c>
      <c r="DE19" s="9">
        <v>11.308999999999999</v>
      </c>
      <c r="DF19" s="9">
        <v>7.0609999999999999</v>
      </c>
      <c r="DG19" s="9">
        <v>4.2480000000000002</v>
      </c>
      <c r="DH19" s="9">
        <v>3.0960000000000001</v>
      </c>
      <c r="DI19" s="9">
        <v>0</v>
      </c>
      <c r="DJ19" s="9">
        <v>3.0960000000000001</v>
      </c>
      <c r="DK19" s="9">
        <v>6.226</v>
      </c>
      <c r="DL19" s="9">
        <v>0.30599999999999999</v>
      </c>
      <c r="DM19" s="9">
        <v>5.92</v>
      </c>
      <c r="DN19" s="9">
        <v>2.4950000000000001</v>
      </c>
      <c r="DO19" s="9">
        <v>0</v>
      </c>
      <c r="DP19" s="9">
        <v>2.4950000000000001</v>
      </c>
      <c r="DQ19" s="9">
        <v>0.12</v>
      </c>
      <c r="DR19" s="9">
        <v>0.12</v>
      </c>
      <c r="DS19" s="9">
        <v>0</v>
      </c>
      <c r="DT19" s="9">
        <v>0.12</v>
      </c>
      <c r="DU19" s="9">
        <v>0.12</v>
      </c>
      <c r="DV19" s="9">
        <v>0</v>
      </c>
      <c r="DW19" s="9">
        <v>0</v>
      </c>
      <c r="DX19" s="9">
        <v>0</v>
      </c>
      <c r="DY19" s="9">
        <v>0</v>
      </c>
      <c r="DZ19" s="9">
        <v>15.48</v>
      </c>
      <c r="EA19" s="9">
        <v>3.669</v>
      </c>
      <c r="EB19" s="9">
        <v>11.811999999999999</v>
      </c>
      <c r="EC19" s="9">
        <v>15.032999999999999</v>
      </c>
      <c r="ED19" s="9">
        <v>3.669</v>
      </c>
      <c r="EE19" s="9">
        <v>11.364000000000001</v>
      </c>
      <c r="EF19" s="9">
        <v>0.27500000000000002</v>
      </c>
      <c r="EG19" s="9">
        <v>0.27500000000000002</v>
      </c>
      <c r="EH19" s="9">
        <v>0</v>
      </c>
      <c r="EI19" s="9">
        <v>5.7720000000000002</v>
      </c>
      <c r="EJ19" s="9">
        <v>1.5249999999999999</v>
      </c>
      <c r="EK19" s="9">
        <v>4.2469999999999999</v>
      </c>
      <c r="EL19" s="9">
        <v>6.2210000000000001</v>
      </c>
      <c r="EM19" s="9">
        <v>0.68799999999999994</v>
      </c>
      <c r="EN19" s="9">
        <v>5.5339999999999998</v>
      </c>
      <c r="EO19" s="9">
        <v>1.766</v>
      </c>
      <c r="EP19" s="9">
        <v>0.46800000000000003</v>
      </c>
      <c r="EQ19" s="9">
        <v>1.298</v>
      </c>
      <c r="ER19" s="9">
        <v>1.446</v>
      </c>
      <c r="ES19" s="9">
        <v>0.71299999999999997</v>
      </c>
      <c r="ET19" s="9">
        <v>0.73299999999999998</v>
      </c>
      <c r="EU19" s="9">
        <v>0.998</v>
      </c>
      <c r="EV19" s="9">
        <v>0.71299999999999997</v>
      </c>
      <c r="EW19" s="9">
        <v>0.28499999999999998</v>
      </c>
      <c r="EX19" s="9">
        <v>0.44800000000000001</v>
      </c>
      <c r="EY19" s="9">
        <v>0</v>
      </c>
      <c r="EZ19" s="9">
        <v>0.44800000000000001</v>
      </c>
      <c r="FA19" s="9">
        <v>13.157999999999999</v>
      </c>
      <c r="FB19" s="9">
        <v>5.2009999999999996</v>
      </c>
      <c r="FC19" s="9">
        <v>7.9569999999999999</v>
      </c>
      <c r="FD19" s="9">
        <v>13.157999999999999</v>
      </c>
      <c r="FE19" s="9">
        <v>5.2009999999999996</v>
      </c>
      <c r="FF19" s="9">
        <v>7.9569999999999999</v>
      </c>
      <c r="FG19" s="9">
        <v>7.7370000000000001</v>
      </c>
      <c r="FH19" s="9">
        <v>2.6</v>
      </c>
      <c r="FI19" s="9">
        <v>5.1369999999999996</v>
      </c>
      <c r="FJ19" s="9">
        <v>2.581</v>
      </c>
      <c r="FK19" s="9">
        <v>1.68</v>
      </c>
      <c r="FL19" s="9">
        <v>0.90100000000000002</v>
      </c>
      <c r="FM19" s="9">
        <v>0.48</v>
      </c>
      <c r="FN19" s="9">
        <v>0</v>
      </c>
      <c r="FO19" s="9">
        <v>0.48</v>
      </c>
      <c r="FP19" s="9">
        <v>1.0669999999999999</v>
      </c>
      <c r="FQ19" s="9">
        <v>0</v>
      </c>
      <c r="FR19" s="9">
        <v>1.0669999999999999</v>
      </c>
      <c r="FS19" s="9">
        <v>1.2929999999999999</v>
      </c>
      <c r="FT19" s="9">
        <v>0.92100000000000004</v>
      </c>
      <c r="FU19" s="9">
        <v>0.372</v>
      </c>
      <c r="FV19" s="9">
        <v>1.2929999999999999</v>
      </c>
      <c r="FW19" s="9">
        <v>0.92100000000000004</v>
      </c>
      <c r="FX19" s="9">
        <v>0.372</v>
      </c>
      <c r="FY19" s="9">
        <v>0</v>
      </c>
      <c r="FZ19" s="9">
        <v>0</v>
      </c>
      <c r="GA19" s="9">
        <v>0</v>
      </c>
      <c r="GB19" s="9">
        <v>70.078000000000003</v>
      </c>
      <c r="GC19" s="9">
        <v>40.298000000000002</v>
      </c>
      <c r="GD19" s="9">
        <v>29.78</v>
      </c>
      <c r="GE19" s="9">
        <v>69.188999999999993</v>
      </c>
      <c r="GF19" s="9">
        <v>39.408999999999999</v>
      </c>
      <c r="GG19" s="9">
        <v>29.78</v>
      </c>
      <c r="GH19" s="9">
        <v>19.754000000000001</v>
      </c>
      <c r="GI19" s="9">
        <v>10.894</v>
      </c>
      <c r="GJ19" s="9">
        <v>8.86</v>
      </c>
      <c r="GK19" s="9">
        <v>16.03</v>
      </c>
      <c r="GL19" s="9">
        <v>9.8019999999999996</v>
      </c>
      <c r="GM19" s="9">
        <v>6.2279999999999998</v>
      </c>
      <c r="GN19" s="9">
        <v>12.579000000000001</v>
      </c>
      <c r="GO19" s="9">
        <v>6.3579999999999997</v>
      </c>
      <c r="GP19" s="9">
        <v>6.2210000000000001</v>
      </c>
      <c r="GQ19" s="9">
        <v>12.846</v>
      </c>
      <c r="GR19" s="9">
        <v>8.08</v>
      </c>
      <c r="GS19" s="9">
        <v>4.766</v>
      </c>
      <c r="GT19" s="9">
        <v>8.8689999999999998</v>
      </c>
      <c r="GU19" s="9">
        <v>5.1639999999999997</v>
      </c>
      <c r="GV19" s="9">
        <v>3.7050000000000001</v>
      </c>
      <c r="GW19" s="9">
        <v>7.98</v>
      </c>
      <c r="GX19" s="9">
        <v>4.2750000000000004</v>
      </c>
      <c r="GY19" s="9">
        <v>3.7050000000000001</v>
      </c>
      <c r="GZ19" s="9">
        <v>0.88900000000000001</v>
      </c>
      <c r="HA19" s="9">
        <v>0.88900000000000001</v>
      </c>
      <c r="HB19" s="9">
        <v>0</v>
      </c>
      <c r="HC19" s="9">
        <v>93.775000000000006</v>
      </c>
      <c r="HD19" s="9">
        <v>46.484999999999999</v>
      </c>
      <c r="HE19" s="9">
        <v>47.290999999999997</v>
      </c>
      <c r="HF19" s="9">
        <v>91.222999999999999</v>
      </c>
      <c r="HG19" s="9">
        <v>45.302</v>
      </c>
      <c r="HH19" s="9">
        <v>45.920999999999999</v>
      </c>
      <c r="HI19" s="9">
        <v>35.101999999999997</v>
      </c>
      <c r="HJ19" s="9">
        <v>15.805999999999999</v>
      </c>
      <c r="HK19" s="9">
        <v>19.295999999999999</v>
      </c>
      <c r="HL19" s="9">
        <v>18.475999999999999</v>
      </c>
      <c r="HM19" s="9">
        <v>10.763999999999999</v>
      </c>
      <c r="HN19" s="9">
        <v>7.7119999999999997</v>
      </c>
      <c r="HO19" s="9">
        <v>12.443</v>
      </c>
      <c r="HP19" s="9">
        <v>5.657</v>
      </c>
      <c r="HQ19" s="9">
        <v>6.7859999999999996</v>
      </c>
      <c r="HR19" s="9">
        <v>17.899999999999999</v>
      </c>
      <c r="HS19" s="9">
        <v>9.4429999999999996</v>
      </c>
      <c r="HT19" s="9">
        <v>8.4570000000000007</v>
      </c>
      <c r="HU19" s="9">
        <v>9.8539999999999992</v>
      </c>
      <c r="HV19" s="9">
        <v>4.8140000000000001</v>
      </c>
      <c r="HW19" s="9">
        <v>5.04</v>
      </c>
      <c r="HX19" s="9">
        <v>7.3019999999999996</v>
      </c>
      <c r="HY19" s="9">
        <v>3.6309999999999998</v>
      </c>
      <c r="HZ19" s="9">
        <v>3.6709999999999998</v>
      </c>
      <c r="IA19" s="9">
        <v>2.552</v>
      </c>
      <c r="IB19" s="9">
        <v>1.1830000000000001</v>
      </c>
      <c r="IC19" s="9">
        <v>1.369</v>
      </c>
      <c r="ID19" s="9">
        <v>141.131</v>
      </c>
      <c r="IE19" s="9">
        <v>80.352999999999994</v>
      </c>
      <c r="IF19" s="9">
        <v>60.777999999999999</v>
      </c>
      <c r="IG19" s="9">
        <v>137.78200000000001</v>
      </c>
      <c r="IH19" s="9">
        <v>78.23</v>
      </c>
      <c r="II19" s="9">
        <v>59.552</v>
      </c>
      <c r="IJ19" s="9">
        <v>49.503</v>
      </c>
      <c r="IK19" s="9">
        <v>29.283999999999999</v>
      </c>
      <c r="IL19" s="9">
        <v>20.218</v>
      </c>
      <c r="IM19" s="9">
        <v>32.305</v>
      </c>
      <c r="IN19" s="9">
        <v>20.495999999999999</v>
      </c>
      <c r="IO19" s="9">
        <v>11.81</v>
      </c>
      <c r="IP19" s="9">
        <v>17.143999999999998</v>
      </c>
      <c r="IQ19" s="9">
        <v>10.157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22.170999999999999</v>
      </c>
      <c r="C11" s="9">
        <v>30.989000000000001</v>
      </c>
      <c r="D11" s="9">
        <v>14.286</v>
      </c>
      <c r="E11" s="9">
        <v>16.702999999999999</v>
      </c>
      <c r="F11" s="9">
        <v>27.300999999999998</v>
      </c>
      <c r="G11" s="9">
        <v>17.818000000000001</v>
      </c>
      <c r="H11" s="9">
        <v>9.4830000000000005</v>
      </c>
      <c r="I11" s="9">
        <v>24.645</v>
      </c>
      <c r="J11" s="9">
        <v>16.515999999999998</v>
      </c>
      <c r="K11" s="9">
        <v>8.1280000000000001</v>
      </c>
      <c r="L11" s="9">
        <v>2.6560000000000001</v>
      </c>
      <c r="M11" s="9">
        <v>1.302</v>
      </c>
      <c r="N11" s="9">
        <v>1.355</v>
      </c>
      <c r="O11" s="9">
        <v>211.273</v>
      </c>
      <c r="P11" s="9">
        <v>114.889</v>
      </c>
      <c r="Q11" s="9">
        <v>96.384</v>
      </c>
      <c r="R11" s="9">
        <v>209.536</v>
      </c>
      <c r="S11" s="9">
        <v>113.58799999999999</v>
      </c>
      <c r="T11" s="9">
        <v>95.948999999999998</v>
      </c>
      <c r="U11" s="9">
        <v>69.212000000000003</v>
      </c>
      <c r="V11" s="9">
        <v>38.749000000000002</v>
      </c>
      <c r="W11" s="9">
        <v>30.462</v>
      </c>
      <c r="X11" s="9">
        <v>51.058</v>
      </c>
      <c r="Y11" s="9">
        <v>27.67</v>
      </c>
      <c r="Z11" s="9">
        <v>23.388000000000002</v>
      </c>
      <c r="AA11" s="9">
        <v>38.578000000000003</v>
      </c>
      <c r="AB11" s="9">
        <v>17.443999999999999</v>
      </c>
      <c r="AC11" s="9">
        <v>21.134</v>
      </c>
      <c r="AD11" s="9">
        <v>27.027000000000001</v>
      </c>
      <c r="AE11" s="9">
        <v>13.688000000000001</v>
      </c>
      <c r="AF11" s="9">
        <v>13.339</v>
      </c>
      <c r="AG11" s="9">
        <v>25.399000000000001</v>
      </c>
      <c r="AH11" s="9">
        <v>17.338000000000001</v>
      </c>
      <c r="AI11" s="9">
        <v>8.06</v>
      </c>
      <c r="AJ11" s="9">
        <v>23.661999999999999</v>
      </c>
      <c r="AK11" s="9">
        <v>16.036999999999999</v>
      </c>
      <c r="AL11" s="9">
        <v>7.625</v>
      </c>
      <c r="AM11" s="9">
        <v>1.7370000000000001</v>
      </c>
      <c r="AN11" s="9">
        <v>1.302</v>
      </c>
      <c r="AO11" s="9">
        <v>0.435</v>
      </c>
      <c r="AP11" s="9">
        <v>42.055999999999997</v>
      </c>
      <c r="AQ11" s="9">
        <v>23.358000000000001</v>
      </c>
      <c r="AR11" s="9">
        <v>18.698</v>
      </c>
      <c r="AS11" s="9">
        <v>42.055999999999997</v>
      </c>
      <c r="AT11" s="9">
        <v>23.358000000000001</v>
      </c>
      <c r="AU11" s="9">
        <v>18.698</v>
      </c>
      <c r="AV11" s="9">
        <v>18.457999999999998</v>
      </c>
      <c r="AW11" s="9">
        <v>9.9529999999999994</v>
      </c>
      <c r="AX11" s="9">
        <v>8.5050000000000008</v>
      </c>
      <c r="AY11" s="9">
        <v>11.208</v>
      </c>
      <c r="AZ11" s="9">
        <v>4.9260000000000002</v>
      </c>
      <c r="BA11" s="9">
        <v>6.282</v>
      </c>
      <c r="BB11" s="9">
        <v>6.4169999999999998</v>
      </c>
      <c r="BC11" s="9">
        <v>4.3620000000000001</v>
      </c>
      <c r="BD11" s="9">
        <v>2.0550000000000002</v>
      </c>
      <c r="BE11" s="9">
        <v>3.54</v>
      </c>
      <c r="BF11" s="9">
        <v>2.6219999999999999</v>
      </c>
      <c r="BG11" s="9">
        <v>0.91800000000000004</v>
      </c>
      <c r="BH11" s="9">
        <v>2.4340000000000002</v>
      </c>
      <c r="BI11" s="9">
        <v>1.4950000000000001</v>
      </c>
      <c r="BJ11" s="9">
        <v>0.93799999999999994</v>
      </c>
      <c r="BK11" s="9">
        <v>2.4340000000000002</v>
      </c>
      <c r="BL11" s="9">
        <v>1.4950000000000001</v>
      </c>
      <c r="BM11" s="9">
        <v>0.93799999999999994</v>
      </c>
      <c r="BN11" s="9">
        <v>0</v>
      </c>
      <c r="BO11" s="9">
        <v>0</v>
      </c>
      <c r="BP11" s="9">
        <v>0</v>
      </c>
      <c r="BQ11" s="9">
        <v>13.978999999999999</v>
      </c>
      <c r="BR11" s="9">
        <v>5.7320000000000002</v>
      </c>
      <c r="BS11" s="9">
        <v>8.2469999999999999</v>
      </c>
      <c r="BT11" s="9">
        <v>13.978999999999999</v>
      </c>
      <c r="BU11" s="9">
        <v>5.7320000000000002</v>
      </c>
      <c r="BV11" s="9">
        <v>8.2469999999999999</v>
      </c>
      <c r="BW11" s="9">
        <v>5.4640000000000004</v>
      </c>
      <c r="BX11" s="9">
        <v>2.5470000000000002</v>
      </c>
      <c r="BY11" s="9">
        <v>2.9169999999999998</v>
      </c>
      <c r="BZ11" s="9">
        <v>1.51</v>
      </c>
      <c r="CA11" s="9">
        <v>0.50900000000000001</v>
      </c>
      <c r="CB11" s="9">
        <v>1</v>
      </c>
      <c r="CC11" s="9">
        <v>3.8620000000000001</v>
      </c>
      <c r="CD11" s="9">
        <v>0.65300000000000002</v>
      </c>
      <c r="CE11" s="9">
        <v>3.2090000000000001</v>
      </c>
      <c r="CF11" s="9">
        <v>1.5369999999999999</v>
      </c>
      <c r="CG11" s="9">
        <v>0.41699999999999998</v>
      </c>
      <c r="CH11" s="9">
        <v>1.121</v>
      </c>
      <c r="CI11" s="9">
        <v>1.6060000000000001</v>
      </c>
      <c r="CJ11" s="9">
        <v>1.6060000000000001</v>
      </c>
      <c r="CK11" s="9">
        <v>0</v>
      </c>
      <c r="CL11" s="9">
        <v>1.6060000000000001</v>
      </c>
      <c r="CM11" s="9">
        <v>1.6060000000000001</v>
      </c>
      <c r="CN11" s="9">
        <v>0</v>
      </c>
      <c r="CO11" s="9">
        <v>0</v>
      </c>
      <c r="CP11" s="9">
        <v>0</v>
      </c>
      <c r="CQ11" s="9">
        <v>0</v>
      </c>
      <c r="CR11" s="9">
        <v>19.219000000000001</v>
      </c>
      <c r="CS11" s="9">
        <v>11.265000000000001</v>
      </c>
      <c r="CT11" s="9">
        <v>7.9539999999999997</v>
      </c>
      <c r="CU11" s="9">
        <v>17.481999999999999</v>
      </c>
      <c r="CV11" s="9">
        <v>9.9629999999999992</v>
      </c>
      <c r="CW11" s="9">
        <v>7.5190000000000001</v>
      </c>
      <c r="CX11" s="9">
        <v>2.52</v>
      </c>
      <c r="CY11" s="9">
        <v>0.79200000000000004</v>
      </c>
      <c r="CZ11" s="9">
        <v>1.728</v>
      </c>
      <c r="DA11" s="9">
        <v>2.778</v>
      </c>
      <c r="DB11" s="9">
        <v>1.6419999999999999</v>
      </c>
      <c r="DC11" s="9">
        <v>1.1359999999999999</v>
      </c>
      <c r="DD11" s="9">
        <v>0</v>
      </c>
      <c r="DE11" s="9">
        <v>0</v>
      </c>
      <c r="DF11" s="9">
        <v>0</v>
      </c>
      <c r="DG11" s="9">
        <v>3.7370000000000001</v>
      </c>
      <c r="DH11" s="9">
        <v>2.2709999999999999</v>
      </c>
      <c r="DI11" s="9">
        <v>1.4670000000000001</v>
      </c>
      <c r="DJ11" s="9">
        <v>10.183999999999999</v>
      </c>
      <c r="DK11" s="9">
        <v>6.56</v>
      </c>
      <c r="DL11" s="9">
        <v>3.6240000000000001</v>
      </c>
      <c r="DM11" s="9">
        <v>8.4469999999999992</v>
      </c>
      <c r="DN11" s="9">
        <v>5.2590000000000003</v>
      </c>
      <c r="DO11" s="9">
        <v>3.1880000000000002</v>
      </c>
      <c r="DP11" s="9">
        <v>1.7370000000000001</v>
      </c>
      <c r="DQ11" s="9">
        <v>1.302</v>
      </c>
      <c r="DR11" s="9">
        <v>0.435</v>
      </c>
      <c r="DS11" s="9">
        <v>1.788</v>
      </c>
      <c r="DT11" s="9">
        <v>1.367</v>
      </c>
      <c r="DU11" s="9">
        <v>0.42099999999999999</v>
      </c>
      <c r="DV11" s="9">
        <v>1.788</v>
      </c>
      <c r="DW11" s="9">
        <v>1.367</v>
      </c>
      <c r="DX11" s="9">
        <v>0.42099999999999999</v>
      </c>
      <c r="DY11" s="9">
        <v>1.2130000000000001</v>
      </c>
      <c r="DZ11" s="9">
        <v>0.79200000000000004</v>
      </c>
      <c r="EA11" s="9">
        <v>0.42099999999999999</v>
      </c>
      <c r="EB11" s="9">
        <v>0.57499999999999996</v>
      </c>
      <c r="EC11" s="9">
        <v>0.57499999999999996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17.431000000000001</v>
      </c>
      <c r="EU11" s="9">
        <v>9.8979999999999997</v>
      </c>
      <c r="EV11" s="9">
        <v>7.5330000000000004</v>
      </c>
      <c r="EW11" s="9">
        <v>15.695</v>
      </c>
      <c r="EX11" s="9">
        <v>8.5960000000000001</v>
      </c>
      <c r="EY11" s="9">
        <v>7.0979999999999999</v>
      </c>
      <c r="EZ11" s="9">
        <v>1.3069999999999999</v>
      </c>
      <c r="FA11" s="9">
        <v>0</v>
      </c>
      <c r="FB11" s="9">
        <v>1.3069999999999999</v>
      </c>
      <c r="FC11" s="9">
        <v>2.2029999999999998</v>
      </c>
      <c r="FD11" s="9">
        <v>1.0669999999999999</v>
      </c>
      <c r="FE11" s="9">
        <v>1.1359999999999999</v>
      </c>
      <c r="FF11" s="9">
        <v>0</v>
      </c>
      <c r="FG11" s="9">
        <v>0</v>
      </c>
      <c r="FH11" s="9">
        <v>0</v>
      </c>
      <c r="FI11" s="9">
        <v>3.7370000000000001</v>
      </c>
      <c r="FJ11" s="9">
        <v>2.2709999999999999</v>
      </c>
      <c r="FK11" s="9">
        <v>1.4670000000000001</v>
      </c>
      <c r="FL11" s="9">
        <v>10.183999999999999</v>
      </c>
      <c r="FM11" s="9">
        <v>6.56</v>
      </c>
      <c r="FN11" s="9">
        <v>3.6240000000000001</v>
      </c>
      <c r="FO11" s="9">
        <v>8.4469999999999992</v>
      </c>
      <c r="FP11" s="9">
        <v>5.2590000000000003</v>
      </c>
      <c r="FQ11" s="9">
        <v>3.1880000000000002</v>
      </c>
      <c r="FR11" s="9">
        <v>1.7370000000000001</v>
      </c>
      <c r="FS11" s="9">
        <v>1.302</v>
      </c>
      <c r="FT11" s="9">
        <v>0.435</v>
      </c>
      <c r="FU11" s="9">
        <v>20.85</v>
      </c>
      <c r="FV11" s="9">
        <v>11.374000000000001</v>
      </c>
      <c r="FW11" s="9">
        <v>9.4760000000000009</v>
      </c>
      <c r="FX11" s="9">
        <v>20.85</v>
      </c>
      <c r="FY11" s="9">
        <v>11.374000000000001</v>
      </c>
      <c r="FZ11" s="9">
        <v>9.4760000000000009</v>
      </c>
      <c r="GA11" s="9">
        <v>9.3810000000000002</v>
      </c>
      <c r="GB11" s="9">
        <v>5.52</v>
      </c>
      <c r="GC11" s="9">
        <v>3.8610000000000002</v>
      </c>
      <c r="GD11" s="9">
        <v>7.25</v>
      </c>
      <c r="GE11" s="9">
        <v>4.1399999999999997</v>
      </c>
      <c r="GF11" s="9">
        <v>3.109</v>
      </c>
      <c r="GG11" s="9">
        <v>3.827</v>
      </c>
      <c r="GH11" s="9">
        <v>1.3220000000000001</v>
      </c>
      <c r="GI11" s="9">
        <v>2.5049999999999999</v>
      </c>
      <c r="GJ11" s="9">
        <v>0</v>
      </c>
      <c r="GK11" s="9">
        <v>0</v>
      </c>
      <c r="GL11" s="9">
        <v>0</v>
      </c>
      <c r="GM11" s="9">
        <v>0.39200000000000002</v>
      </c>
      <c r="GN11" s="9">
        <v>0.39200000000000002</v>
      </c>
      <c r="GO11" s="9">
        <v>0</v>
      </c>
      <c r="GP11" s="9">
        <v>0.39200000000000002</v>
      </c>
      <c r="GQ11" s="9">
        <v>0.39200000000000002</v>
      </c>
      <c r="GR11" s="9">
        <v>0</v>
      </c>
      <c r="GS11" s="9">
        <v>0</v>
      </c>
      <c r="GT11" s="9">
        <v>0</v>
      </c>
      <c r="GU11" s="9">
        <v>0</v>
      </c>
      <c r="GV11" s="9">
        <v>16.928999999999998</v>
      </c>
      <c r="GW11" s="9">
        <v>12.215</v>
      </c>
      <c r="GX11" s="9">
        <v>4.7140000000000004</v>
      </c>
      <c r="GY11" s="9">
        <v>16.928999999999998</v>
      </c>
      <c r="GZ11" s="9">
        <v>12.215</v>
      </c>
      <c r="HA11" s="9">
        <v>4.7140000000000004</v>
      </c>
      <c r="HB11" s="9">
        <v>5.7290000000000001</v>
      </c>
      <c r="HC11" s="9">
        <v>3.895</v>
      </c>
      <c r="HD11" s="9">
        <v>1.8340000000000001</v>
      </c>
      <c r="HE11" s="9">
        <v>5.8680000000000003</v>
      </c>
      <c r="HF11" s="9">
        <v>3.9369999999999998</v>
      </c>
      <c r="HG11" s="9">
        <v>1.931</v>
      </c>
      <c r="HH11" s="9">
        <v>1.883</v>
      </c>
      <c r="HI11" s="9">
        <v>1.341</v>
      </c>
      <c r="HJ11" s="9">
        <v>0.54200000000000004</v>
      </c>
      <c r="HK11" s="9">
        <v>2.3959999999999999</v>
      </c>
      <c r="HL11" s="9">
        <v>1.9890000000000001</v>
      </c>
      <c r="HM11" s="9">
        <v>0.40699999999999997</v>
      </c>
      <c r="HN11" s="9">
        <v>1.054</v>
      </c>
      <c r="HO11" s="9">
        <v>1.054</v>
      </c>
      <c r="HP11" s="9">
        <v>0</v>
      </c>
      <c r="HQ11" s="9">
        <v>1.054</v>
      </c>
      <c r="HR11" s="9">
        <v>1.054</v>
      </c>
      <c r="HS11" s="9">
        <v>0</v>
      </c>
      <c r="HT11" s="9">
        <v>0</v>
      </c>
      <c r="HU11" s="9">
        <v>0</v>
      </c>
      <c r="HV11" s="9">
        <v>0</v>
      </c>
      <c r="HW11" s="9">
        <v>16.452999999999999</v>
      </c>
      <c r="HX11" s="9">
        <v>9.8230000000000004</v>
      </c>
      <c r="HY11" s="9">
        <v>6.63</v>
      </c>
      <c r="HZ11" s="9">
        <v>16.452999999999999</v>
      </c>
      <c r="IA11" s="9">
        <v>9.8230000000000004</v>
      </c>
      <c r="IB11" s="9">
        <v>6.63</v>
      </c>
      <c r="IC11" s="9">
        <v>3.415</v>
      </c>
      <c r="ID11" s="9">
        <v>2.8809999999999998</v>
      </c>
      <c r="IE11" s="9">
        <v>0.53400000000000003</v>
      </c>
      <c r="IF11" s="9">
        <v>3.609</v>
      </c>
      <c r="IG11" s="9">
        <v>2.1909999999999998</v>
      </c>
      <c r="IH11" s="9">
        <v>1.4179999999999999</v>
      </c>
      <c r="II11" s="9">
        <v>4.0759999999999996</v>
      </c>
      <c r="IJ11" s="9">
        <v>1.1599999999999999</v>
      </c>
      <c r="IK11" s="9">
        <v>2.9159999999999999</v>
      </c>
      <c r="IL11" s="9">
        <v>3.2989999999999999</v>
      </c>
      <c r="IM11" s="9">
        <v>1.5369999999999999</v>
      </c>
      <c r="IN11" s="9">
        <v>1.762</v>
      </c>
      <c r="IO11" s="9">
        <v>2.0539999999999998</v>
      </c>
      <c r="IP11" s="9">
        <v>2.0539999999999998</v>
      </c>
      <c r="IQ11" s="9">
        <v>0</v>
      </c>
    </row>
    <row r="12" spans="1:251">
      <c r="A12" s="10">
        <v>42401</v>
      </c>
      <c r="B12" s="9">
        <v>21.832000000000001</v>
      </c>
      <c r="C12" s="9">
        <v>31.603000000000002</v>
      </c>
      <c r="D12" s="9">
        <v>14.776</v>
      </c>
      <c r="E12" s="9">
        <v>16.827000000000002</v>
      </c>
      <c r="F12" s="9">
        <v>26.164999999999999</v>
      </c>
      <c r="G12" s="9">
        <v>16.782</v>
      </c>
      <c r="H12" s="9">
        <v>9.3829999999999991</v>
      </c>
      <c r="I12" s="9">
        <v>23.992999999999999</v>
      </c>
      <c r="J12" s="9">
        <v>15.509</v>
      </c>
      <c r="K12" s="9">
        <v>8.484</v>
      </c>
      <c r="L12" s="9">
        <v>2.1720000000000002</v>
      </c>
      <c r="M12" s="9">
        <v>1.2729999999999999</v>
      </c>
      <c r="N12" s="9">
        <v>0.89900000000000002</v>
      </c>
      <c r="O12" s="9">
        <v>186.42099999999999</v>
      </c>
      <c r="P12" s="9">
        <v>96.629000000000005</v>
      </c>
      <c r="Q12" s="9">
        <v>89.792000000000002</v>
      </c>
      <c r="R12" s="9">
        <v>185.90799999999999</v>
      </c>
      <c r="S12" s="9">
        <v>96.116</v>
      </c>
      <c r="T12" s="9">
        <v>89.792000000000002</v>
      </c>
      <c r="U12" s="9">
        <v>64.325999999999993</v>
      </c>
      <c r="V12" s="9">
        <v>34.908000000000001</v>
      </c>
      <c r="W12" s="9">
        <v>29.419</v>
      </c>
      <c r="X12" s="9">
        <v>38.956000000000003</v>
      </c>
      <c r="Y12" s="9">
        <v>18.585999999999999</v>
      </c>
      <c r="Z12" s="9">
        <v>20.37</v>
      </c>
      <c r="AA12" s="9">
        <v>33.186999999999998</v>
      </c>
      <c r="AB12" s="9">
        <v>14.874000000000001</v>
      </c>
      <c r="AC12" s="9">
        <v>18.312999999999999</v>
      </c>
      <c r="AD12" s="9">
        <v>27.431000000000001</v>
      </c>
      <c r="AE12" s="9">
        <v>12.24</v>
      </c>
      <c r="AF12" s="9">
        <v>15.192</v>
      </c>
      <c r="AG12" s="9">
        <v>22.521000000000001</v>
      </c>
      <c r="AH12" s="9">
        <v>16.021999999999998</v>
      </c>
      <c r="AI12" s="9">
        <v>6.4980000000000002</v>
      </c>
      <c r="AJ12" s="9">
        <v>22.007000000000001</v>
      </c>
      <c r="AK12" s="9">
        <v>15.509</v>
      </c>
      <c r="AL12" s="9">
        <v>6.4980000000000002</v>
      </c>
      <c r="AM12" s="9">
        <v>0.51300000000000001</v>
      </c>
      <c r="AN12" s="9">
        <v>0.51300000000000001</v>
      </c>
      <c r="AO12" s="9">
        <v>0</v>
      </c>
      <c r="AP12" s="9">
        <v>34.572000000000003</v>
      </c>
      <c r="AQ12" s="9">
        <v>14.284000000000001</v>
      </c>
      <c r="AR12" s="9">
        <v>20.288</v>
      </c>
      <c r="AS12" s="9">
        <v>34.058999999999997</v>
      </c>
      <c r="AT12" s="9">
        <v>13.77</v>
      </c>
      <c r="AU12" s="9">
        <v>20.288</v>
      </c>
      <c r="AV12" s="9">
        <v>12.262</v>
      </c>
      <c r="AW12" s="9">
        <v>5.1790000000000003</v>
      </c>
      <c r="AX12" s="9">
        <v>7.0839999999999996</v>
      </c>
      <c r="AY12" s="9">
        <v>7.7610000000000001</v>
      </c>
      <c r="AZ12" s="9">
        <v>3.1120000000000001</v>
      </c>
      <c r="BA12" s="9">
        <v>4.649</v>
      </c>
      <c r="BB12" s="9">
        <v>6.5410000000000004</v>
      </c>
      <c r="BC12" s="9">
        <v>3.0179999999999998</v>
      </c>
      <c r="BD12" s="9">
        <v>3.5219999999999998</v>
      </c>
      <c r="BE12" s="9">
        <v>4.22</v>
      </c>
      <c r="BF12" s="9">
        <v>0.59599999999999997</v>
      </c>
      <c r="BG12" s="9">
        <v>3.6230000000000002</v>
      </c>
      <c r="BH12" s="9">
        <v>3.7879999999999998</v>
      </c>
      <c r="BI12" s="9">
        <v>2.3780000000000001</v>
      </c>
      <c r="BJ12" s="9">
        <v>1.409</v>
      </c>
      <c r="BK12" s="9">
        <v>3.2749999999999999</v>
      </c>
      <c r="BL12" s="9">
        <v>1.865</v>
      </c>
      <c r="BM12" s="9">
        <v>1.409</v>
      </c>
      <c r="BN12" s="9">
        <v>0.51300000000000001</v>
      </c>
      <c r="BO12" s="9">
        <v>0.51300000000000001</v>
      </c>
      <c r="BP12" s="9">
        <v>0</v>
      </c>
      <c r="BQ12" s="9">
        <v>13.531000000000001</v>
      </c>
      <c r="BR12" s="9">
        <v>8.2119999999999997</v>
      </c>
      <c r="BS12" s="9">
        <v>5.319</v>
      </c>
      <c r="BT12" s="9">
        <v>13.531000000000001</v>
      </c>
      <c r="BU12" s="9">
        <v>8.2119999999999997</v>
      </c>
      <c r="BV12" s="9">
        <v>5.319</v>
      </c>
      <c r="BW12" s="9">
        <v>4.9269999999999996</v>
      </c>
      <c r="BX12" s="9">
        <v>3.5070000000000001</v>
      </c>
      <c r="BY12" s="9">
        <v>1.42</v>
      </c>
      <c r="BZ12" s="9">
        <v>2.0880000000000001</v>
      </c>
      <c r="CA12" s="9">
        <v>0.96399999999999997</v>
      </c>
      <c r="CB12" s="9">
        <v>1.125</v>
      </c>
      <c r="CC12" s="9">
        <v>4.1260000000000003</v>
      </c>
      <c r="CD12" s="9">
        <v>2.524</v>
      </c>
      <c r="CE12" s="9">
        <v>1.6020000000000001</v>
      </c>
      <c r="CF12" s="9">
        <v>1.9530000000000001</v>
      </c>
      <c r="CG12" s="9">
        <v>0.78100000000000003</v>
      </c>
      <c r="CH12" s="9">
        <v>1.173</v>
      </c>
      <c r="CI12" s="9">
        <v>0.437</v>
      </c>
      <c r="CJ12" s="9">
        <v>0.437</v>
      </c>
      <c r="CK12" s="9">
        <v>0</v>
      </c>
      <c r="CL12" s="9">
        <v>0.437</v>
      </c>
      <c r="CM12" s="9">
        <v>0.437</v>
      </c>
      <c r="CN12" s="9">
        <v>0</v>
      </c>
      <c r="CO12" s="9">
        <v>0</v>
      </c>
      <c r="CP12" s="9">
        <v>0</v>
      </c>
      <c r="CQ12" s="9">
        <v>0</v>
      </c>
      <c r="CR12" s="9">
        <v>12.375999999999999</v>
      </c>
      <c r="CS12" s="9">
        <v>8.3520000000000003</v>
      </c>
      <c r="CT12" s="9">
        <v>4.024</v>
      </c>
      <c r="CU12" s="9">
        <v>12.375999999999999</v>
      </c>
      <c r="CV12" s="9">
        <v>8.3520000000000003</v>
      </c>
      <c r="CW12" s="9">
        <v>4.024</v>
      </c>
      <c r="CX12" s="9">
        <v>1.9910000000000001</v>
      </c>
      <c r="CY12" s="9">
        <v>1.3640000000000001</v>
      </c>
      <c r="CZ12" s="9">
        <v>0.627</v>
      </c>
      <c r="DA12" s="9">
        <v>0</v>
      </c>
      <c r="DB12" s="9">
        <v>0</v>
      </c>
      <c r="DC12" s="9">
        <v>0</v>
      </c>
      <c r="DD12" s="9">
        <v>1.6619999999999999</v>
      </c>
      <c r="DE12" s="9">
        <v>0.52200000000000002</v>
      </c>
      <c r="DF12" s="9">
        <v>1.1399999999999999</v>
      </c>
      <c r="DG12" s="9">
        <v>1.885</v>
      </c>
      <c r="DH12" s="9">
        <v>0.72799999999999998</v>
      </c>
      <c r="DI12" s="9">
        <v>1.157</v>
      </c>
      <c r="DJ12" s="9">
        <v>6.8390000000000004</v>
      </c>
      <c r="DK12" s="9">
        <v>5.7380000000000004</v>
      </c>
      <c r="DL12" s="9">
        <v>1.1000000000000001</v>
      </c>
      <c r="DM12" s="9">
        <v>6.8390000000000004</v>
      </c>
      <c r="DN12" s="9">
        <v>5.7380000000000004</v>
      </c>
      <c r="DO12" s="9">
        <v>1.1000000000000001</v>
      </c>
      <c r="DP12" s="9">
        <v>0</v>
      </c>
      <c r="DQ12" s="9">
        <v>0</v>
      </c>
      <c r="DR12" s="9">
        <v>0</v>
      </c>
      <c r="DS12" s="9">
        <v>1.9890000000000001</v>
      </c>
      <c r="DT12" s="9">
        <v>1.363</v>
      </c>
      <c r="DU12" s="9">
        <v>0.627</v>
      </c>
      <c r="DV12" s="9">
        <v>1.9890000000000001</v>
      </c>
      <c r="DW12" s="9">
        <v>1.363</v>
      </c>
      <c r="DX12" s="9">
        <v>0.627</v>
      </c>
      <c r="DY12" s="9">
        <v>1.4670000000000001</v>
      </c>
      <c r="DZ12" s="9">
        <v>0.84</v>
      </c>
      <c r="EA12" s="9">
        <v>0.627</v>
      </c>
      <c r="EB12" s="9">
        <v>0</v>
      </c>
      <c r="EC12" s="9">
        <v>0</v>
      </c>
      <c r="ED12" s="9">
        <v>0</v>
      </c>
      <c r="EE12" s="9">
        <v>0.52200000000000002</v>
      </c>
      <c r="EF12" s="9">
        <v>0.52200000000000002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10.387</v>
      </c>
      <c r="EU12" s="9">
        <v>6.99</v>
      </c>
      <c r="EV12" s="9">
        <v>3.3969999999999998</v>
      </c>
      <c r="EW12" s="9">
        <v>10.387</v>
      </c>
      <c r="EX12" s="9">
        <v>6.99</v>
      </c>
      <c r="EY12" s="9">
        <v>3.3969999999999998</v>
      </c>
      <c r="EZ12" s="9">
        <v>0.52400000000000002</v>
      </c>
      <c r="FA12" s="9">
        <v>0.52400000000000002</v>
      </c>
      <c r="FB12" s="9">
        <v>0</v>
      </c>
      <c r="FC12" s="9">
        <v>0</v>
      </c>
      <c r="FD12" s="9">
        <v>0</v>
      </c>
      <c r="FE12" s="9">
        <v>0</v>
      </c>
      <c r="FF12" s="9">
        <v>1.1399999999999999</v>
      </c>
      <c r="FG12" s="9">
        <v>0</v>
      </c>
      <c r="FH12" s="9">
        <v>1.1399999999999999</v>
      </c>
      <c r="FI12" s="9">
        <v>1.885</v>
      </c>
      <c r="FJ12" s="9">
        <v>0.72799999999999998</v>
      </c>
      <c r="FK12" s="9">
        <v>1.157</v>
      </c>
      <c r="FL12" s="9">
        <v>6.8390000000000004</v>
      </c>
      <c r="FM12" s="9">
        <v>5.7380000000000004</v>
      </c>
      <c r="FN12" s="9">
        <v>1.1000000000000001</v>
      </c>
      <c r="FO12" s="9">
        <v>6.8390000000000004</v>
      </c>
      <c r="FP12" s="9">
        <v>5.7380000000000004</v>
      </c>
      <c r="FQ12" s="9">
        <v>1.1000000000000001</v>
      </c>
      <c r="FR12" s="9">
        <v>0</v>
      </c>
      <c r="FS12" s="9">
        <v>0</v>
      </c>
      <c r="FT12" s="9">
        <v>0</v>
      </c>
      <c r="FU12" s="9">
        <v>26.337</v>
      </c>
      <c r="FV12" s="9">
        <v>16.5</v>
      </c>
      <c r="FW12" s="9">
        <v>9.8369999999999997</v>
      </c>
      <c r="FX12" s="9">
        <v>26.337</v>
      </c>
      <c r="FY12" s="9">
        <v>16.5</v>
      </c>
      <c r="FZ12" s="9">
        <v>9.8369999999999997</v>
      </c>
      <c r="GA12" s="9">
        <v>15.023</v>
      </c>
      <c r="GB12" s="9">
        <v>9.7330000000000005</v>
      </c>
      <c r="GC12" s="9">
        <v>5.29</v>
      </c>
      <c r="GD12" s="9">
        <v>5.73</v>
      </c>
      <c r="GE12" s="9">
        <v>4.5309999999999997</v>
      </c>
      <c r="GF12" s="9">
        <v>1.1990000000000001</v>
      </c>
      <c r="GG12" s="9">
        <v>3.1890000000000001</v>
      </c>
      <c r="GH12" s="9">
        <v>1.5089999999999999</v>
      </c>
      <c r="GI12" s="9">
        <v>1.68</v>
      </c>
      <c r="GJ12" s="9">
        <v>1.2410000000000001</v>
      </c>
      <c r="GK12" s="9">
        <v>0.72699999999999998</v>
      </c>
      <c r="GL12" s="9">
        <v>0.51400000000000001</v>
      </c>
      <c r="GM12" s="9">
        <v>1.1539999999999999</v>
      </c>
      <c r="GN12" s="9">
        <v>0</v>
      </c>
      <c r="GO12" s="9">
        <v>1.1539999999999999</v>
      </c>
      <c r="GP12" s="9">
        <v>1.1539999999999999</v>
      </c>
      <c r="GQ12" s="9">
        <v>0</v>
      </c>
      <c r="GR12" s="9">
        <v>1.1539999999999999</v>
      </c>
      <c r="GS12" s="9">
        <v>0</v>
      </c>
      <c r="GT12" s="9">
        <v>0</v>
      </c>
      <c r="GU12" s="9">
        <v>0</v>
      </c>
      <c r="GV12" s="9">
        <v>9.9440000000000008</v>
      </c>
      <c r="GW12" s="9">
        <v>6.1340000000000003</v>
      </c>
      <c r="GX12" s="9">
        <v>3.81</v>
      </c>
      <c r="GY12" s="9">
        <v>9.9440000000000008</v>
      </c>
      <c r="GZ12" s="9">
        <v>6.1340000000000003</v>
      </c>
      <c r="HA12" s="9">
        <v>3.81</v>
      </c>
      <c r="HB12" s="9">
        <v>2.7250000000000001</v>
      </c>
      <c r="HC12" s="9">
        <v>1.7250000000000001</v>
      </c>
      <c r="HD12" s="9">
        <v>1</v>
      </c>
      <c r="HE12" s="9">
        <v>1.2709999999999999</v>
      </c>
      <c r="HF12" s="9">
        <v>0.57399999999999995</v>
      </c>
      <c r="HG12" s="9">
        <v>0.69699999999999995</v>
      </c>
      <c r="HH12" s="9">
        <v>1.163</v>
      </c>
      <c r="HI12" s="9">
        <v>0</v>
      </c>
      <c r="HJ12" s="9">
        <v>1.163</v>
      </c>
      <c r="HK12" s="9">
        <v>2.0990000000000002</v>
      </c>
      <c r="HL12" s="9">
        <v>1.611</v>
      </c>
      <c r="HM12" s="9">
        <v>0.48699999999999999</v>
      </c>
      <c r="HN12" s="9">
        <v>2.6869999999999998</v>
      </c>
      <c r="HO12" s="9">
        <v>2.2240000000000002</v>
      </c>
      <c r="HP12" s="9">
        <v>0.46300000000000002</v>
      </c>
      <c r="HQ12" s="9">
        <v>2.6869999999999998</v>
      </c>
      <c r="HR12" s="9">
        <v>2.2240000000000002</v>
      </c>
      <c r="HS12" s="9">
        <v>0.46300000000000002</v>
      </c>
      <c r="HT12" s="9">
        <v>0</v>
      </c>
      <c r="HU12" s="9">
        <v>0</v>
      </c>
      <c r="HV12" s="9">
        <v>0</v>
      </c>
      <c r="HW12" s="9">
        <v>16.283000000000001</v>
      </c>
      <c r="HX12" s="9">
        <v>8.2210000000000001</v>
      </c>
      <c r="HY12" s="9">
        <v>8.0619999999999994</v>
      </c>
      <c r="HZ12" s="9">
        <v>16.283000000000001</v>
      </c>
      <c r="IA12" s="9">
        <v>8.2210000000000001</v>
      </c>
      <c r="IB12" s="9">
        <v>8.0619999999999994</v>
      </c>
      <c r="IC12" s="9">
        <v>5.883</v>
      </c>
      <c r="ID12" s="9">
        <v>3.911</v>
      </c>
      <c r="IE12" s="9">
        <v>1.972</v>
      </c>
      <c r="IF12" s="9">
        <v>2.9780000000000002</v>
      </c>
      <c r="IG12" s="9">
        <v>0.60899999999999999</v>
      </c>
      <c r="IH12" s="9">
        <v>2.3690000000000002</v>
      </c>
      <c r="II12" s="9">
        <v>2.2759999999999998</v>
      </c>
      <c r="IJ12" s="9">
        <v>1.1459999999999999</v>
      </c>
      <c r="IK12" s="9">
        <v>1.1299999999999999</v>
      </c>
      <c r="IL12" s="9">
        <v>3.496</v>
      </c>
      <c r="IM12" s="9">
        <v>1.7490000000000001</v>
      </c>
      <c r="IN12" s="9">
        <v>1.748</v>
      </c>
      <c r="IO12" s="9">
        <v>1.649</v>
      </c>
      <c r="IP12" s="9">
        <v>0.80600000000000005</v>
      </c>
      <c r="IQ12" s="9">
        <v>0.84199999999999997</v>
      </c>
    </row>
    <row r="13" spans="1:251">
      <c r="A13" s="10">
        <v>42767</v>
      </c>
      <c r="B13" s="9">
        <v>21.641999999999999</v>
      </c>
      <c r="C13" s="9">
        <v>24.353999999999999</v>
      </c>
      <c r="D13" s="9">
        <v>11.013</v>
      </c>
      <c r="E13" s="9">
        <v>13.340999999999999</v>
      </c>
      <c r="F13" s="9">
        <v>23.931000000000001</v>
      </c>
      <c r="G13" s="9">
        <v>14.683999999999999</v>
      </c>
      <c r="H13" s="9">
        <v>9.2479999999999993</v>
      </c>
      <c r="I13" s="9">
        <v>21.727</v>
      </c>
      <c r="J13" s="9">
        <v>13.036</v>
      </c>
      <c r="K13" s="9">
        <v>8.6910000000000007</v>
      </c>
      <c r="L13" s="9">
        <v>2.2040000000000002</v>
      </c>
      <c r="M13" s="9">
        <v>1.647</v>
      </c>
      <c r="N13" s="9">
        <v>0.55700000000000005</v>
      </c>
      <c r="O13" s="9">
        <v>176.57499999999999</v>
      </c>
      <c r="P13" s="9">
        <v>95.441999999999993</v>
      </c>
      <c r="Q13" s="9">
        <v>81.132000000000005</v>
      </c>
      <c r="R13" s="9">
        <v>174.37100000000001</v>
      </c>
      <c r="S13" s="9">
        <v>93.795000000000002</v>
      </c>
      <c r="T13" s="9">
        <v>80.575000000000003</v>
      </c>
      <c r="U13" s="9">
        <v>66.984999999999999</v>
      </c>
      <c r="V13" s="9">
        <v>42.026000000000003</v>
      </c>
      <c r="W13" s="9">
        <v>24.959</v>
      </c>
      <c r="X13" s="9">
        <v>35.802</v>
      </c>
      <c r="Y13" s="9">
        <v>18.946999999999999</v>
      </c>
      <c r="Z13" s="9">
        <v>16.853999999999999</v>
      </c>
      <c r="AA13" s="9">
        <v>30.744</v>
      </c>
      <c r="AB13" s="9">
        <v>10.988</v>
      </c>
      <c r="AC13" s="9">
        <v>19.756</v>
      </c>
      <c r="AD13" s="9">
        <v>20.917999999999999</v>
      </c>
      <c r="AE13" s="9">
        <v>9.9440000000000008</v>
      </c>
      <c r="AF13" s="9">
        <v>10.974</v>
      </c>
      <c r="AG13" s="9">
        <v>22.125</v>
      </c>
      <c r="AH13" s="9">
        <v>13.537000000000001</v>
      </c>
      <c r="AI13" s="9">
        <v>8.5879999999999992</v>
      </c>
      <c r="AJ13" s="9">
        <v>19.920999999999999</v>
      </c>
      <c r="AK13" s="9">
        <v>11.89</v>
      </c>
      <c r="AL13" s="9">
        <v>8.0310000000000006</v>
      </c>
      <c r="AM13" s="9">
        <v>2.2040000000000002</v>
      </c>
      <c r="AN13" s="9">
        <v>1.647</v>
      </c>
      <c r="AO13" s="9">
        <v>0.55700000000000005</v>
      </c>
      <c r="AP13" s="9">
        <v>23.606000000000002</v>
      </c>
      <c r="AQ13" s="9">
        <v>16.571000000000002</v>
      </c>
      <c r="AR13" s="9">
        <v>7.0350000000000001</v>
      </c>
      <c r="AS13" s="9">
        <v>23.606000000000002</v>
      </c>
      <c r="AT13" s="9">
        <v>16.571000000000002</v>
      </c>
      <c r="AU13" s="9">
        <v>7.0350000000000001</v>
      </c>
      <c r="AV13" s="9">
        <v>11.471</v>
      </c>
      <c r="AW13" s="9">
        <v>8.5570000000000004</v>
      </c>
      <c r="AX13" s="9">
        <v>2.9140000000000001</v>
      </c>
      <c r="AY13" s="9">
        <v>3.9510000000000001</v>
      </c>
      <c r="AZ13" s="9">
        <v>3.31</v>
      </c>
      <c r="BA13" s="9">
        <v>0.64100000000000001</v>
      </c>
      <c r="BB13" s="9">
        <v>3.7490000000000001</v>
      </c>
      <c r="BC13" s="9">
        <v>2.0409999999999999</v>
      </c>
      <c r="BD13" s="9">
        <v>1.7090000000000001</v>
      </c>
      <c r="BE13" s="9">
        <v>2.0539999999999998</v>
      </c>
      <c r="BF13" s="9">
        <v>0.95</v>
      </c>
      <c r="BG13" s="9">
        <v>1.105</v>
      </c>
      <c r="BH13" s="9">
        <v>2.3809999999999998</v>
      </c>
      <c r="BI13" s="9">
        <v>1.7130000000000001</v>
      </c>
      <c r="BJ13" s="9">
        <v>0.66700000000000004</v>
      </c>
      <c r="BK13" s="9">
        <v>2.3809999999999998</v>
      </c>
      <c r="BL13" s="9">
        <v>1.7130000000000001</v>
      </c>
      <c r="BM13" s="9">
        <v>0.66700000000000004</v>
      </c>
      <c r="BN13" s="9">
        <v>0</v>
      </c>
      <c r="BO13" s="9">
        <v>0</v>
      </c>
      <c r="BP13" s="9">
        <v>0</v>
      </c>
      <c r="BQ13" s="9">
        <v>9.9030000000000005</v>
      </c>
      <c r="BR13" s="9">
        <v>5.4989999999999997</v>
      </c>
      <c r="BS13" s="9">
        <v>4.4039999999999999</v>
      </c>
      <c r="BT13" s="9">
        <v>9.9030000000000005</v>
      </c>
      <c r="BU13" s="9">
        <v>5.4989999999999997</v>
      </c>
      <c r="BV13" s="9">
        <v>4.4039999999999999</v>
      </c>
      <c r="BW13" s="9">
        <v>2.915</v>
      </c>
      <c r="BX13" s="9">
        <v>2.0310000000000001</v>
      </c>
      <c r="BY13" s="9">
        <v>0.88400000000000001</v>
      </c>
      <c r="BZ13" s="9">
        <v>1.9790000000000001</v>
      </c>
      <c r="CA13" s="9">
        <v>1.397</v>
      </c>
      <c r="CB13" s="9">
        <v>0.58199999999999996</v>
      </c>
      <c r="CC13" s="9">
        <v>3.87</v>
      </c>
      <c r="CD13" s="9">
        <v>1.4890000000000001</v>
      </c>
      <c r="CE13" s="9">
        <v>2.3809999999999998</v>
      </c>
      <c r="CF13" s="9">
        <v>1.1379999999999999</v>
      </c>
      <c r="CG13" s="9">
        <v>0.58199999999999996</v>
      </c>
      <c r="CH13" s="9">
        <v>0.55600000000000005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13.766999999999999</v>
      </c>
      <c r="CS13" s="9">
        <v>6.8520000000000003</v>
      </c>
      <c r="CT13" s="9">
        <v>6.9139999999999997</v>
      </c>
      <c r="CU13" s="9">
        <v>12.971</v>
      </c>
      <c r="CV13" s="9">
        <v>6.0570000000000004</v>
      </c>
      <c r="CW13" s="9">
        <v>6.9139999999999997</v>
      </c>
      <c r="CX13" s="9">
        <v>4.3849999999999998</v>
      </c>
      <c r="CY13" s="9">
        <v>2.1389999999999998</v>
      </c>
      <c r="CZ13" s="9">
        <v>2.246</v>
      </c>
      <c r="DA13" s="9">
        <v>0</v>
      </c>
      <c r="DB13" s="9">
        <v>0</v>
      </c>
      <c r="DC13" s="9">
        <v>0</v>
      </c>
      <c r="DD13" s="9">
        <v>1.1579999999999999</v>
      </c>
      <c r="DE13" s="9">
        <v>0</v>
      </c>
      <c r="DF13" s="9">
        <v>1.1579999999999999</v>
      </c>
      <c r="DG13" s="9">
        <v>2.016</v>
      </c>
      <c r="DH13" s="9">
        <v>0.97399999999999998</v>
      </c>
      <c r="DI13" s="9">
        <v>1.042</v>
      </c>
      <c r="DJ13" s="9">
        <v>6.2080000000000002</v>
      </c>
      <c r="DK13" s="9">
        <v>3.7389999999999999</v>
      </c>
      <c r="DL13" s="9">
        <v>2.468</v>
      </c>
      <c r="DM13" s="9">
        <v>5.4119999999999999</v>
      </c>
      <c r="DN13" s="9">
        <v>2.944</v>
      </c>
      <c r="DO13" s="9">
        <v>2.468</v>
      </c>
      <c r="DP13" s="9">
        <v>0.79500000000000004</v>
      </c>
      <c r="DQ13" s="9">
        <v>0.79500000000000004</v>
      </c>
      <c r="DR13" s="9">
        <v>0</v>
      </c>
      <c r="DS13" s="9">
        <v>3.0710000000000002</v>
      </c>
      <c r="DT13" s="9">
        <v>2.1389999999999998</v>
      </c>
      <c r="DU13" s="9">
        <v>0.93200000000000005</v>
      </c>
      <c r="DV13" s="9">
        <v>3.0710000000000002</v>
      </c>
      <c r="DW13" s="9">
        <v>2.1389999999999998</v>
      </c>
      <c r="DX13" s="9">
        <v>0.93200000000000005</v>
      </c>
      <c r="DY13" s="9">
        <v>3.0710000000000002</v>
      </c>
      <c r="DZ13" s="9">
        <v>2.1389999999999998</v>
      </c>
      <c r="EA13" s="9">
        <v>0.93200000000000005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10.696</v>
      </c>
      <c r="EU13" s="9">
        <v>4.7140000000000004</v>
      </c>
      <c r="EV13" s="9">
        <v>5.9820000000000002</v>
      </c>
      <c r="EW13" s="9">
        <v>9.9</v>
      </c>
      <c r="EX13" s="9">
        <v>3.9180000000000001</v>
      </c>
      <c r="EY13" s="9">
        <v>5.9820000000000002</v>
      </c>
      <c r="EZ13" s="9">
        <v>1.3140000000000001</v>
      </c>
      <c r="FA13" s="9">
        <v>0</v>
      </c>
      <c r="FB13" s="9">
        <v>1.3140000000000001</v>
      </c>
      <c r="FC13" s="9">
        <v>0</v>
      </c>
      <c r="FD13" s="9">
        <v>0</v>
      </c>
      <c r="FE13" s="9">
        <v>0</v>
      </c>
      <c r="FF13" s="9">
        <v>1.1579999999999999</v>
      </c>
      <c r="FG13" s="9">
        <v>0</v>
      </c>
      <c r="FH13" s="9">
        <v>1.1579999999999999</v>
      </c>
      <c r="FI13" s="9">
        <v>2.016</v>
      </c>
      <c r="FJ13" s="9">
        <v>0.97399999999999998</v>
      </c>
      <c r="FK13" s="9">
        <v>1.042</v>
      </c>
      <c r="FL13" s="9">
        <v>6.2080000000000002</v>
      </c>
      <c r="FM13" s="9">
        <v>3.7389999999999999</v>
      </c>
      <c r="FN13" s="9">
        <v>2.468</v>
      </c>
      <c r="FO13" s="9">
        <v>5.4119999999999999</v>
      </c>
      <c r="FP13" s="9">
        <v>2.944</v>
      </c>
      <c r="FQ13" s="9">
        <v>2.468</v>
      </c>
      <c r="FR13" s="9">
        <v>0.79500000000000004</v>
      </c>
      <c r="FS13" s="9">
        <v>0.79500000000000004</v>
      </c>
      <c r="FT13" s="9">
        <v>0</v>
      </c>
      <c r="FU13" s="9">
        <v>27.541</v>
      </c>
      <c r="FV13" s="9">
        <v>14.22</v>
      </c>
      <c r="FW13" s="9">
        <v>13.321</v>
      </c>
      <c r="FX13" s="9">
        <v>27.541</v>
      </c>
      <c r="FY13" s="9">
        <v>14.22</v>
      </c>
      <c r="FZ13" s="9">
        <v>13.321</v>
      </c>
      <c r="GA13" s="9">
        <v>15.196999999999999</v>
      </c>
      <c r="GB13" s="9">
        <v>8.9489999999999998</v>
      </c>
      <c r="GC13" s="9">
        <v>6.2469999999999999</v>
      </c>
      <c r="GD13" s="9">
        <v>6.3630000000000004</v>
      </c>
      <c r="GE13" s="9">
        <v>3.9140000000000001</v>
      </c>
      <c r="GF13" s="9">
        <v>2.4489999999999998</v>
      </c>
      <c r="GG13" s="9">
        <v>3.1110000000000002</v>
      </c>
      <c r="GH13" s="9">
        <v>0</v>
      </c>
      <c r="GI13" s="9">
        <v>3.1110000000000002</v>
      </c>
      <c r="GJ13" s="9">
        <v>2.391</v>
      </c>
      <c r="GK13" s="9">
        <v>0.877</v>
      </c>
      <c r="GL13" s="9">
        <v>1.5129999999999999</v>
      </c>
      <c r="GM13" s="9">
        <v>0.47899999999999998</v>
      </c>
      <c r="GN13" s="9">
        <v>0.47899999999999998</v>
      </c>
      <c r="GO13" s="9">
        <v>0</v>
      </c>
      <c r="GP13" s="9">
        <v>0.47899999999999998</v>
      </c>
      <c r="GQ13" s="9">
        <v>0.47899999999999998</v>
      </c>
      <c r="GR13" s="9">
        <v>0</v>
      </c>
      <c r="GS13" s="9">
        <v>0</v>
      </c>
      <c r="GT13" s="9">
        <v>0</v>
      </c>
      <c r="GU13" s="9">
        <v>0</v>
      </c>
      <c r="GV13" s="9">
        <v>13.28</v>
      </c>
      <c r="GW13" s="9">
        <v>7.1790000000000003</v>
      </c>
      <c r="GX13" s="9">
        <v>6.101</v>
      </c>
      <c r="GY13" s="9">
        <v>13.28</v>
      </c>
      <c r="GZ13" s="9">
        <v>7.1790000000000003</v>
      </c>
      <c r="HA13" s="9">
        <v>6.101</v>
      </c>
      <c r="HB13" s="9">
        <v>6.44</v>
      </c>
      <c r="HC13" s="9">
        <v>3.3610000000000002</v>
      </c>
      <c r="HD13" s="9">
        <v>3.0790000000000002</v>
      </c>
      <c r="HE13" s="9">
        <v>2.5790000000000002</v>
      </c>
      <c r="HF13" s="9">
        <v>0.77600000000000002</v>
      </c>
      <c r="HG13" s="9">
        <v>1.8029999999999999</v>
      </c>
      <c r="HH13" s="9">
        <v>1.6819999999999999</v>
      </c>
      <c r="HI13" s="9">
        <v>1.119</v>
      </c>
      <c r="HJ13" s="9">
        <v>0.56299999999999994</v>
      </c>
      <c r="HK13" s="9">
        <v>1.4079999999999999</v>
      </c>
      <c r="HL13" s="9">
        <v>1.4079999999999999</v>
      </c>
      <c r="HM13" s="9">
        <v>0</v>
      </c>
      <c r="HN13" s="9">
        <v>1.171</v>
      </c>
      <c r="HO13" s="9">
        <v>0.51500000000000001</v>
      </c>
      <c r="HP13" s="9">
        <v>0.65600000000000003</v>
      </c>
      <c r="HQ13" s="9">
        <v>1.171</v>
      </c>
      <c r="HR13" s="9">
        <v>0.51500000000000001</v>
      </c>
      <c r="HS13" s="9">
        <v>0.65600000000000003</v>
      </c>
      <c r="HT13" s="9">
        <v>0</v>
      </c>
      <c r="HU13" s="9">
        <v>0</v>
      </c>
      <c r="HV13" s="9">
        <v>0</v>
      </c>
      <c r="HW13" s="9">
        <v>11.925000000000001</v>
      </c>
      <c r="HX13" s="9">
        <v>5.609</v>
      </c>
      <c r="HY13" s="9">
        <v>6.3159999999999998</v>
      </c>
      <c r="HZ13" s="9">
        <v>11.925000000000001</v>
      </c>
      <c r="IA13" s="9">
        <v>5.609</v>
      </c>
      <c r="IB13" s="9">
        <v>6.3159999999999998</v>
      </c>
      <c r="IC13" s="9">
        <v>0.51200000000000001</v>
      </c>
      <c r="ID13" s="9">
        <v>0.51200000000000001</v>
      </c>
      <c r="IE13" s="9">
        <v>0</v>
      </c>
      <c r="IF13" s="9">
        <v>4.9749999999999996</v>
      </c>
      <c r="IG13" s="9">
        <v>2.012</v>
      </c>
      <c r="IH13" s="9">
        <v>2.964</v>
      </c>
      <c r="II13" s="9">
        <v>2.7759999999999998</v>
      </c>
      <c r="IJ13" s="9">
        <v>1.1299999999999999</v>
      </c>
      <c r="IK13" s="9">
        <v>1.6459999999999999</v>
      </c>
      <c r="IL13" s="9">
        <v>2.569</v>
      </c>
      <c r="IM13" s="9">
        <v>1.4690000000000001</v>
      </c>
      <c r="IN13" s="9">
        <v>1.1000000000000001</v>
      </c>
      <c r="IO13" s="9">
        <v>1.093</v>
      </c>
      <c r="IP13" s="9">
        <v>0.48599999999999999</v>
      </c>
      <c r="IQ13" s="9">
        <v>0.60699999999999998</v>
      </c>
    </row>
    <row r="14" spans="1:251">
      <c r="A14" s="10">
        <v>43132</v>
      </c>
      <c r="B14" s="9">
        <v>17.244</v>
      </c>
      <c r="C14" s="9">
        <v>29.588999999999999</v>
      </c>
      <c r="D14" s="9">
        <v>14.648</v>
      </c>
      <c r="E14" s="9">
        <v>14.941000000000001</v>
      </c>
      <c r="F14" s="9">
        <v>27.803999999999998</v>
      </c>
      <c r="G14" s="9">
        <v>19.498999999999999</v>
      </c>
      <c r="H14" s="9">
        <v>8.3049999999999997</v>
      </c>
      <c r="I14" s="9">
        <v>26.013999999999999</v>
      </c>
      <c r="J14" s="9">
        <v>17.709</v>
      </c>
      <c r="K14" s="9">
        <v>8.3049999999999997</v>
      </c>
      <c r="L14" s="9">
        <v>1.79</v>
      </c>
      <c r="M14" s="9">
        <v>1.79</v>
      </c>
      <c r="N14" s="9">
        <v>0</v>
      </c>
      <c r="O14" s="9">
        <v>181.28899999999999</v>
      </c>
      <c r="P14" s="9">
        <v>101.702</v>
      </c>
      <c r="Q14" s="9">
        <v>79.587000000000003</v>
      </c>
      <c r="R14" s="9">
        <v>180.29599999999999</v>
      </c>
      <c r="S14" s="9">
        <v>100.709</v>
      </c>
      <c r="T14" s="9">
        <v>79.587000000000003</v>
      </c>
      <c r="U14" s="9">
        <v>65.611999999999995</v>
      </c>
      <c r="V14" s="9">
        <v>36.01</v>
      </c>
      <c r="W14" s="9">
        <v>29.602</v>
      </c>
      <c r="X14" s="9">
        <v>33.631</v>
      </c>
      <c r="Y14" s="9">
        <v>20.103000000000002</v>
      </c>
      <c r="Z14" s="9">
        <v>13.528</v>
      </c>
      <c r="AA14" s="9">
        <v>29.385999999999999</v>
      </c>
      <c r="AB14" s="9">
        <v>13.513</v>
      </c>
      <c r="AC14" s="9">
        <v>15.872999999999999</v>
      </c>
      <c r="AD14" s="9">
        <v>26.995000000000001</v>
      </c>
      <c r="AE14" s="9">
        <v>13.72</v>
      </c>
      <c r="AF14" s="9">
        <v>13.273999999999999</v>
      </c>
      <c r="AG14" s="9">
        <v>25.666</v>
      </c>
      <c r="AH14" s="9">
        <v>18.356000000000002</v>
      </c>
      <c r="AI14" s="9">
        <v>7.31</v>
      </c>
      <c r="AJ14" s="9">
        <v>24.672000000000001</v>
      </c>
      <c r="AK14" s="9">
        <v>17.361999999999998</v>
      </c>
      <c r="AL14" s="9">
        <v>7.31</v>
      </c>
      <c r="AM14" s="9">
        <v>0.99399999999999999</v>
      </c>
      <c r="AN14" s="9">
        <v>0.99399999999999999</v>
      </c>
      <c r="AO14" s="9">
        <v>0</v>
      </c>
      <c r="AP14" s="9">
        <v>31.021999999999998</v>
      </c>
      <c r="AQ14" s="9">
        <v>16.747</v>
      </c>
      <c r="AR14" s="9">
        <v>14.275</v>
      </c>
      <c r="AS14" s="9">
        <v>31.021999999999998</v>
      </c>
      <c r="AT14" s="9">
        <v>16.747</v>
      </c>
      <c r="AU14" s="9">
        <v>14.275</v>
      </c>
      <c r="AV14" s="9">
        <v>12.952999999999999</v>
      </c>
      <c r="AW14" s="9">
        <v>8.43</v>
      </c>
      <c r="AX14" s="9">
        <v>4.5229999999999997</v>
      </c>
      <c r="AY14" s="9">
        <v>5.8780000000000001</v>
      </c>
      <c r="AZ14" s="9">
        <v>2.4940000000000002</v>
      </c>
      <c r="BA14" s="9">
        <v>3.3839999999999999</v>
      </c>
      <c r="BB14" s="9">
        <v>7.0449999999999999</v>
      </c>
      <c r="BC14" s="9">
        <v>2.6309999999999998</v>
      </c>
      <c r="BD14" s="9">
        <v>4.4139999999999997</v>
      </c>
      <c r="BE14" s="9">
        <v>1.5</v>
      </c>
      <c r="BF14" s="9">
        <v>0.435</v>
      </c>
      <c r="BG14" s="9">
        <v>1.0649999999999999</v>
      </c>
      <c r="BH14" s="9">
        <v>3.6459999999999999</v>
      </c>
      <c r="BI14" s="9">
        <v>2.7559999999999998</v>
      </c>
      <c r="BJ14" s="9">
        <v>0.88900000000000001</v>
      </c>
      <c r="BK14" s="9">
        <v>3.6459999999999999</v>
      </c>
      <c r="BL14" s="9">
        <v>2.7559999999999998</v>
      </c>
      <c r="BM14" s="9">
        <v>0.88900000000000001</v>
      </c>
      <c r="BN14" s="9">
        <v>0</v>
      </c>
      <c r="BO14" s="9">
        <v>0</v>
      </c>
      <c r="BP14" s="9">
        <v>0</v>
      </c>
      <c r="BQ14" s="9">
        <v>10.791</v>
      </c>
      <c r="BR14" s="9">
        <v>5.7679999999999998</v>
      </c>
      <c r="BS14" s="9">
        <v>5.0229999999999997</v>
      </c>
      <c r="BT14" s="9">
        <v>10.791</v>
      </c>
      <c r="BU14" s="9">
        <v>5.7679999999999998</v>
      </c>
      <c r="BV14" s="9">
        <v>5.0229999999999997</v>
      </c>
      <c r="BW14" s="9">
        <v>4.5819999999999999</v>
      </c>
      <c r="BX14" s="9">
        <v>3.7839999999999998</v>
      </c>
      <c r="BY14" s="9">
        <v>0.79800000000000004</v>
      </c>
      <c r="BZ14" s="9">
        <v>3.1920000000000002</v>
      </c>
      <c r="CA14" s="9">
        <v>1.39</v>
      </c>
      <c r="CB14" s="9">
        <v>1.802</v>
      </c>
      <c r="CC14" s="9">
        <v>1.64</v>
      </c>
      <c r="CD14" s="9">
        <v>0</v>
      </c>
      <c r="CE14" s="9">
        <v>1.64</v>
      </c>
      <c r="CF14" s="9">
        <v>0.36699999999999999</v>
      </c>
      <c r="CG14" s="9">
        <v>0</v>
      </c>
      <c r="CH14" s="9">
        <v>0.36699999999999999</v>
      </c>
      <c r="CI14" s="9">
        <v>1.0109999999999999</v>
      </c>
      <c r="CJ14" s="9">
        <v>0.59399999999999997</v>
      </c>
      <c r="CK14" s="9">
        <v>0.41699999999999998</v>
      </c>
      <c r="CL14" s="9">
        <v>1.0109999999999999</v>
      </c>
      <c r="CM14" s="9">
        <v>0.59399999999999997</v>
      </c>
      <c r="CN14" s="9">
        <v>0.41699999999999998</v>
      </c>
      <c r="CO14" s="9">
        <v>0</v>
      </c>
      <c r="CP14" s="9">
        <v>0</v>
      </c>
      <c r="CQ14" s="9">
        <v>0</v>
      </c>
      <c r="CR14" s="9">
        <v>11.119</v>
      </c>
      <c r="CS14" s="9">
        <v>5.1120000000000001</v>
      </c>
      <c r="CT14" s="9">
        <v>6.0069999999999997</v>
      </c>
      <c r="CU14" s="9">
        <v>11.119</v>
      </c>
      <c r="CV14" s="9">
        <v>5.1120000000000001</v>
      </c>
      <c r="CW14" s="9">
        <v>6.0069999999999997</v>
      </c>
      <c r="CX14" s="9">
        <v>1.401</v>
      </c>
      <c r="CY14" s="9">
        <v>0</v>
      </c>
      <c r="CZ14" s="9">
        <v>1.401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4.3369999999999997</v>
      </c>
      <c r="DH14" s="9">
        <v>2.6789999999999998</v>
      </c>
      <c r="DI14" s="9">
        <v>1.6579999999999999</v>
      </c>
      <c r="DJ14" s="9">
        <v>5.3810000000000002</v>
      </c>
      <c r="DK14" s="9">
        <v>2.4329999999999998</v>
      </c>
      <c r="DL14" s="9">
        <v>2.948</v>
      </c>
      <c r="DM14" s="9">
        <v>5.3810000000000002</v>
      </c>
      <c r="DN14" s="9">
        <v>2.4329999999999998</v>
      </c>
      <c r="DO14" s="9">
        <v>2.948</v>
      </c>
      <c r="DP14" s="9">
        <v>0</v>
      </c>
      <c r="DQ14" s="9">
        <v>0</v>
      </c>
      <c r="DR14" s="9">
        <v>0</v>
      </c>
      <c r="DS14" s="9">
        <v>1.401</v>
      </c>
      <c r="DT14" s="9">
        <v>0</v>
      </c>
      <c r="DU14" s="9">
        <v>1.401</v>
      </c>
      <c r="DV14" s="9">
        <v>1.401</v>
      </c>
      <c r="DW14" s="9">
        <v>0</v>
      </c>
      <c r="DX14" s="9">
        <v>1.401</v>
      </c>
      <c r="DY14" s="9">
        <v>1.401</v>
      </c>
      <c r="DZ14" s="9">
        <v>0</v>
      </c>
      <c r="EA14" s="9">
        <v>1.401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9.718</v>
      </c>
      <c r="EU14" s="9">
        <v>5.1120000000000001</v>
      </c>
      <c r="EV14" s="9">
        <v>4.6059999999999999</v>
      </c>
      <c r="EW14" s="9">
        <v>9.718</v>
      </c>
      <c r="EX14" s="9">
        <v>5.1120000000000001</v>
      </c>
      <c r="EY14" s="9">
        <v>4.6059999999999999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4.3369999999999997</v>
      </c>
      <c r="FJ14" s="9">
        <v>2.6789999999999998</v>
      </c>
      <c r="FK14" s="9">
        <v>1.6579999999999999</v>
      </c>
      <c r="FL14" s="9">
        <v>5.3810000000000002</v>
      </c>
      <c r="FM14" s="9">
        <v>2.4329999999999998</v>
      </c>
      <c r="FN14" s="9">
        <v>2.948</v>
      </c>
      <c r="FO14" s="9">
        <v>5.3810000000000002</v>
      </c>
      <c r="FP14" s="9">
        <v>2.4329999999999998</v>
      </c>
      <c r="FQ14" s="9">
        <v>2.948</v>
      </c>
      <c r="FR14" s="9">
        <v>0</v>
      </c>
      <c r="FS14" s="9">
        <v>0</v>
      </c>
      <c r="FT14" s="9">
        <v>0</v>
      </c>
      <c r="FU14" s="9">
        <v>21.300999999999998</v>
      </c>
      <c r="FV14" s="9">
        <v>10.298999999999999</v>
      </c>
      <c r="FW14" s="9">
        <v>11.002000000000001</v>
      </c>
      <c r="FX14" s="9">
        <v>21.300999999999998</v>
      </c>
      <c r="FY14" s="9">
        <v>10.298999999999999</v>
      </c>
      <c r="FZ14" s="9">
        <v>11.002000000000001</v>
      </c>
      <c r="GA14" s="9">
        <v>13.648</v>
      </c>
      <c r="GB14" s="9">
        <v>6.6360000000000001</v>
      </c>
      <c r="GC14" s="9">
        <v>7.0119999999999996</v>
      </c>
      <c r="GD14" s="9">
        <v>4.8390000000000004</v>
      </c>
      <c r="GE14" s="9">
        <v>3.2570000000000001</v>
      </c>
      <c r="GF14" s="9">
        <v>1.583</v>
      </c>
      <c r="GG14" s="9">
        <v>0.94099999999999995</v>
      </c>
      <c r="GH14" s="9">
        <v>0</v>
      </c>
      <c r="GI14" s="9">
        <v>0.94099999999999995</v>
      </c>
      <c r="GJ14" s="9">
        <v>1.411</v>
      </c>
      <c r="GK14" s="9">
        <v>0.40600000000000003</v>
      </c>
      <c r="GL14" s="9">
        <v>1.0049999999999999</v>
      </c>
      <c r="GM14" s="9">
        <v>0.46100000000000002</v>
      </c>
      <c r="GN14" s="9">
        <v>0</v>
      </c>
      <c r="GO14" s="9">
        <v>0.46100000000000002</v>
      </c>
      <c r="GP14" s="9">
        <v>0.46100000000000002</v>
      </c>
      <c r="GQ14" s="9">
        <v>0</v>
      </c>
      <c r="GR14" s="9">
        <v>0.46100000000000002</v>
      </c>
      <c r="GS14" s="9">
        <v>0</v>
      </c>
      <c r="GT14" s="9">
        <v>0</v>
      </c>
      <c r="GU14" s="9">
        <v>0</v>
      </c>
      <c r="GV14" s="9">
        <v>13.753</v>
      </c>
      <c r="GW14" s="9">
        <v>8.3659999999999997</v>
      </c>
      <c r="GX14" s="9">
        <v>5.3869999999999996</v>
      </c>
      <c r="GY14" s="9">
        <v>13.215999999999999</v>
      </c>
      <c r="GZ14" s="9">
        <v>7.8289999999999997</v>
      </c>
      <c r="HA14" s="9">
        <v>5.3869999999999996</v>
      </c>
      <c r="HB14" s="9">
        <v>6.1769999999999996</v>
      </c>
      <c r="HC14" s="9">
        <v>2.5619999999999998</v>
      </c>
      <c r="HD14" s="9">
        <v>3.6160000000000001</v>
      </c>
      <c r="HE14" s="9">
        <v>1.6339999999999999</v>
      </c>
      <c r="HF14" s="9">
        <v>1.6339999999999999</v>
      </c>
      <c r="HG14" s="9">
        <v>0</v>
      </c>
      <c r="HH14" s="9">
        <v>1.391</v>
      </c>
      <c r="HI14" s="9">
        <v>0.9</v>
      </c>
      <c r="HJ14" s="9">
        <v>0.49099999999999999</v>
      </c>
      <c r="HK14" s="9">
        <v>2.323</v>
      </c>
      <c r="HL14" s="9">
        <v>1.042</v>
      </c>
      <c r="HM14" s="9">
        <v>1.2809999999999999</v>
      </c>
      <c r="HN14" s="9">
        <v>2.2290000000000001</v>
      </c>
      <c r="HO14" s="9">
        <v>2.2290000000000001</v>
      </c>
      <c r="HP14" s="9">
        <v>0</v>
      </c>
      <c r="HQ14" s="9">
        <v>1.6919999999999999</v>
      </c>
      <c r="HR14" s="9">
        <v>1.6919999999999999</v>
      </c>
      <c r="HS14" s="9">
        <v>0</v>
      </c>
      <c r="HT14" s="9">
        <v>0.53700000000000003</v>
      </c>
      <c r="HU14" s="9">
        <v>0.53700000000000003</v>
      </c>
      <c r="HV14" s="9">
        <v>0</v>
      </c>
      <c r="HW14" s="9">
        <v>17.042999999999999</v>
      </c>
      <c r="HX14" s="9">
        <v>10.416</v>
      </c>
      <c r="HY14" s="9">
        <v>6.6269999999999998</v>
      </c>
      <c r="HZ14" s="9">
        <v>16.585999999999999</v>
      </c>
      <c r="IA14" s="9">
        <v>9.9589999999999996</v>
      </c>
      <c r="IB14" s="9">
        <v>6.6269999999999998</v>
      </c>
      <c r="IC14" s="9">
        <v>5.7039999999999997</v>
      </c>
      <c r="ID14" s="9">
        <v>2.5750000000000002</v>
      </c>
      <c r="IE14" s="9">
        <v>3.13</v>
      </c>
      <c r="IF14" s="9">
        <v>3.9430000000000001</v>
      </c>
      <c r="IG14" s="9">
        <v>2.7160000000000002</v>
      </c>
      <c r="IH14" s="9">
        <v>1.2270000000000001</v>
      </c>
      <c r="II14" s="9">
        <v>2.1880000000000002</v>
      </c>
      <c r="IJ14" s="9">
        <v>1.111</v>
      </c>
      <c r="IK14" s="9">
        <v>1.077</v>
      </c>
      <c r="IL14" s="9">
        <v>4.0940000000000003</v>
      </c>
      <c r="IM14" s="9">
        <v>2.9</v>
      </c>
      <c r="IN14" s="9">
        <v>1.1930000000000001</v>
      </c>
      <c r="IO14" s="9">
        <v>1.1140000000000001</v>
      </c>
      <c r="IP14" s="9">
        <v>1.1140000000000001</v>
      </c>
      <c r="IQ14" s="9">
        <v>0</v>
      </c>
    </row>
    <row r="15" spans="1:251">
      <c r="A15" s="10">
        <v>43497</v>
      </c>
      <c r="B15" s="9">
        <v>16.645</v>
      </c>
      <c r="C15" s="9">
        <v>23.835999999999999</v>
      </c>
      <c r="D15" s="9">
        <v>13.606</v>
      </c>
      <c r="E15" s="9">
        <v>10.23</v>
      </c>
      <c r="F15" s="9">
        <v>20.428000000000001</v>
      </c>
      <c r="G15" s="9">
        <v>13.678000000000001</v>
      </c>
      <c r="H15" s="9">
        <v>6.75</v>
      </c>
      <c r="I15" s="9">
        <v>15.872999999999999</v>
      </c>
      <c r="J15" s="9">
        <v>10.555999999999999</v>
      </c>
      <c r="K15" s="9">
        <v>5.3170000000000002</v>
      </c>
      <c r="L15" s="9">
        <v>4.5540000000000003</v>
      </c>
      <c r="M15" s="9">
        <v>3.1219999999999999</v>
      </c>
      <c r="N15" s="9">
        <v>1.4330000000000001</v>
      </c>
      <c r="O15" s="9">
        <v>156.05799999999999</v>
      </c>
      <c r="P15" s="9">
        <v>85.152000000000001</v>
      </c>
      <c r="Q15" s="9">
        <v>70.906999999999996</v>
      </c>
      <c r="R15" s="9">
        <v>152.44200000000001</v>
      </c>
      <c r="S15" s="9">
        <v>82.03</v>
      </c>
      <c r="T15" s="9">
        <v>70.412000000000006</v>
      </c>
      <c r="U15" s="9">
        <v>53.548000000000002</v>
      </c>
      <c r="V15" s="9">
        <v>28.326000000000001</v>
      </c>
      <c r="W15" s="9">
        <v>25.221</v>
      </c>
      <c r="X15" s="9">
        <v>36.558</v>
      </c>
      <c r="Y15" s="9">
        <v>19.652999999999999</v>
      </c>
      <c r="Z15" s="9">
        <v>16.905000000000001</v>
      </c>
      <c r="AA15" s="9">
        <v>26.068999999999999</v>
      </c>
      <c r="AB15" s="9">
        <v>12.459</v>
      </c>
      <c r="AC15" s="9">
        <v>13.61</v>
      </c>
      <c r="AD15" s="9">
        <v>21.318000000000001</v>
      </c>
      <c r="AE15" s="9">
        <v>11.522</v>
      </c>
      <c r="AF15" s="9">
        <v>9.7959999999999994</v>
      </c>
      <c r="AG15" s="9">
        <v>18.565000000000001</v>
      </c>
      <c r="AH15" s="9">
        <v>13.191000000000001</v>
      </c>
      <c r="AI15" s="9">
        <v>5.3739999999999997</v>
      </c>
      <c r="AJ15" s="9">
        <v>14.948</v>
      </c>
      <c r="AK15" s="9">
        <v>10.069000000000001</v>
      </c>
      <c r="AL15" s="9">
        <v>4.8789999999999996</v>
      </c>
      <c r="AM15" s="9">
        <v>3.617</v>
      </c>
      <c r="AN15" s="9">
        <v>3.1219999999999999</v>
      </c>
      <c r="AO15" s="9">
        <v>0.495</v>
      </c>
      <c r="AP15" s="9">
        <v>24.262</v>
      </c>
      <c r="AQ15" s="9">
        <v>10.298</v>
      </c>
      <c r="AR15" s="9">
        <v>13.964</v>
      </c>
      <c r="AS15" s="9">
        <v>24.262</v>
      </c>
      <c r="AT15" s="9">
        <v>10.298</v>
      </c>
      <c r="AU15" s="9">
        <v>13.964</v>
      </c>
      <c r="AV15" s="9">
        <v>9.25</v>
      </c>
      <c r="AW15" s="9">
        <v>3.3540000000000001</v>
      </c>
      <c r="AX15" s="9">
        <v>5.8959999999999999</v>
      </c>
      <c r="AY15" s="9">
        <v>4.6219999999999999</v>
      </c>
      <c r="AZ15" s="9">
        <v>1.7330000000000001</v>
      </c>
      <c r="BA15" s="9">
        <v>2.89</v>
      </c>
      <c r="BB15" s="9">
        <v>5.0990000000000002</v>
      </c>
      <c r="BC15" s="9">
        <v>2.6019999999999999</v>
      </c>
      <c r="BD15" s="9">
        <v>2.4969999999999999</v>
      </c>
      <c r="BE15" s="9">
        <v>3.4390000000000001</v>
      </c>
      <c r="BF15" s="9">
        <v>1.6020000000000001</v>
      </c>
      <c r="BG15" s="9">
        <v>1.837</v>
      </c>
      <c r="BH15" s="9">
        <v>1.8520000000000001</v>
      </c>
      <c r="BI15" s="9">
        <v>1.0069999999999999</v>
      </c>
      <c r="BJ15" s="9">
        <v>0.84499999999999997</v>
      </c>
      <c r="BK15" s="9">
        <v>1.8520000000000001</v>
      </c>
      <c r="BL15" s="9">
        <v>1.0069999999999999</v>
      </c>
      <c r="BM15" s="9">
        <v>0.84499999999999997</v>
      </c>
      <c r="BN15" s="9">
        <v>0</v>
      </c>
      <c r="BO15" s="9">
        <v>0</v>
      </c>
      <c r="BP15" s="9">
        <v>0</v>
      </c>
      <c r="BQ15" s="9">
        <v>8.2560000000000002</v>
      </c>
      <c r="BR15" s="9">
        <v>6.6059999999999999</v>
      </c>
      <c r="BS15" s="9">
        <v>1.65</v>
      </c>
      <c r="BT15" s="9">
        <v>8.2560000000000002</v>
      </c>
      <c r="BU15" s="9">
        <v>6.6059999999999999</v>
      </c>
      <c r="BV15" s="9">
        <v>1.65</v>
      </c>
      <c r="BW15" s="9">
        <v>2.8820000000000001</v>
      </c>
      <c r="BX15" s="9">
        <v>2.2719999999999998</v>
      </c>
      <c r="BY15" s="9">
        <v>0.61</v>
      </c>
      <c r="BZ15" s="9">
        <v>1.175</v>
      </c>
      <c r="CA15" s="9">
        <v>0.59699999999999998</v>
      </c>
      <c r="CB15" s="9">
        <v>0.57799999999999996</v>
      </c>
      <c r="CC15" s="9">
        <v>2.286</v>
      </c>
      <c r="CD15" s="9">
        <v>2.286</v>
      </c>
      <c r="CE15" s="9">
        <v>0</v>
      </c>
      <c r="CF15" s="9">
        <v>1.4410000000000001</v>
      </c>
      <c r="CG15" s="9">
        <v>0.98</v>
      </c>
      <c r="CH15" s="9">
        <v>0.46100000000000002</v>
      </c>
      <c r="CI15" s="9">
        <v>0.47199999999999998</v>
      </c>
      <c r="CJ15" s="9">
        <v>0.47199999999999998</v>
      </c>
      <c r="CK15" s="9">
        <v>0</v>
      </c>
      <c r="CL15" s="9">
        <v>0.47199999999999998</v>
      </c>
      <c r="CM15" s="9">
        <v>0.47199999999999998</v>
      </c>
      <c r="CN15" s="9">
        <v>0</v>
      </c>
      <c r="CO15" s="9">
        <v>0</v>
      </c>
      <c r="CP15" s="9">
        <v>0</v>
      </c>
      <c r="CQ15" s="9">
        <v>0</v>
      </c>
      <c r="CR15" s="9">
        <v>9.0470000000000006</v>
      </c>
      <c r="CS15" s="9">
        <v>4.6349999999999998</v>
      </c>
      <c r="CT15" s="9">
        <v>4.4119999999999999</v>
      </c>
      <c r="CU15" s="9">
        <v>7.5350000000000001</v>
      </c>
      <c r="CV15" s="9">
        <v>3.6179999999999999</v>
      </c>
      <c r="CW15" s="9">
        <v>3.9169999999999998</v>
      </c>
      <c r="CX15" s="9">
        <v>1.0669999999999999</v>
      </c>
      <c r="CY15" s="9">
        <v>0</v>
      </c>
      <c r="CZ15" s="9">
        <v>1.0669999999999999</v>
      </c>
      <c r="DA15" s="9">
        <v>0.69599999999999995</v>
      </c>
      <c r="DB15" s="9">
        <v>0.69599999999999995</v>
      </c>
      <c r="DC15" s="9">
        <v>0</v>
      </c>
      <c r="DD15" s="9">
        <v>0</v>
      </c>
      <c r="DE15" s="9">
        <v>0</v>
      </c>
      <c r="DF15" s="9">
        <v>0</v>
      </c>
      <c r="DG15" s="9">
        <v>1.0629999999999999</v>
      </c>
      <c r="DH15" s="9">
        <v>0</v>
      </c>
      <c r="DI15" s="9">
        <v>1.0629999999999999</v>
      </c>
      <c r="DJ15" s="9">
        <v>6.2210000000000001</v>
      </c>
      <c r="DK15" s="9">
        <v>3.9390000000000001</v>
      </c>
      <c r="DL15" s="9">
        <v>2.282</v>
      </c>
      <c r="DM15" s="9">
        <v>4.7089999999999996</v>
      </c>
      <c r="DN15" s="9">
        <v>2.9220000000000002</v>
      </c>
      <c r="DO15" s="9">
        <v>1.7869999999999999</v>
      </c>
      <c r="DP15" s="9">
        <v>1.512</v>
      </c>
      <c r="DQ15" s="9">
        <v>1.0169999999999999</v>
      </c>
      <c r="DR15" s="9">
        <v>0.495</v>
      </c>
      <c r="DS15" s="9">
        <v>0.57799999999999996</v>
      </c>
      <c r="DT15" s="9">
        <v>0</v>
      </c>
      <c r="DU15" s="9">
        <v>0.57799999999999996</v>
      </c>
      <c r="DV15" s="9">
        <v>0.57799999999999996</v>
      </c>
      <c r="DW15" s="9">
        <v>0</v>
      </c>
      <c r="DX15" s="9">
        <v>0.57799999999999996</v>
      </c>
      <c r="DY15" s="9">
        <v>0.57799999999999996</v>
      </c>
      <c r="DZ15" s="9">
        <v>0</v>
      </c>
      <c r="EA15" s="9">
        <v>0.57799999999999996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8.4689999999999994</v>
      </c>
      <c r="EU15" s="9">
        <v>4.6349999999999998</v>
      </c>
      <c r="EV15" s="9">
        <v>3.8340000000000001</v>
      </c>
      <c r="EW15" s="9">
        <v>6.9569999999999999</v>
      </c>
      <c r="EX15" s="9">
        <v>3.6179999999999999</v>
      </c>
      <c r="EY15" s="9">
        <v>3.339</v>
      </c>
      <c r="EZ15" s="9">
        <v>0.48899999999999999</v>
      </c>
      <c r="FA15" s="9">
        <v>0</v>
      </c>
      <c r="FB15" s="9">
        <v>0.48899999999999999</v>
      </c>
      <c r="FC15" s="9">
        <v>0.69599999999999995</v>
      </c>
      <c r="FD15" s="9">
        <v>0.69599999999999995</v>
      </c>
      <c r="FE15" s="9">
        <v>0</v>
      </c>
      <c r="FF15" s="9">
        <v>0</v>
      </c>
      <c r="FG15" s="9">
        <v>0</v>
      </c>
      <c r="FH15" s="9">
        <v>0</v>
      </c>
      <c r="FI15" s="9">
        <v>1.0629999999999999</v>
      </c>
      <c r="FJ15" s="9">
        <v>0</v>
      </c>
      <c r="FK15" s="9">
        <v>1.0629999999999999</v>
      </c>
      <c r="FL15" s="9">
        <v>6.2210000000000001</v>
      </c>
      <c r="FM15" s="9">
        <v>3.9390000000000001</v>
      </c>
      <c r="FN15" s="9">
        <v>2.282</v>
      </c>
      <c r="FO15" s="9">
        <v>4.7089999999999996</v>
      </c>
      <c r="FP15" s="9">
        <v>2.9220000000000002</v>
      </c>
      <c r="FQ15" s="9">
        <v>1.7869999999999999</v>
      </c>
      <c r="FR15" s="9">
        <v>1.512</v>
      </c>
      <c r="FS15" s="9">
        <v>1.0169999999999999</v>
      </c>
      <c r="FT15" s="9">
        <v>0.495</v>
      </c>
      <c r="FU15" s="9">
        <v>21.606000000000002</v>
      </c>
      <c r="FV15" s="9">
        <v>10.763</v>
      </c>
      <c r="FW15" s="9">
        <v>10.843</v>
      </c>
      <c r="FX15" s="9">
        <v>21.010999999999999</v>
      </c>
      <c r="FY15" s="9">
        <v>10.167</v>
      </c>
      <c r="FZ15" s="9">
        <v>10.843</v>
      </c>
      <c r="GA15" s="9">
        <v>12.73</v>
      </c>
      <c r="GB15" s="9">
        <v>6.1130000000000004</v>
      </c>
      <c r="GC15" s="9">
        <v>6.6180000000000003</v>
      </c>
      <c r="GD15" s="9">
        <v>5.0309999999999997</v>
      </c>
      <c r="GE15" s="9">
        <v>2.82</v>
      </c>
      <c r="GF15" s="9">
        <v>2.2109999999999999</v>
      </c>
      <c r="GG15" s="9">
        <v>2.63</v>
      </c>
      <c r="GH15" s="9">
        <v>0.61599999999999999</v>
      </c>
      <c r="GI15" s="9">
        <v>2.0139999999999998</v>
      </c>
      <c r="GJ15" s="9">
        <v>0</v>
      </c>
      <c r="GK15" s="9">
        <v>0</v>
      </c>
      <c r="GL15" s="9">
        <v>0</v>
      </c>
      <c r="GM15" s="9">
        <v>1.214</v>
      </c>
      <c r="GN15" s="9">
        <v>1.214</v>
      </c>
      <c r="GO15" s="9">
        <v>0</v>
      </c>
      <c r="GP15" s="9">
        <v>0.61899999999999999</v>
      </c>
      <c r="GQ15" s="9">
        <v>0.61899999999999999</v>
      </c>
      <c r="GR15" s="9">
        <v>0</v>
      </c>
      <c r="GS15" s="9">
        <v>0.59599999999999997</v>
      </c>
      <c r="GT15" s="9">
        <v>0.59599999999999997</v>
      </c>
      <c r="GU15" s="9">
        <v>0</v>
      </c>
      <c r="GV15" s="9">
        <v>8.7989999999999995</v>
      </c>
      <c r="GW15" s="9">
        <v>6.8220000000000001</v>
      </c>
      <c r="GX15" s="9">
        <v>1.976</v>
      </c>
      <c r="GY15" s="9">
        <v>7.7130000000000001</v>
      </c>
      <c r="GZ15" s="9">
        <v>5.7359999999999998</v>
      </c>
      <c r="HA15" s="9">
        <v>1.976</v>
      </c>
      <c r="HB15" s="9">
        <v>2.75</v>
      </c>
      <c r="HC15" s="9">
        <v>1.3029999999999999</v>
      </c>
      <c r="HD15" s="9">
        <v>1.448</v>
      </c>
      <c r="HE15" s="9">
        <v>1.9319999999999999</v>
      </c>
      <c r="HF15" s="9">
        <v>1.9319999999999999</v>
      </c>
      <c r="HG15" s="9">
        <v>0</v>
      </c>
      <c r="HH15" s="9">
        <v>1.21</v>
      </c>
      <c r="HI15" s="9">
        <v>0.68100000000000005</v>
      </c>
      <c r="HJ15" s="9">
        <v>0.52900000000000003</v>
      </c>
      <c r="HK15" s="9">
        <v>1.2410000000000001</v>
      </c>
      <c r="HL15" s="9">
        <v>1.2410000000000001</v>
      </c>
      <c r="HM15" s="9">
        <v>0</v>
      </c>
      <c r="HN15" s="9">
        <v>1.6659999999999999</v>
      </c>
      <c r="HO15" s="9">
        <v>1.6659999999999999</v>
      </c>
      <c r="HP15" s="9">
        <v>0</v>
      </c>
      <c r="HQ15" s="9">
        <v>0.57999999999999996</v>
      </c>
      <c r="HR15" s="9">
        <v>0.57999999999999996</v>
      </c>
      <c r="HS15" s="9">
        <v>0</v>
      </c>
      <c r="HT15" s="9">
        <v>1.0860000000000001</v>
      </c>
      <c r="HU15" s="9">
        <v>1.0860000000000001</v>
      </c>
      <c r="HV15" s="9">
        <v>0</v>
      </c>
      <c r="HW15" s="9">
        <v>14.817</v>
      </c>
      <c r="HX15" s="9">
        <v>9.4320000000000004</v>
      </c>
      <c r="HY15" s="9">
        <v>5.3849999999999998</v>
      </c>
      <c r="HZ15" s="9">
        <v>14.394</v>
      </c>
      <c r="IA15" s="9">
        <v>9.0090000000000003</v>
      </c>
      <c r="IB15" s="9">
        <v>5.3849999999999998</v>
      </c>
      <c r="IC15" s="9">
        <v>3.7</v>
      </c>
      <c r="ID15" s="9">
        <v>2.0009999999999999</v>
      </c>
      <c r="IE15" s="9">
        <v>1.6990000000000001</v>
      </c>
      <c r="IF15" s="9">
        <v>2.165</v>
      </c>
      <c r="IG15" s="9">
        <v>1.117</v>
      </c>
      <c r="IH15" s="9">
        <v>1.048</v>
      </c>
      <c r="II15" s="9">
        <v>2.37</v>
      </c>
      <c r="IJ15" s="9">
        <v>2.37</v>
      </c>
      <c r="IK15" s="9">
        <v>0</v>
      </c>
      <c r="IL15" s="9">
        <v>5.0869999999999997</v>
      </c>
      <c r="IM15" s="9">
        <v>2.4500000000000002</v>
      </c>
      <c r="IN15" s="9">
        <v>2.637</v>
      </c>
      <c r="IO15" s="9">
        <v>1.494</v>
      </c>
      <c r="IP15" s="9">
        <v>1.494</v>
      </c>
      <c r="IQ15" s="9">
        <v>0</v>
      </c>
    </row>
    <row r="16" spans="1:251">
      <c r="A16" s="10">
        <v>43862</v>
      </c>
      <c r="B16" s="9">
        <v>13.33</v>
      </c>
      <c r="C16" s="9">
        <v>26.388999999999999</v>
      </c>
      <c r="D16" s="9">
        <v>12.946</v>
      </c>
      <c r="E16" s="9">
        <v>13.443</v>
      </c>
      <c r="F16" s="9">
        <v>27.376000000000001</v>
      </c>
      <c r="G16" s="9">
        <v>16.541</v>
      </c>
      <c r="H16" s="9">
        <v>10.835000000000001</v>
      </c>
      <c r="I16" s="9">
        <v>24.734999999999999</v>
      </c>
      <c r="J16" s="9">
        <v>14.736000000000001</v>
      </c>
      <c r="K16" s="9">
        <v>10</v>
      </c>
      <c r="L16" s="9">
        <v>2.641</v>
      </c>
      <c r="M16" s="9">
        <v>1.8049999999999999</v>
      </c>
      <c r="N16" s="9">
        <v>0.83599999999999997</v>
      </c>
      <c r="O16" s="9">
        <v>161.59399999999999</v>
      </c>
      <c r="P16" s="9">
        <v>89.100999999999999</v>
      </c>
      <c r="Q16" s="9">
        <v>72.492999999999995</v>
      </c>
      <c r="R16" s="9">
        <v>159.58500000000001</v>
      </c>
      <c r="S16" s="9">
        <v>87.927000000000007</v>
      </c>
      <c r="T16" s="9">
        <v>71.656999999999996</v>
      </c>
      <c r="U16" s="9">
        <v>60.57</v>
      </c>
      <c r="V16" s="9">
        <v>35.130000000000003</v>
      </c>
      <c r="W16" s="9">
        <v>25.44</v>
      </c>
      <c r="X16" s="9">
        <v>29.114000000000001</v>
      </c>
      <c r="Y16" s="9">
        <v>14.385999999999999</v>
      </c>
      <c r="Z16" s="9">
        <v>14.728999999999999</v>
      </c>
      <c r="AA16" s="9">
        <v>24.068999999999999</v>
      </c>
      <c r="AB16" s="9">
        <v>13.497</v>
      </c>
      <c r="AC16" s="9">
        <v>10.571999999999999</v>
      </c>
      <c r="AD16" s="9">
        <v>23.687999999999999</v>
      </c>
      <c r="AE16" s="9">
        <v>12.226000000000001</v>
      </c>
      <c r="AF16" s="9">
        <v>11.462</v>
      </c>
      <c r="AG16" s="9">
        <v>24.152999999999999</v>
      </c>
      <c r="AH16" s="9">
        <v>13.862</v>
      </c>
      <c r="AI16" s="9">
        <v>10.29</v>
      </c>
      <c r="AJ16" s="9">
        <v>22.143000000000001</v>
      </c>
      <c r="AK16" s="9">
        <v>12.688000000000001</v>
      </c>
      <c r="AL16" s="9">
        <v>9.4550000000000001</v>
      </c>
      <c r="AM16" s="9">
        <v>2.0099999999999998</v>
      </c>
      <c r="AN16" s="9">
        <v>1.1739999999999999</v>
      </c>
      <c r="AO16" s="9">
        <v>0.83599999999999997</v>
      </c>
      <c r="AP16" s="9">
        <v>28.452000000000002</v>
      </c>
      <c r="AQ16" s="9">
        <v>13.992000000000001</v>
      </c>
      <c r="AR16" s="9">
        <v>14.46</v>
      </c>
      <c r="AS16" s="9">
        <v>28.452000000000002</v>
      </c>
      <c r="AT16" s="9">
        <v>13.992000000000001</v>
      </c>
      <c r="AU16" s="9">
        <v>14.46</v>
      </c>
      <c r="AV16" s="9">
        <v>9.6379999999999999</v>
      </c>
      <c r="AW16" s="9">
        <v>5.1840000000000002</v>
      </c>
      <c r="AX16" s="9">
        <v>4.4530000000000003</v>
      </c>
      <c r="AY16" s="9">
        <v>3.8580000000000001</v>
      </c>
      <c r="AZ16" s="9">
        <v>2.2610000000000001</v>
      </c>
      <c r="BA16" s="9">
        <v>1.597</v>
      </c>
      <c r="BB16" s="9">
        <v>6.9349999999999996</v>
      </c>
      <c r="BC16" s="9">
        <v>2.5289999999999999</v>
      </c>
      <c r="BD16" s="9">
        <v>4.4059999999999997</v>
      </c>
      <c r="BE16" s="9">
        <v>5.4409999999999998</v>
      </c>
      <c r="BF16" s="9">
        <v>2.8679999999999999</v>
      </c>
      <c r="BG16" s="9">
        <v>2.5739999999999998</v>
      </c>
      <c r="BH16" s="9">
        <v>2.58</v>
      </c>
      <c r="BI16" s="9">
        <v>1.1499999999999999</v>
      </c>
      <c r="BJ16" s="9">
        <v>1.43</v>
      </c>
      <c r="BK16" s="9">
        <v>2.58</v>
      </c>
      <c r="BL16" s="9">
        <v>1.1499999999999999</v>
      </c>
      <c r="BM16" s="9">
        <v>1.43</v>
      </c>
      <c r="BN16" s="9">
        <v>0</v>
      </c>
      <c r="BO16" s="9">
        <v>0</v>
      </c>
      <c r="BP16" s="9">
        <v>0</v>
      </c>
      <c r="BQ16" s="9">
        <v>12.71</v>
      </c>
      <c r="BR16" s="9">
        <v>4.9489999999999998</v>
      </c>
      <c r="BS16" s="9">
        <v>7.7610000000000001</v>
      </c>
      <c r="BT16" s="9">
        <v>12.71</v>
      </c>
      <c r="BU16" s="9">
        <v>4.9489999999999998</v>
      </c>
      <c r="BV16" s="9">
        <v>7.7610000000000001</v>
      </c>
      <c r="BW16" s="9">
        <v>5.3390000000000004</v>
      </c>
      <c r="BX16" s="9">
        <v>1.974</v>
      </c>
      <c r="BY16" s="9">
        <v>3.3650000000000002</v>
      </c>
      <c r="BZ16" s="9">
        <v>3.26</v>
      </c>
      <c r="CA16" s="9">
        <v>0.63200000000000001</v>
      </c>
      <c r="CB16" s="9">
        <v>2.629</v>
      </c>
      <c r="CC16" s="9">
        <v>0.51200000000000001</v>
      </c>
      <c r="CD16" s="9">
        <v>0</v>
      </c>
      <c r="CE16" s="9">
        <v>0.51200000000000001</v>
      </c>
      <c r="CF16" s="9">
        <v>1.2609999999999999</v>
      </c>
      <c r="CG16" s="9">
        <v>1.2609999999999999</v>
      </c>
      <c r="CH16" s="9">
        <v>0</v>
      </c>
      <c r="CI16" s="9">
        <v>2.3380000000000001</v>
      </c>
      <c r="CJ16" s="9">
        <v>1.083</v>
      </c>
      <c r="CK16" s="9">
        <v>1.2549999999999999</v>
      </c>
      <c r="CL16" s="9">
        <v>2.3380000000000001</v>
      </c>
      <c r="CM16" s="9">
        <v>1.083</v>
      </c>
      <c r="CN16" s="9">
        <v>1.2549999999999999</v>
      </c>
      <c r="CO16" s="9">
        <v>0</v>
      </c>
      <c r="CP16" s="9">
        <v>0</v>
      </c>
      <c r="CQ16" s="9">
        <v>0</v>
      </c>
      <c r="CR16" s="9">
        <v>15.765000000000001</v>
      </c>
      <c r="CS16" s="9">
        <v>8.9580000000000002</v>
      </c>
      <c r="CT16" s="9">
        <v>6.8070000000000004</v>
      </c>
      <c r="CU16" s="9">
        <v>14.397</v>
      </c>
      <c r="CV16" s="9">
        <v>8.4260000000000002</v>
      </c>
      <c r="CW16" s="9">
        <v>5.9710000000000001</v>
      </c>
      <c r="CX16" s="9">
        <v>1.03</v>
      </c>
      <c r="CY16" s="9">
        <v>0.36299999999999999</v>
      </c>
      <c r="CZ16" s="9">
        <v>0.66700000000000004</v>
      </c>
      <c r="DA16" s="9">
        <v>0.77400000000000002</v>
      </c>
      <c r="DB16" s="9">
        <v>0</v>
      </c>
      <c r="DC16" s="9">
        <v>0.77400000000000002</v>
      </c>
      <c r="DD16" s="9">
        <v>0.56000000000000005</v>
      </c>
      <c r="DE16" s="9">
        <v>0.56000000000000005</v>
      </c>
      <c r="DF16" s="9">
        <v>0</v>
      </c>
      <c r="DG16" s="9">
        <v>1.911</v>
      </c>
      <c r="DH16" s="9">
        <v>1.234</v>
      </c>
      <c r="DI16" s="9">
        <v>0.67700000000000005</v>
      </c>
      <c r="DJ16" s="9">
        <v>11.49</v>
      </c>
      <c r="DK16" s="9">
        <v>6.8010000000000002</v>
      </c>
      <c r="DL16" s="9">
        <v>4.6890000000000001</v>
      </c>
      <c r="DM16" s="9">
        <v>10.122</v>
      </c>
      <c r="DN16" s="9">
        <v>6.2679999999999998</v>
      </c>
      <c r="DO16" s="9">
        <v>3.8530000000000002</v>
      </c>
      <c r="DP16" s="9">
        <v>1.3680000000000001</v>
      </c>
      <c r="DQ16" s="9">
        <v>0.53300000000000003</v>
      </c>
      <c r="DR16" s="9">
        <v>0.83599999999999997</v>
      </c>
      <c r="DS16" s="9">
        <v>0.85399999999999998</v>
      </c>
      <c r="DT16" s="9">
        <v>0.36299999999999999</v>
      </c>
      <c r="DU16" s="9">
        <v>0.49099999999999999</v>
      </c>
      <c r="DV16" s="9">
        <v>0.85399999999999998</v>
      </c>
      <c r="DW16" s="9">
        <v>0.36299999999999999</v>
      </c>
      <c r="DX16" s="9">
        <v>0.49099999999999999</v>
      </c>
      <c r="DY16" s="9">
        <v>0.85399999999999998</v>
      </c>
      <c r="DZ16" s="9">
        <v>0.36299999999999999</v>
      </c>
      <c r="EA16" s="9">
        <v>0.49099999999999999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14.911</v>
      </c>
      <c r="EU16" s="9">
        <v>8.5950000000000006</v>
      </c>
      <c r="EV16" s="9">
        <v>6.3159999999999998</v>
      </c>
      <c r="EW16" s="9">
        <v>13.542999999999999</v>
      </c>
      <c r="EX16" s="9">
        <v>8.0619999999999994</v>
      </c>
      <c r="EY16" s="9">
        <v>5.48</v>
      </c>
      <c r="EZ16" s="9">
        <v>0.17599999999999999</v>
      </c>
      <c r="FA16" s="9">
        <v>0</v>
      </c>
      <c r="FB16" s="9">
        <v>0.17599999999999999</v>
      </c>
      <c r="FC16" s="9">
        <v>0.77400000000000002</v>
      </c>
      <c r="FD16" s="9">
        <v>0</v>
      </c>
      <c r="FE16" s="9">
        <v>0.77400000000000002</v>
      </c>
      <c r="FF16" s="9">
        <v>0.56000000000000005</v>
      </c>
      <c r="FG16" s="9">
        <v>0.56000000000000005</v>
      </c>
      <c r="FH16" s="9">
        <v>0</v>
      </c>
      <c r="FI16" s="9">
        <v>1.911</v>
      </c>
      <c r="FJ16" s="9">
        <v>1.234</v>
      </c>
      <c r="FK16" s="9">
        <v>0.67700000000000005</v>
      </c>
      <c r="FL16" s="9">
        <v>11.49</v>
      </c>
      <c r="FM16" s="9">
        <v>6.8010000000000002</v>
      </c>
      <c r="FN16" s="9">
        <v>4.6890000000000001</v>
      </c>
      <c r="FO16" s="9">
        <v>10.122</v>
      </c>
      <c r="FP16" s="9">
        <v>6.2679999999999998</v>
      </c>
      <c r="FQ16" s="9">
        <v>3.8530000000000002</v>
      </c>
      <c r="FR16" s="9">
        <v>1.3680000000000001</v>
      </c>
      <c r="FS16" s="9">
        <v>0.53300000000000003</v>
      </c>
      <c r="FT16" s="9">
        <v>0.83599999999999997</v>
      </c>
      <c r="FU16" s="9">
        <v>20.917000000000002</v>
      </c>
      <c r="FV16" s="9">
        <v>10.071999999999999</v>
      </c>
      <c r="FW16" s="9">
        <v>10.845000000000001</v>
      </c>
      <c r="FX16" s="9">
        <v>20.274999999999999</v>
      </c>
      <c r="FY16" s="9">
        <v>9.43</v>
      </c>
      <c r="FZ16" s="9">
        <v>10.845000000000001</v>
      </c>
      <c r="GA16" s="9">
        <v>15.727</v>
      </c>
      <c r="GB16" s="9">
        <v>8.19</v>
      </c>
      <c r="GC16" s="9">
        <v>7.5380000000000003</v>
      </c>
      <c r="GD16" s="9">
        <v>3.9460000000000002</v>
      </c>
      <c r="GE16" s="9">
        <v>1.24</v>
      </c>
      <c r="GF16" s="9">
        <v>2.7050000000000001</v>
      </c>
      <c r="GG16" s="9">
        <v>0</v>
      </c>
      <c r="GH16" s="9">
        <v>0</v>
      </c>
      <c r="GI16" s="9">
        <v>0</v>
      </c>
      <c r="GJ16" s="9">
        <v>0.60199999999999998</v>
      </c>
      <c r="GK16" s="9">
        <v>0</v>
      </c>
      <c r="GL16" s="9">
        <v>0.60199999999999998</v>
      </c>
      <c r="GM16" s="9">
        <v>0.64200000000000002</v>
      </c>
      <c r="GN16" s="9">
        <v>0.64200000000000002</v>
      </c>
      <c r="GO16" s="9">
        <v>0</v>
      </c>
      <c r="GP16" s="9">
        <v>0</v>
      </c>
      <c r="GQ16" s="9">
        <v>0</v>
      </c>
      <c r="GR16" s="9">
        <v>0</v>
      </c>
      <c r="GS16" s="9">
        <v>0.64200000000000002</v>
      </c>
      <c r="GT16" s="9">
        <v>0.64200000000000002</v>
      </c>
      <c r="GU16" s="9">
        <v>0</v>
      </c>
      <c r="GV16" s="9">
        <v>12.156000000000001</v>
      </c>
      <c r="GW16" s="9">
        <v>7.4059999999999997</v>
      </c>
      <c r="GX16" s="9">
        <v>4.7489999999999997</v>
      </c>
      <c r="GY16" s="9">
        <v>12.156000000000001</v>
      </c>
      <c r="GZ16" s="9">
        <v>7.4059999999999997</v>
      </c>
      <c r="HA16" s="9">
        <v>4.7489999999999997</v>
      </c>
      <c r="HB16" s="9">
        <v>5.25</v>
      </c>
      <c r="HC16" s="9">
        <v>3.9430000000000001</v>
      </c>
      <c r="HD16" s="9">
        <v>1.306</v>
      </c>
      <c r="HE16" s="9">
        <v>1.8320000000000001</v>
      </c>
      <c r="HF16" s="9">
        <v>1.07</v>
      </c>
      <c r="HG16" s="9">
        <v>0.76300000000000001</v>
      </c>
      <c r="HH16" s="9">
        <v>2.9489999999999998</v>
      </c>
      <c r="HI16" s="9">
        <v>1.877</v>
      </c>
      <c r="HJ16" s="9">
        <v>1.0720000000000001</v>
      </c>
      <c r="HK16" s="9">
        <v>1.1160000000000001</v>
      </c>
      <c r="HL16" s="9">
        <v>0</v>
      </c>
      <c r="HM16" s="9">
        <v>1.1160000000000001</v>
      </c>
      <c r="HN16" s="9">
        <v>1.0089999999999999</v>
      </c>
      <c r="HO16" s="9">
        <v>0.51700000000000002</v>
      </c>
      <c r="HP16" s="9">
        <v>0.49199999999999999</v>
      </c>
      <c r="HQ16" s="9">
        <v>1.0089999999999999</v>
      </c>
      <c r="HR16" s="9">
        <v>0.51700000000000002</v>
      </c>
      <c r="HS16" s="9">
        <v>0.49199999999999999</v>
      </c>
      <c r="HT16" s="9">
        <v>0</v>
      </c>
      <c r="HU16" s="9">
        <v>0</v>
      </c>
      <c r="HV16" s="9">
        <v>0</v>
      </c>
      <c r="HW16" s="9">
        <v>10.724</v>
      </c>
      <c r="HX16" s="9">
        <v>7.992</v>
      </c>
      <c r="HY16" s="9">
        <v>2.7320000000000002</v>
      </c>
      <c r="HZ16" s="9">
        <v>10.724</v>
      </c>
      <c r="IA16" s="9">
        <v>7.992</v>
      </c>
      <c r="IB16" s="9">
        <v>2.7320000000000002</v>
      </c>
      <c r="IC16" s="9">
        <v>1.3660000000000001</v>
      </c>
      <c r="ID16" s="9">
        <v>0.76600000000000001</v>
      </c>
      <c r="IE16" s="9">
        <v>0.60099999999999998</v>
      </c>
      <c r="IF16" s="9">
        <v>2.4849999999999999</v>
      </c>
      <c r="IG16" s="9">
        <v>1.897</v>
      </c>
      <c r="IH16" s="9">
        <v>0.58799999999999997</v>
      </c>
      <c r="II16" s="9">
        <v>1.4239999999999999</v>
      </c>
      <c r="IJ16" s="9">
        <v>1.4239999999999999</v>
      </c>
      <c r="IK16" s="9">
        <v>0</v>
      </c>
      <c r="IL16" s="9">
        <v>4.2610000000000001</v>
      </c>
      <c r="IM16" s="9">
        <v>3.2770000000000001</v>
      </c>
      <c r="IN16" s="9">
        <v>0.98299999999999998</v>
      </c>
      <c r="IO16" s="9">
        <v>1.1870000000000001</v>
      </c>
      <c r="IP16" s="9">
        <v>0.627</v>
      </c>
      <c r="IQ16" s="9">
        <v>0.55900000000000005</v>
      </c>
    </row>
    <row r="17" spans="1:251">
      <c r="A17" s="10">
        <v>44228</v>
      </c>
      <c r="B17" s="9">
        <v>13.871</v>
      </c>
      <c r="C17" s="9">
        <v>39.409999999999997</v>
      </c>
      <c r="D17" s="9">
        <v>22.303000000000001</v>
      </c>
      <c r="E17" s="9">
        <v>17.106999999999999</v>
      </c>
      <c r="F17" s="9">
        <v>43.253</v>
      </c>
      <c r="G17" s="9">
        <v>25.042999999999999</v>
      </c>
      <c r="H17" s="9">
        <v>18.209</v>
      </c>
      <c r="I17" s="9">
        <v>38.598999999999997</v>
      </c>
      <c r="J17" s="9">
        <v>21.864999999999998</v>
      </c>
      <c r="K17" s="9">
        <v>16.734000000000002</v>
      </c>
      <c r="L17" s="9">
        <v>4.6529999999999996</v>
      </c>
      <c r="M17" s="9">
        <v>3.1779999999999999</v>
      </c>
      <c r="N17" s="9">
        <v>1.476</v>
      </c>
      <c r="O17" s="9">
        <v>213.703</v>
      </c>
      <c r="P17" s="9">
        <v>124.953</v>
      </c>
      <c r="Q17" s="9">
        <v>88.751000000000005</v>
      </c>
      <c r="R17" s="9">
        <v>209.99799999999999</v>
      </c>
      <c r="S17" s="9">
        <v>121.77500000000001</v>
      </c>
      <c r="T17" s="9">
        <v>88.222999999999999</v>
      </c>
      <c r="U17" s="9">
        <v>64.459000000000003</v>
      </c>
      <c r="V17" s="9">
        <v>35.700000000000003</v>
      </c>
      <c r="W17" s="9">
        <v>28.759</v>
      </c>
      <c r="X17" s="9">
        <v>42.859000000000002</v>
      </c>
      <c r="Y17" s="9">
        <v>27.704999999999998</v>
      </c>
      <c r="Z17" s="9">
        <v>15.153</v>
      </c>
      <c r="AA17" s="9">
        <v>28.404</v>
      </c>
      <c r="AB17" s="9">
        <v>17.055</v>
      </c>
      <c r="AC17" s="9">
        <v>11.349</v>
      </c>
      <c r="AD17" s="9">
        <v>36.988999999999997</v>
      </c>
      <c r="AE17" s="9">
        <v>20.367000000000001</v>
      </c>
      <c r="AF17" s="9">
        <v>16.620999999999999</v>
      </c>
      <c r="AG17" s="9">
        <v>40.993000000000002</v>
      </c>
      <c r="AH17" s="9">
        <v>24.126000000000001</v>
      </c>
      <c r="AI17" s="9">
        <v>16.867999999999999</v>
      </c>
      <c r="AJ17" s="9">
        <v>37.287999999999997</v>
      </c>
      <c r="AK17" s="9">
        <v>20.948</v>
      </c>
      <c r="AL17" s="9">
        <v>16.34</v>
      </c>
      <c r="AM17" s="9">
        <v>3.7050000000000001</v>
      </c>
      <c r="AN17" s="9">
        <v>3.1779999999999999</v>
      </c>
      <c r="AO17" s="9">
        <v>0.52700000000000002</v>
      </c>
      <c r="AP17" s="9">
        <v>44.212000000000003</v>
      </c>
      <c r="AQ17" s="9">
        <v>26.488</v>
      </c>
      <c r="AR17" s="9">
        <v>17.724</v>
      </c>
      <c r="AS17" s="9">
        <v>43.545999999999999</v>
      </c>
      <c r="AT17" s="9">
        <v>25.821000000000002</v>
      </c>
      <c r="AU17" s="9">
        <v>17.724</v>
      </c>
      <c r="AV17" s="9">
        <v>13.477</v>
      </c>
      <c r="AW17" s="9">
        <v>6.8890000000000002</v>
      </c>
      <c r="AX17" s="9">
        <v>6.5880000000000001</v>
      </c>
      <c r="AY17" s="9">
        <v>11.826000000000001</v>
      </c>
      <c r="AZ17" s="9">
        <v>8.2330000000000005</v>
      </c>
      <c r="BA17" s="9">
        <v>3.5920000000000001</v>
      </c>
      <c r="BB17" s="9">
        <v>4.5039999999999996</v>
      </c>
      <c r="BC17" s="9">
        <v>2.4500000000000002</v>
      </c>
      <c r="BD17" s="9">
        <v>2.0550000000000002</v>
      </c>
      <c r="BE17" s="9">
        <v>7.4180000000000001</v>
      </c>
      <c r="BF17" s="9">
        <v>5.0739999999999998</v>
      </c>
      <c r="BG17" s="9">
        <v>2.343</v>
      </c>
      <c r="BH17" s="9">
        <v>6.9880000000000004</v>
      </c>
      <c r="BI17" s="9">
        <v>3.8410000000000002</v>
      </c>
      <c r="BJ17" s="9">
        <v>3.1459999999999999</v>
      </c>
      <c r="BK17" s="9">
        <v>6.3209999999999997</v>
      </c>
      <c r="BL17" s="9">
        <v>3.1749999999999998</v>
      </c>
      <c r="BM17" s="9">
        <v>3.1459999999999999</v>
      </c>
      <c r="BN17" s="9">
        <v>0.66600000000000004</v>
      </c>
      <c r="BO17" s="9">
        <v>0.66600000000000004</v>
      </c>
      <c r="BP17" s="9">
        <v>0</v>
      </c>
      <c r="BQ17" s="9">
        <v>17.759</v>
      </c>
      <c r="BR17" s="9">
        <v>11.452</v>
      </c>
      <c r="BS17" s="9">
        <v>6.3070000000000004</v>
      </c>
      <c r="BT17" s="9">
        <v>17.759</v>
      </c>
      <c r="BU17" s="9">
        <v>11.452</v>
      </c>
      <c r="BV17" s="9">
        <v>6.3070000000000004</v>
      </c>
      <c r="BW17" s="9">
        <v>10.01</v>
      </c>
      <c r="BX17" s="9">
        <v>6.0979999999999999</v>
      </c>
      <c r="BY17" s="9">
        <v>3.9119999999999999</v>
      </c>
      <c r="BZ17" s="9">
        <v>1.1879999999999999</v>
      </c>
      <c r="CA17" s="9">
        <v>1.1879999999999999</v>
      </c>
      <c r="CB17" s="9">
        <v>0</v>
      </c>
      <c r="CC17" s="9">
        <v>1.869</v>
      </c>
      <c r="CD17" s="9">
        <v>1.3109999999999999</v>
      </c>
      <c r="CE17" s="9">
        <v>0.55800000000000005</v>
      </c>
      <c r="CF17" s="9">
        <v>3.262</v>
      </c>
      <c r="CG17" s="9">
        <v>1.835</v>
      </c>
      <c r="CH17" s="9">
        <v>1.4279999999999999</v>
      </c>
      <c r="CI17" s="9">
        <v>1.43</v>
      </c>
      <c r="CJ17" s="9">
        <v>1.02</v>
      </c>
      <c r="CK17" s="9">
        <v>0.41</v>
      </c>
      <c r="CL17" s="9">
        <v>1.43</v>
      </c>
      <c r="CM17" s="9">
        <v>1.02</v>
      </c>
      <c r="CN17" s="9">
        <v>0.41</v>
      </c>
      <c r="CO17" s="9">
        <v>0</v>
      </c>
      <c r="CP17" s="9">
        <v>0</v>
      </c>
      <c r="CQ17" s="9">
        <v>0</v>
      </c>
      <c r="CR17" s="9">
        <v>15.196999999999999</v>
      </c>
      <c r="CS17" s="9">
        <v>8.2349999999999994</v>
      </c>
      <c r="CT17" s="9">
        <v>6.9619999999999997</v>
      </c>
      <c r="CU17" s="9">
        <v>13.669</v>
      </c>
      <c r="CV17" s="9">
        <v>6.7069999999999999</v>
      </c>
      <c r="CW17" s="9">
        <v>6.9619999999999997</v>
      </c>
      <c r="CX17" s="9">
        <v>1.5920000000000001</v>
      </c>
      <c r="CY17" s="9">
        <v>0.877</v>
      </c>
      <c r="CZ17" s="9">
        <v>0.71499999999999997</v>
      </c>
      <c r="DA17" s="9">
        <v>0</v>
      </c>
      <c r="DB17" s="9">
        <v>0</v>
      </c>
      <c r="DC17" s="9">
        <v>0</v>
      </c>
      <c r="DD17" s="9">
        <v>0.50700000000000001</v>
      </c>
      <c r="DE17" s="9">
        <v>0.50700000000000001</v>
      </c>
      <c r="DF17" s="9">
        <v>0</v>
      </c>
      <c r="DG17" s="9">
        <v>2.0070000000000001</v>
      </c>
      <c r="DH17" s="9">
        <v>0.56599999999999995</v>
      </c>
      <c r="DI17" s="9">
        <v>1.4410000000000001</v>
      </c>
      <c r="DJ17" s="9">
        <v>11.090999999999999</v>
      </c>
      <c r="DK17" s="9">
        <v>6.2839999999999998</v>
      </c>
      <c r="DL17" s="9">
        <v>4.8070000000000004</v>
      </c>
      <c r="DM17" s="9">
        <v>9.5630000000000006</v>
      </c>
      <c r="DN17" s="9">
        <v>4.7560000000000002</v>
      </c>
      <c r="DO17" s="9">
        <v>4.8070000000000004</v>
      </c>
      <c r="DP17" s="9">
        <v>1.528</v>
      </c>
      <c r="DQ17" s="9">
        <v>1.528</v>
      </c>
      <c r="DR17" s="9">
        <v>0</v>
      </c>
      <c r="DS17" s="9">
        <v>1.5920000000000001</v>
      </c>
      <c r="DT17" s="9">
        <v>0.877</v>
      </c>
      <c r="DU17" s="9">
        <v>0.71499999999999997</v>
      </c>
      <c r="DV17" s="9">
        <v>1.5920000000000001</v>
      </c>
      <c r="DW17" s="9">
        <v>0.877</v>
      </c>
      <c r="DX17" s="9">
        <v>0.71499999999999997</v>
      </c>
      <c r="DY17" s="9">
        <v>1.5920000000000001</v>
      </c>
      <c r="DZ17" s="9">
        <v>0.877</v>
      </c>
      <c r="EA17" s="9">
        <v>0.71499999999999997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13.606</v>
      </c>
      <c r="EU17" s="9">
        <v>7.3579999999999997</v>
      </c>
      <c r="EV17" s="9">
        <v>6.2480000000000002</v>
      </c>
      <c r="EW17" s="9">
        <v>12.077999999999999</v>
      </c>
      <c r="EX17" s="9">
        <v>5.83</v>
      </c>
      <c r="EY17" s="9">
        <v>6.2480000000000002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0.50700000000000001</v>
      </c>
      <c r="FG17" s="9">
        <v>0.50700000000000001</v>
      </c>
      <c r="FH17" s="9">
        <v>0</v>
      </c>
      <c r="FI17" s="9">
        <v>2.0070000000000001</v>
      </c>
      <c r="FJ17" s="9">
        <v>0.56599999999999995</v>
      </c>
      <c r="FK17" s="9">
        <v>1.4410000000000001</v>
      </c>
      <c r="FL17" s="9">
        <v>11.090999999999999</v>
      </c>
      <c r="FM17" s="9">
        <v>6.2839999999999998</v>
      </c>
      <c r="FN17" s="9">
        <v>4.8070000000000004</v>
      </c>
      <c r="FO17" s="9">
        <v>9.5630000000000006</v>
      </c>
      <c r="FP17" s="9">
        <v>4.7560000000000002</v>
      </c>
      <c r="FQ17" s="9">
        <v>4.8070000000000004</v>
      </c>
      <c r="FR17" s="9">
        <v>1.528</v>
      </c>
      <c r="FS17" s="9">
        <v>1.528</v>
      </c>
      <c r="FT17" s="9">
        <v>0</v>
      </c>
      <c r="FU17" s="9">
        <v>26.565000000000001</v>
      </c>
      <c r="FV17" s="9">
        <v>14.914999999999999</v>
      </c>
      <c r="FW17" s="9">
        <v>11.651</v>
      </c>
      <c r="FX17" s="9">
        <v>26.565000000000001</v>
      </c>
      <c r="FY17" s="9">
        <v>14.914999999999999</v>
      </c>
      <c r="FZ17" s="9">
        <v>11.651</v>
      </c>
      <c r="GA17" s="9">
        <v>15.01</v>
      </c>
      <c r="GB17" s="9">
        <v>9.1839999999999993</v>
      </c>
      <c r="GC17" s="9">
        <v>5.827</v>
      </c>
      <c r="GD17" s="9">
        <v>6.266</v>
      </c>
      <c r="GE17" s="9">
        <v>3.22</v>
      </c>
      <c r="GF17" s="9">
        <v>3.0470000000000002</v>
      </c>
      <c r="GG17" s="9">
        <v>3.8159999999999998</v>
      </c>
      <c r="GH17" s="9">
        <v>2.032</v>
      </c>
      <c r="GI17" s="9">
        <v>1.784</v>
      </c>
      <c r="GJ17" s="9">
        <v>1.4730000000000001</v>
      </c>
      <c r="GK17" s="9">
        <v>0.48</v>
      </c>
      <c r="GL17" s="9">
        <v>0.99399999999999999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12.981</v>
      </c>
      <c r="GW17" s="9">
        <v>8.3160000000000007</v>
      </c>
      <c r="GX17" s="9">
        <v>4.665</v>
      </c>
      <c r="GY17" s="9">
        <v>12.454000000000001</v>
      </c>
      <c r="GZ17" s="9">
        <v>8.3160000000000007</v>
      </c>
      <c r="HA17" s="9">
        <v>4.1379999999999999</v>
      </c>
      <c r="HB17" s="9">
        <v>3.1930000000000001</v>
      </c>
      <c r="HC17" s="9">
        <v>2.4870000000000001</v>
      </c>
      <c r="HD17" s="9">
        <v>0.70699999999999996</v>
      </c>
      <c r="HE17" s="9">
        <v>2.6779999999999999</v>
      </c>
      <c r="HF17" s="9">
        <v>2.097</v>
      </c>
      <c r="HG17" s="9">
        <v>0.58099999999999996</v>
      </c>
      <c r="HH17" s="9">
        <v>1.7709999999999999</v>
      </c>
      <c r="HI17" s="9">
        <v>1.401</v>
      </c>
      <c r="HJ17" s="9">
        <v>0.37</v>
      </c>
      <c r="HK17" s="9">
        <v>2.323</v>
      </c>
      <c r="HL17" s="9">
        <v>1.829</v>
      </c>
      <c r="HM17" s="9">
        <v>0.49399999999999999</v>
      </c>
      <c r="HN17" s="9">
        <v>3.016</v>
      </c>
      <c r="HO17" s="9">
        <v>0.503</v>
      </c>
      <c r="HP17" s="9">
        <v>2.512</v>
      </c>
      <c r="HQ17" s="9">
        <v>2.488</v>
      </c>
      <c r="HR17" s="9">
        <v>0.503</v>
      </c>
      <c r="HS17" s="9">
        <v>1.9850000000000001</v>
      </c>
      <c r="HT17" s="9">
        <v>0.52700000000000002</v>
      </c>
      <c r="HU17" s="9">
        <v>0</v>
      </c>
      <c r="HV17" s="9">
        <v>0.52700000000000002</v>
      </c>
      <c r="HW17" s="9">
        <v>26.16</v>
      </c>
      <c r="HX17" s="9">
        <v>17.902999999999999</v>
      </c>
      <c r="HY17" s="9">
        <v>8.2579999999999991</v>
      </c>
      <c r="HZ17" s="9">
        <v>26.16</v>
      </c>
      <c r="IA17" s="9">
        <v>17.902999999999999</v>
      </c>
      <c r="IB17" s="9">
        <v>8.2579999999999991</v>
      </c>
      <c r="IC17" s="9">
        <v>3.0289999999999999</v>
      </c>
      <c r="ID17" s="9">
        <v>0.56499999999999995</v>
      </c>
      <c r="IE17" s="9">
        <v>2.4630000000000001</v>
      </c>
      <c r="IF17" s="9">
        <v>6.3869999999999996</v>
      </c>
      <c r="IG17" s="9">
        <v>5.5380000000000003</v>
      </c>
      <c r="IH17" s="9">
        <v>0.84899999999999998</v>
      </c>
      <c r="II17" s="9">
        <v>4.8220000000000001</v>
      </c>
      <c r="IJ17" s="9">
        <v>2.907</v>
      </c>
      <c r="IK17" s="9">
        <v>1.915</v>
      </c>
      <c r="IL17" s="9">
        <v>6.4260000000000002</v>
      </c>
      <c r="IM17" s="9">
        <v>4.7830000000000004</v>
      </c>
      <c r="IN17" s="9">
        <v>1.6439999999999999</v>
      </c>
      <c r="IO17" s="9">
        <v>5.4960000000000004</v>
      </c>
      <c r="IP17" s="9">
        <v>4.1100000000000003</v>
      </c>
      <c r="IQ17" s="9">
        <v>1.3859999999999999</v>
      </c>
    </row>
    <row r="18" spans="1:251">
      <c r="A18" s="10">
        <v>44593</v>
      </c>
      <c r="B18" s="9">
        <v>11.679</v>
      </c>
      <c r="C18" s="9">
        <v>23.760999999999999</v>
      </c>
      <c r="D18" s="9">
        <v>11.782999999999999</v>
      </c>
      <c r="E18" s="9">
        <v>11.977</v>
      </c>
      <c r="F18" s="9">
        <v>22.084</v>
      </c>
      <c r="G18" s="9">
        <v>11.417999999999999</v>
      </c>
      <c r="H18" s="9">
        <v>10.667</v>
      </c>
      <c r="I18" s="9">
        <v>17.715</v>
      </c>
      <c r="J18" s="9">
        <v>9.3109999999999999</v>
      </c>
      <c r="K18" s="9">
        <v>8.4039999999999999</v>
      </c>
      <c r="L18" s="9">
        <v>4.3689999999999998</v>
      </c>
      <c r="M18" s="9">
        <v>2.1059999999999999</v>
      </c>
      <c r="N18" s="9">
        <v>2.2629999999999999</v>
      </c>
      <c r="O18" s="9">
        <v>140.393</v>
      </c>
      <c r="P18" s="9">
        <v>79.42</v>
      </c>
      <c r="Q18" s="9">
        <v>60.972000000000001</v>
      </c>
      <c r="R18" s="9">
        <v>137.702</v>
      </c>
      <c r="S18" s="9">
        <v>78.465999999999994</v>
      </c>
      <c r="T18" s="9">
        <v>59.235999999999997</v>
      </c>
      <c r="U18" s="9">
        <v>49.828000000000003</v>
      </c>
      <c r="V18" s="9">
        <v>29.279</v>
      </c>
      <c r="W18" s="9">
        <v>20.548999999999999</v>
      </c>
      <c r="X18" s="9">
        <v>29.888999999999999</v>
      </c>
      <c r="Y18" s="9">
        <v>18.98</v>
      </c>
      <c r="Z18" s="9">
        <v>10.909000000000001</v>
      </c>
      <c r="AA18" s="9">
        <v>21.971</v>
      </c>
      <c r="AB18" s="9">
        <v>10.749000000000001</v>
      </c>
      <c r="AC18" s="9">
        <v>11.222</v>
      </c>
      <c r="AD18" s="9">
        <v>18.699000000000002</v>
      </c>
      <c r="AE18" s="9">
        <v>10.147</v>
      </c>
      <c r="AF18" s="9">
        <v>8.5530000000000008</v>
      </c>
      <c r="AG18" s="9">
        <v>20.004999999999999</v>
      </c>
      <c r="AH18" s="9">
        <v>10.265000000000001</v>
      </c>
      <c r="AI18" s="9">
        <v>9.7390000000000008</v>
      </c>
      <c r="AJ18" s="9">
        <v>17.314</v>
      </c>
      <c r="AK18" s="9">
        <v>9.3109999999999999</v>
      </c>
      <c r="AL18" s="9">
        <v>8.0030000000000001</v>
      </c>
      <c r="AM18" s="9">
        <v>2.6909999999999998</v>
      </c>
      <c r="AN18" s="9">
        <v>0.95399999999999996</v>
      </c>
      <c r="AO18" s="9">
        <v>1.736</v>
      </c>
      <c r="AP18" s="9">
        <v>20.361999999999998</v>
      </c>
      <c r="AQ18" s="9">
        <v>11.528</v>
      </c>
      <c r="AR18" s="9">
        <v>8.8339999999999996</v>
      </c>
      <c r="AS18" s="9">
        <v>19.565999999999999</v>
      </c>
      <c r="AT18" s="9">
        <v>11.528</v>
      </c>
      <c r="AU18" s="9">
        <v>8.0380000000000003</v>
      </c>
      <c r="AV18" s="9">
        <v>8.2690000000000001</v>
      </c>
      <c r="AW18" s="9">
        <v>4.9000000000000004</v>
      </c>
      <c r="AX18" s="9">
        <v>3.3690000000000002</v>
      </c>
      <c r="AY18" s="9">
        <v>5.8029999999999999</v>
      </c>
      <c r="AZ18" s="9">
        <v>4.4960000000000004</v>
      </c>
      <c r="BA18" s="9">
        <v>1.3069999999999999</v>
      </c>
      <c r="BB18" s="9">
        <v>3.9790000000000001</v>
      </c>
      <c r="BC18" s="9">
        <v>1.6160000000000001</v>
      </c>
      <c r="BD18" s="9">
        <v>2.363</v>
      </c>
      <c r="BE18" s="9">
        <v>0.46300000000000002</v>
      </c>
      <c r="BF18" s="9">
        <v>0</v>
      </c>
      <c r="BG18" s="9">
        <v>0.46300000000000002</v>
      </c>
      <c r="BH18" s="9">
        <v>1.8480000000000001</v>
      </c>
      <c r="BI18" s="9">
        <v>0.51600000000000001</v>
      </c>
      <c r="BJ18" s="9">
        <v>1.3320000000000001</v>
      </c>
      <c r="BK18" s="9">
        <v>1.052</v>
      </c>
      <c r="BL18" s="9">
        <v>0.51600000000000001</v>
      </c>
      <c r="BM18" s="9">
        <v>0.53600000000000003</v>
      </c>
      <c r="BN18" s="9">
        <v>0.79600000000000004</v>
      </c>
      <c r="BO18" s="9">
        <v>0</v>
      </c>
      <c r="BP18" s="9">
        <v>0.79600000000000004</v>
      </c>
      <c r="BQ18" s="9">
        <v>7.6269999999999998</v>
      </c>
      <c r="BR18" s="9">
        <v>2.867</v>
      </c>
      <c r="BS18" s="9">
        <v>4.76</v>
      </c>
      <c r="BT18" s="9">
        <v>7.6269999999999998</v>
      </c>
      <c r="BU18" s="9">
        <v>2.867</v>
      </c>
      <c r="BV18" s="9">
        <v>4.76</v>
      </c>
      <c r="BW18" s="9">
        <v>0.47499999999999998</v>
      </c>
      <c r="BX18" s="9">
        <v>0.47499999999999998</v>
      </c>
      <c r="BY18" s="9">
        <v>0</v>
      </c>
      <c r="BZ18" s="9">
        <v>4.1920000000000002</v>
      </c>
      <c r="CA18" s="9">
        <v>0.83899999999999997</v>
      </c>
      <c r="CB18" s="9">
        <v>3.3530000000000002</v>
      </c>
      <c r="CC18" s="9">
        <v>1.5529999999999999</v>
      </c>
      <c r="CD18" s="9">
        <v>1.5529999999999999</v>
      </c>
      <c r="CE18" s="9">
        <v>0</v>
      </c>
      <c r="CF18" s="9">
        <v>0.999</v>
      </c>
      <c r="CG18" s="9">
        <v>0</v>
      </c>
      <c r="CH18" s="9">
        <v>0.999</v>
      </c>
      <c r="CI18" s="9">
        <v>0.40699999999999997</v>
      </c>
      <c r="CJ18" s="9">
        <v>0</v>
      </c>
      <c r="CK18" s="9">
        <v>0.40699999999999997</v>
      </c>
      <c r="CL18" s="9">
        <v>0.40699999999999997</v>
      </c>
      <c r="CM18" s="9">
        <v>0</v>
      </c>
      <c r="CN18" s="9">
        <v>0.40699999999999997</v>
      </c>
      <c r="CO18" s="9">
        <v>0</v>
      </c>
      <c r="CP18" s="9">
        <v>0</v>
      </c>
      <c r="CQ18" s="9">
        <v>0</v>
      </c>
      <c r="CR18" s="9">
        <v>10.321999999999999</v>
      </c>
      <c r="CS18" s="9">
        <v>6.944</v>
      </c>
      <c r="CT18" s="9">
        <v>3.3780000000000001</v>
      </c>
      <c r="CU18" s="9">
        <v>9.8460000000000001</v>
      </c>
      <c r="CV18" s="9">
        <v>6.944</v>
      </c>
      <c r="CW18" s="9">
        <v>2.9020000000000001</v>
      </c>
      <c r="CX18" s="9">
        <v>2.2210000000000001</v>
      </c>
      <c r="CY18" s="9">
        <v>2.2210000000000001</v>
      </c>
      <c r="CZ18" s="9">
        <v>0</v>
      </c>
      <c r="DA18" s="9">
        <v>0</v>
      </c>
      <c r="DB18" s="9">
        <v>0</v>
      </c>
      <c r="DC18" s="9">
        <v>0</v>
      </c>
      <c r="DD18" s="9">
        <v>1.04</v>
      </c>
      <c r="DE18" s="9">
        <v>0.624</v>
      </c>
      <c r="DF18" s="9">
        <v>0.41599999999999998</v>
      </c>
      <c r="DG18" s="9">
        <v>0.48799999999999999</v>
      </c>
      <c r="DH18" s="9">
        <v>0</v>
      </c>
      <c r="DI18" s="9">
        <v>0.48799999999999999</v>
      </c>
      <c r="DJ18" s="9">
        <v>6.5730000000000004</v>
      </c>
      <c r="DK18" s="9">
        <v>4.0990000000000002</v>
      </c>
      <c r="DL18" s="9">
        <v>2.4740000000000002</v>
      </c>
      <c r="DM18" s="9">
        <v>6.0970000000000004</v>
      </c>
      <c r="DN18" s="9">
        <v>4.0990000000000002</v>
      </c>
      <c r="DO18" s="9">
        <v>1.998</v>
      </c>
      <c r="DP18" s="9">
        <v>0.47599999999999998</v>
      </c>
      <c r="DQ18" s="9">
        <v>0</v>
      </c>
      <c r="DR18" s="9">
        <v>0.47599999999999998</v>
      </c>
      <c r="DS18" s="9">
        <v>1.5189999999999999</v>
      </c>
      <c r="DT18" s="9">
        <v>1.5189999999999999</v>
      </c>
      <c r="DU18" s="9">
        <v>0</v>
      </c>
      <c r="DV18" s="9">
        <v>1.5189999999999999</v>
      </c>
      <c r="DW18" s="9">
        <v>1.5189999999999999</v>
      </c>
      <c r="DX18" s="9">
        <v>0</v>
      </c>
      <c r="DY18" s="9">
        <v>1.5189999999999999</v>
      </c>
      <c r="DZ18" s="9">
        <v>1.5189999999999999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8.8030000000000008</v>
      </c>
      <c r="EU18" s="9">
        <v>5.4249999999999998</v>
      </c>
      <c r="EV18" s="9">
        <v>3.3780000000000001</v>
      </c>
      <c r="EW18" s="9">
        <v>8.327</v>
      </c>
      <c r="EX18" s="9">
        <v>5.4249999999999998</v>
      </c>
      <c r="EY18" s="9">
        <v>2.9020000000000001</v>
      </c>
      <c r="EZ18" s="9">
        <v>0.70199999999999996</v>
      </c>
      <c r="FA18" s="9">
        <v>0.70199999999999996</v>
      </c>
      <c r="FB18" s="9">
        <v>0</v>
      </c>
      <c r="FC18" s="9">
        <v>0</v>
      </c>
      <c r="FD18" s="9">
        <v>0</v>
      </c>
      <c r="FE18" s="9">
        <v>0</v>
      </c>
      <c r="FF18" s="9">
        <v>1.04</v>
      </c>
      <c r="FG18" s="9">
        <v>0.624</v>
      </c>
      <c r="FH18" s="9">
        <v>0.41599999999999998</v>
      </c>
      <c r="FI18" s="9">
        <v>0.48799999999999999</v>
      </c>
      <c r="FJ18" s="9">
        <v>0</v>
      </c>
      <c r="FK18" s="9">
        <v>0.48799999999999999</v>
      </c>
      <c r="FL18" s="9">
        <v>6.5730000000000004</v>
      </c>
      <c r="FM18" s="9">
        <v>4.0990000000000002</v>
      </c>
      <c r="FN18" s="9">
        <v>2.4740000000000002</v>
      </c>
      <c r="FO18" s="9">
        <v>6.0970000000000004</v>
      </c>
      <c r="FP18" s="9">
        <v>4.0990000000000002</v>
      </c>
      <c r="FQ18" s="9">
        <v>1.998</v>
      </c>
      <c r="FR18" s="9">
        <v>0.47599999999999998</v>
      </c>
      <c r="FS18" s="9">
        <v>0</v>
      </c>
      <c r="FT18" s="9">
        <v>0.47599999999999998</v>
      </c>
      <c r="FU18" s="9">
        <v>21.509</v>
      </c>
      <c r="FV18" s="9">
        <v>12.512</v>
      </c>
      <c r="FW18" s="9">
        <v>8.9969999999999999</v>
      </c>
      <c r="FX18" s="9">
        <v>21.509</v>
      </c>
      <c r="FY18" s="9">
        <v>12.512</v>
      </c>
      <c r="FZ18" s="9">
        <v>8.9969999999999999</v>
      </c>
      <c r="GA18" s="9">
        <v>14.706</v>
      </c>
      <c r="GB18" s="9">
        <v>8.3040000000000003</v>
      </c>
      <c r="GC18" s="9">
        <v>6.4020000000000001</v>
      </c>
      <c r="GD18" s="9">
        <v>4.375</v>
      </c>
      <c r="GE18" s="9">
        <v>2.7250000000000001</v>
      </c>
      <c r="GF18" s="9">
        <v>1.65</v>
      </c>
      <c r="GG18" s="9">
        <v>1.056</v>
      </c>
      <c r="GH18" s="9">
        <v>0.60399999999999998</v>
      </c>
      <c r="GI18" s="9">
        <v>0.45200000000000001</v>
      </c>
      <c r="GJ18" s="9">
        <v>0.88</v>
      </c>
      <c r="GK18" s="9">
        <v>0.88</v>
      </c>
      <c r="GL18" s="9">
        <v>0</v>
      </c>
      <c r="GM18" s="9">
        <v>0.49199999999999999</v>
      </c>
      <c r="GN18" s="9">
        <v>0</v>
      </c>
      <c r="GO18" s="9">
        <v>0.49199999999999999</v>
      </c>
      <c r="GP18" s="9">
        <v>0.49199999999999999</v>
      </c>
      <c r="GQ18" s="9">
        <v>0</v>
      </c>
      <c r="GR18" s="9">
        <v>0.49199999999999999</v>
      </c>
      <c r="GS18" s="9">
        <v>0</v>
      </c>
      <c r="GT18" s="9">
        <v>0</v>
      </c>
      <c r="GU18" s="9">
        <v>0</v>
      </c>
      <c r="GV18" s="9">
        <v>7.8319999999999999</v>
      </c>
      <c r="GW18" s="9">
        <v>6.41</v>
      </c>
      <c r="GX18" s="9">
        <v>1.4219999999999999</v>
      </c>
      <c r="GY18" s="9">
        <v>7.2990000000000004</v>
      </c>
      <c r="GZ18" s="9">
        <v>5.8769999999999998</v>
      </c>
      <c r="HA18" s="9">
        <v>1.4219999999999999</v>
      </c>
      <c r="HB18" s="9">
        <v>1.901</v>
      </c>
      <c r="HC18" s="9">
        <v>1.429</v>
      </c>
      <c r="HD18" s="9">
        <v>0.47299999999999998</v>
      </c>
      <c r="HE18" s="9">
        <v>2.8519999999999999</v>
      </c>
      <c r="HF18" s="9">
        <v>2.8519999999999999</v>
      </c>
      <c r="HG18" s="9">
        <v>0</v>
      </c>
      <c r="HH18" s="9">
        <v>1.446</v>
      </c>
      <c r="HI18" s="9">
        <v>0.497</v>
      </c>
      <c r="HJ18" s="9">
        <v>0.94899999999999995</v>
      </c>
      <c r="HK18" s="9">
        <v>1.1000000000000001</v>
      </c>
      <c r="HL18" s="9">
        <v>1.1000000000000001</v>
      </c>
      <c r="HM18" s="9">
        <v>0</v>
      </c>
      <c r="HN18" s="9">
        <v>0.53300000000000003</v>
      </c>
      <c r="HO18" s="9">
        <v>0.53300000000000003</v>
      </c>
      <c r="HP18" s="9">
        <v>0</v>
      </c>
      <c r="HQ18" s="9">
        <v>0</v>
      </c>
      <c r="HR18" s="9">
        <v>0</v>
      </c>
      <c r="HS18" s="9">
        <v>0</v>
      </c>
      <c r="HT18" s="9">
        <v>0.53300000000000003</v>
      </c>
      <c r="HU18" s="9">
        <v>0.53300000000000003</v>
      </c>
      <c r="HV18" s="9">
        <v>0</v>
      </c>
      <c r="HW18" s="9">
        <v>9.4169999999999998</v>
      </c>
      <c r="HX18" s="9">
        <v>6.3840000000000003</v>
      </c>
      <c r="HY18" s="9">
        <v>3.032</v>
      </c>
      <c r="HZ18" s="9">
        <v>9.4169999999999998</v>
      </c>
      <c r="IA18" s="9">
        <v>6.3840000000000003</v>
      </c>
      <c r="IB18" s="9">
        <v>3.032</v>
      </c>
      <c r="IC18" s="9">
        <v>2.4089999999999998</v>
      </c>
      <c r="ID18" s="9">
        <v>2.036</v>
      </c>
      <c r="IE18" s="9">
        <v>0.373</v>
      </c>
      <c r="IF18" s="9">
        <v>2.3769999999999998</v>
      </c>
      <c r="IG18" s="9">
        <v>1.6850000000000001</v>
      </c>
      <c r="IH18" s="9">
        <v>0.69199999999999995</v>
      </c>
      <c r="II18" s="9">
        <v>1.28</v>
      </c>
      <c r="IJ18" s="9">
        <v>0.85199999999999998</v>
      </c>
      <c r="IK18" s="9">
        <v>0.42799999999999999</v>
      </c>
      <c r="IL18" s="9">
        <v>2.3690000000000002</v>
      </c>
      <c r="IM18" s="9">
        <v>1.2989999999999999</v>
      </c>
      <c r="IN18" s="9">
        <v>1.07</v>
      </c>
      <c r="IO18" s="9">
        <v>0.98099999999999998</v>
      </c>
      <c r="IP18" s="9">
        <v>0.51200000000000001</v>
      </c>
      <c r="IQ18" s="9">
        <v>0.46899999999999997</v>
      </c>
    </row>
    <row r="19" spans="1:251">
      <c r="A19" s="10">
        <v>44958</v>
      </c>
      <c r="B19" s="9">
        <v>6.9870000000000001</v>
      </c>
      <c r="C19" s="9">
        <v>24.646000000000001</v>
      </c>
      <c r="D19" s="9">
        <v>11.170999999999999</v>
      </c>
      <c r="E19" s="9">
        <v>13.475</v>
      </c>
      <c r="F19" s="9">
        <v>17.533000000000001</v>
      </c>
      <c r="G19" s="9">
        <v>9.2449999999999992</v>
      </c>
      <c r="H19" s="9">
        <v>8.2889999999999997</v>
      </c>
      <c r="I19" s="9">
        <v>14.183999999999999</v>
      </c>
      <c r="J19" s="9">
        <v>7.1219999999999999</v>
      </c>
      <c r="K19" s="9">
        <v>7.0629999999999997</v>
      </c>
      <c r="L19" s="9">
        <v>3.3490000000000002</v>
      </c>
      <c r="M19" s="9">
        <v>2.1230000000000002</v>
      </c>
      <c r="N19" s="9">
        <v>1.226</v>
      </c>
      <c r="O19" s="9">
        <v>118.691</v>
      </c>
      <c r="P19" s="9">
        <v>69.887</v>
      </c>
      <c r="Q19" s="9">
        <v>48.804000000000002</v>
      </c>
      <c r="R19" s="9">
        <v>116.762</v>
      </c>
      <c r="S19" s="9">
        <v>68.406000000000006</v>
      </c>
      <c r="T19" s="9">
        <v>48.356000000000002</v>
      </c>
      <c r="U19" s="9">
        <v>39.613999999999997</v>
      </c>
      <c r="V19" s="9">
        <v>25.974</v>
      </c>
      <c r="W19" s="9">
        <v>13.64</v>
      </c>
      <c r="X19" s="9">
        <v>29.082999999999998</v>
      </c>
      <c r="Y19" s="9">
        <v>18.443999999999999</v>
      </c>
      <c r="Z19" s="9">
        <v>10.638</v>
      </c>
      <c r="AA19" s="9">
        <v>14.877000000000001</v>
      </c>
      <c r="AB19" s="9">
        <v>8.3670000000000009</v>
      </c>
      <c r="AC19" s="9">
        <v>6.51</v>
      </c>
      <c r="AD19" s="9">
        <v>20.949000000000002</v>
      </c>
      <c r="AE19" s="9">
        <v>9.0470000000000006</v>
      </c>
      <c r="AF19" s="9">
        <v>11.901</v>
      </c>
      <c r="AG19" s="9">
        <v>14.167999999999999</v>
      </c>
      <c r="AH19" s="9">
        <v>8.0540000000000003</v>
      </c>
      <c r="AI19" s="9">
        <v>6.1139999999999999</v>
      </c>
      <c r="AJ19" s="9">
        <v>12.239000000000001</v>
      </c>
      <c r="AK19" s="9">
        <v>6.5730000000000004</v>
      </c>
      <c r="AL19" s="9">
        <v>5.6660000000000004</v>
      </c>
      <c r="AM19" s="9">
        <v>1.929</v>
      </c>
      <c r="AN19" s="9">
        <v>1.4810000000000001</v>
      </c>
      <c r="AO19" s="9">
        <v>0.44800000000000001</v>
      </c>
      <c r="AP19" s="9">
        <v>19.757999999999999</v>
      </c>
      <c r="AQ19" s="9">
        <v>12.869</v>
      </c>
      <c r="AR19" s="9">
        <v>6.8890000000000002</v>
      </c>
      <c r="AS19" s="9">
        <v>19.190999999999999</v>
      </c>
      <c r="AT19" s="9">
        <v>12.302</v>
      </c>
      <c r="AU19" s="9">
        <v>6.8890000000000002</v>
      </c>
      <c r="AV19" s="9">
        <v>6.8019999999999996</v>
      </c>
      <c r="AW19" s="9">
        <v>5.3369999999999997</v>
      </c>
      <c r="AX19" s="9">
        <v>1.464</v>
      </c>
      <c r="AY19" s="9">
        <v>2.8479999999999999</v>
      </c>
      <c r="AZ19" s="9">
        <v>1.8720000000000001</v>
      </c>
      <c r="BA19" s="9">
        <v>0.97499999999999998</v>
      </c>
      <c r="BB19" s="9">
        <v>2.8519999999999999</v>
      </c>
      <c r="BC19" s="9">
        <v>1.825</v>
      </c>
      <c r="BD19" s="9">
        <v>1.028</v>
      </c>
      <c r="BE19" s="9">
        <v>4.3639999999999999</v>
      </c>
      <c r="BF19" s="9">
        <v>2.3519999999999999</v>
      </c>
      <c r="BG19" s="9">
        <v>2.0110000000000001</v>
      </c>
      <c r="BH19" s="9">
        <v>2.8919999999999999</v>
      </c>
      <c r="BI19" s="9">
        <v>1.4810000000000001</v>
      </c>
      <c r="BJ19" s="9">
        <v>1.41</v>
      </c>
      <c r="BK19" s="9">
        <v>2.3250000000000002</v>
      </c>
      <c r="BL19" s="9">
        <v>0.91500000000000004</v>
      </c>
      <c r="BM19" s="9">
        <v>1.41</v>
      </c>
      <c r="BN19" s="9">
        <v>0.56699999999999995</v>
      </c>
      <c r="BO19" s="9">
        <v>0.56699999999999995</v>
      </c>
      <c r="BP19" s="9">
        <v>0</v>
      </c>
      <c r="BQ19" s="9">
        <v>9.7059999999999995</v>
      </c>
      <c r="BR19" s="9">
        <v>7.2939999999999996</v>
      </c>
      <c r="BS19" s="9">
        <v>2.4129999999999998</v>
      </c>
      <c r="BT19" s="9">
        <v>9.7059999999999995</v>
      </c>
      <c r="BU19" s="9">
        <v>7.2939999999999996</v>
      </c>
      <c r="BV19" s="9">
        <v>2.4129999999999998</v>
      </c>
      <c r="BW19" s="9">
        <v>1.992</v>
      </c>
      <c r="BX19" s="9">
        <v>1.992</v>
      </c>
      <c r="BY19" s="9">
        <v>0</v>
      </c>
      <c r="BZ19" s="9">
        <v>3.1680000000000001</v>
      </c>
      <c r="CA19" s="9">
        <v>2.012</v>
      </c>
      <c r="CB19" s="9">
        <v>1.157</v>
      </c>
      <c r="CC19" s="9">
        <v>1.9510000000000001</v>
      </c>
      <c r="CD19" s="9">
        <v>1.44</v>
      </c>
      <c r="CE19" s="9">
        <v>0.51100000000000001</v>
      </c>
      <c r="CF19" s="9">
        <v>2.0990000000000002</v>
      </c>
      <c r="CG19" s="9">
        <v>1.3540000000000001</v>
      </c>
      <c r="CH19" s="9">
        <v>0.745</v>
      </c>
      <c r="CI19" s="9">
        <v>0.496</v>
      </c>
      <c r="CJ19" s="9">
        <v>0.496</v>
      </c>
      <c r="CK19" s="9">
        <v>0</v>
      </c>
      <c r="CL19" s="9">
        <v>0.496</v>
      </c>
      <c r="CM19" s="9">
        <v>0.496</v>
      </c>
      <c r="CN19" s="9">
        <v>0</v>
      </c>
      <c r="CO19" s="9">
        <v>0</v>
      </c>
      <c r="CP19" s="9">
        <v>0</v>
      </c>
      <c r="CQ19" s="9">
        <v>0</v>
      </c>
      <c r="CR19" s="9">
        <v>5.1609999999999996</v>
      </c>
      <c r="CS19" s="9">
        <v>2.2309999999999999</v>
      </c>
      <c r="CT19" s="9">
        <v>2.93</v>
      </c>
      <c r="CU19" s="9">
        <v>4.5919999999999996</v>
      </c>
      <c r="CV19" s="9">
        <v>1.6619999999999999</v>
      </c>
      <c r="CW19" s="9">
        <v>2.93</v>
      </c>
      <c r="CX19" s="9">
        <v>0.80600000000000005</v>
      </c>
      <c r="CY19" s="9">
        <v>0</v>
      </c>
      <c r="CZ19" s="9">
        <v>0.80600000000000005</v>
      </c>
      <c r="DA19" s="9">
        <v>0.63</v>
      </c>
      <c r="DB19" s="9">
        <v>0</v>
      </c>
      <c r="DC19" s="9">
        <v>0.63</v>
      </c>
      <c r="DD19" s="9">
        <v>0</v>
      </c>
      <c r="DE19" s="9">
        <v>0</v>
      </c>
      <c r="DF19" s="9">
        <v>0</v>
      </c>
      <c r="DG19" s="9">
        <v>1.22</v>
      </c>
      <c r="DH19" s="9">
        <v>0.62</v>
      </c>
      <c r="DI19" s="9">
        <v>0.6</v>
      </c>
      <c r="DJ19" s="9">
        <v>2.5049999999999999</v>
      </c>
      <c r="DK19" s="9">
        <v>1.611</v>
      </c>
      <c r="DL19" s="9">
        <v>0.89400000000000002</v>
      </c>
      <c r="DM19" s="9">
        <v>1.9359999999999999</v>
      </c>
      <c r="DN19" s="9">
        <v>1.042</v>
      </c>
      <c r="DO19" s="9">
        <v>0.89400000000000002</v>
      </c>
      <c r="DP19" s="9">
        <v>0.56899999999999995</v>
      </c>
      <c r="DQ19" s="9">
        <v>0.56899999999999995</v>
      </c>
      <c r="DR19" s="9">
        <v>0</v>
      </c>
      <c r="DS19" s="9">
        <v>0.80600000000000005</v>
      </c>
      <c r="DT19" s="9">
        <v>0</v>
      </c>
      <c r="DU19" s="9">
        <v>0.80600000000000005</v>
      </c>
      <c r="DV19" s="9">
        <v>0.80600000000000005</v>
      </c>
      <c r="DW19" s="9">
        <v>0</v>
      </c>
      <c r="DX19" s="9">
        <v>0.80600000000000005</v>
      </c>
      <c r="DY19" s="9">
        <v>0.80600000000000005</v>
      </c>
      <c r="DZ19" s="9">
        <v>0</v>
      </c>
      <c r="EA19" s="9">
        <v>0.80600000000000005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4.3550000000000004</v>
      </c>
      <c r="EU19" s="9">
        <v>2.2309999999999999</v>
      </c>
      <c r="EV19" s="9">
        <v>2.1240000000000001</v>
      </c>
      <c r="EW19" s="9">
        <v>3.786</v>
      </c>
      <c r="EX19" s="9">
        <v>1.6619999999999999</v>
      </c>
      <c r="EY19" s="9">
        <v>2.1240000000000001</v>
      </c>
      <c r="EZ19" s="9">
        <v>0</v>
      </c>
      <c r="FA19" s="9">
        <v>0</v>
      </c>
      <c r="FB19" s="9">
        <v>0</v>
      </c>
      <c r="FC19" s="9">
        <v>0.63</v>
      </c>
      <c r="FD19" s="9">
        <v>0</v>
      </c>
      <c r="FE19" s="9">
        <v>0.63</v>
      </c>
      <c r="FF19" s="9">
        <v>0</v>
      </c>
      <c r="FG19" s="9">
        <v>0</v>
      </c>
      <c r="FH19" s="9">
        <v>0</v>
      </c>
      <c r="FI19" s="9">
        <v>1.22</v>
      </c>
      <c r="FJ19" s="9">
        <v>0.62</v>
      </c>
      <c r="FK19" s="9">
        <v>0.6</v>
      </c>
      <c r="FL19" s="9">
        <v>2.5049999999999999</v>
      </c>
      <c r="FM19" s="9">
        <v>1.611</v>
      </c>
      <c r="FN19" s="9">
        <v>0.89400000000000002</v>
      </c>
      <c r="FO19" s="9">
        <v>1.9359999999999999</v>
      </c>
      <c r="FP19" s="9">
        <v>1.042</v>
      </c>
      <c r="FQ19" s="9">
        <v>0.89400000000000002</v>
      </c>
      <c r="FR19" s="9">
        <v>0.56899999999999995</v>
      </c>
      <c r="FS19" s="9">
        <v>0.56899999999999995</v>
      </c>
      <c r="FT19" s="9">
        <v>0</v>
      </c>
      <c r="FU19" s="9">
        <v>11.691000000000001</v>
      </c>
      <c r="FV19" s="9">
        <v>5.9180000000000001</v>
      </c>
      <c r="FW19" s="9">
        <v>5.7729999999999997</v>
      </c>
      <c r="FX19" s="9">
        <v>11.691000000000001</v>
      </c>
      <c r="FY19" s="9">
        <v>5.9180000000000001</v>
      </c>
      <c r="FZ19" s="9">
        <v>5.7729999999999997</v>
      </c>
      <c r="GA19" s="9">
        <v>6.0529999999999999</v>
      </c>
      <c r="GB19" s="9">
        <v>3.4449999999999998</v>
      </c>
      <c r="GC19" s="9">
        <v>2.6080000000000001</v>
      </c>
      <c r="GD19" s="9">
        <v>3.2509999999999999</v>
      </c>
      <c r="GE19" s="9">
        <v>2.129</v>
      </c>
      <c r="GF19" s="9">
        <v>1.123</v>
      </c>
      <c r="GG19" s="9">
        <v>0.68100000000000005</v>
      </c>
      <c r="GH19" s="9">
        <v>0</v>
      </c>
      <c r="GI19" s="9">
        <v>0.68100000000000005</v>
      </c>
      <c r="GJ19" s="9">
        <v>1.361</v>
      </c>
      <c r="GK19" s="9">
        <v>0</v>
      </c>
      <c r="GL19" s="9">
        <v>1.361</v>
      </c>
      <c r="GM19" s="9">
        <v>0.34399999999999997</v>
      </c>
      <c r="GN19" s="9">
        <v>0.34399999999999997</v>
      </c>
      <c r="GO19" s="9">
        <v>0</v>
      </c>
      <c r="GP19" s="9">
        <v>0.34399999999999997</v>
      </c>
      <c r="GQ19" s="9">
        <v>0.34399999999999997</v>
      </c>
      <c r="GR19" s="9">
        <v>0</v>
      </c>
      <c r="GS19" s="9">
        <v>0</v>
      </c>
      <c r="GT19" s="9">
        <v>0</v>
      </c>
      <c r="GU19" s="9">
        <v>0</v>
      </c>
      <c r="GV19" s="9">
        <v>4.1760000000000002</v>
      </c>
      <c r="GW19" s="9">
        <v>2.6989999999999998</v>
      </c>
      <c r="GX19" s="9">
        <v>1.4770000000000001</v>
      </c>
      <c r="GY19" s="9">
        <v>4.1760000000000002</v>
      </c>
      <c r="GZ19" s="9">
        <v>2.6989999999999998</v>
      </c>
      <c r="HA19" s="9">
        <v>1.4770000000000001</v>
      </c>
      <c r="HB19" s="9">
        <v>1.4770000000000001</v>
      </c>
      <c r="HC19" s="9">
        <v>0</v>
      </c>
      <c r="HD19" s="9">
        <v>1.4770000000000001</v>
      </c>
      <c r="HE19" s="9">
        <v>0</v>
      </c>
      <c r="HF19" s="9">
        <v>0</v>
      </c>
      <c r="HG19" s="9">
        <v>0</v>
      </c>
      <c r="HH19" s="9">
        <v>0.70699999999999996</v>
      </c>
      <c r="HI19" s="9">
        <v>0.70699999999999996</v>
      </c>
      <c r="HJ19" s="9">
        <v>0</v>
      </c>
      <c r="HK19" s="9">
        <v>0.54900000000000004</v>
      </c>
      <c r="HL19" s="9">
        <v>0.54900000000000004</v>
      </c>
      <c r="HM19" s="9">
        <v>0</v>
      </c>
      <c r="HN19" s="9">
        <v>1.4419999999999999</v>
      </c>
      <c r="HO19" s="9">
        <v>1.4419999999999999</v>
      </c>
      <c r="HP19" s="9">
        <v>0</v>
      </c>
      <c r="HQ19" s="9">
        <v>1.4419999999999999</v>
      </c>
      <c r="HR19" s="9">
        <v>1.4419999999999999</v>
      </c>
      <c r="HS19" s="9">
        <v>0</v>
      </c>
      <c r="HT19" s="9">
        <v>0</v>
      </c>
      <c r="HU19" s="9">
        <v>0</v>
      </c>
      <c r="HV19" s="9">
        <v>0</v>
      </c>
      <c r="HW19" s="9">
        <v>6.92</v>
      </c>
      <c r="HX19" s="9">
        <v>3.512</v>
      </c>
      <c r="HY19" s="9">
        <v>3.4079999999999999</v>
      </c>
      <c r="HZ19" s="9">
        <v>6.92</v>
      </c>
      <c r="IA19" s="9">
        <v>3.512</v>
      </c>
      <c r="IB19" s="9">
        <v>3.4079999999999999</v>
      </c>
      <c r="IC19" s="9">
        <v>0.76400000000000001</v>
      </c>
      <c r="ID19" s="9">
        <v>0.76400000000000001</v>
      </c>
      <c r="IE19" s="9">
        <v>0</v>
      </c>
      <c r="IF19" s="9">
        <v>1.8380000000000001</v>
      </c>
      <c r="IG19" s="9">
        <v>1.252</v>
      </c>
      <c r="IH19" s="9">
        <v>0.58499999999999996</v>
      </c>
      <c r="II19" s="9">
        <v>1.052</v>
      </c>
      <c r="IJ19" s="9">
        <v>0.57899999999999996</v>
      </c>
      <c r="IK19" s="9">
        <v>0.47199999999999998</v>
      </c>
      <c r="IL19" s="9">
        <v>2.8330000000000002</v>
      </c>
      <c r="IM19" s="9">
        <v>0.91600000000000004</v>
      </c>
      <c r="IN19" s="9">
        <v>1.917</v>
      </c>
      <c r="IO19" s="9">
        <v>0.433</v>
      </c>
      <c r="IP19" s="9">
        <v>0</v>
      </c>
      <c r="IQ19" s="9">
        <v>0.433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2.0539999999999998</v>
      </c>
      <c r="C11" s="9">
        <v>2.0539999999999998</v>
      </c>
      <c r="D11" s="9">
        <v>0</v>
      </c>
      <c r="E11" s="9">
        <v>0</v>
      </c>
      <c r="F11" s="9">
        <v>0</v>
      </c>
      <c r="G11" s="9">
        <v>0</v>
      </c>
      <c r="H11" s="9">
        <v>9.5299999999999994</v>
      </c>
      <c r="I11" s="9">
        <v>6.55</v>
      </c>
      <c r="J11" s="9">
        <v>2.98</v>
      </c>
      <c r="K11" s="9">
        <v>9.5299999999999994</v>
      </c>
      <c r="L11" s="9">
        <v>6.55</v>
      </c>
      <c r="M11" s="9">
        <v>2.98</v>
      </c>
      <c r="N11" s="9">
        <v>5.5990000000000002</v>
      </c>
      <c r="O11" s="9">
        <v>4.1500000000000004</v>
      </c>
      <c r="P11" s="9">
        <v>1.4490000000000001</v>
      </c>
      <c r="Q11" s="9">
        <v>1.157</v>
      </c>
      <c r="R11" s="9">
        <v>1.157</v>
      </c>
      <c r="S11" s="9">
        <v>0</v>
      </c>
      <c r="T11" s="9">
        <v>1.32</v>
      </c>
      <c r="U11" s="9">
        <v>0.66800000000000004</v>
      </c>
      <c r="V11" s="9">
        <v>0.65200000000000002</v>
      </c>
      <c r="W11" s="9">
        <v>1.014</v>
      </c>
      <c r="X11" s="9">
        <v>0.57599999999999996</v>
      </c>
      <c r="Y11" s="9">
        <v>0.438</v>
      </c>
      <c r="Z11" s="9">
        <v>0.44</v>
      </c>
      <c r="AA11" s="9">
        <v>0</v>
      </c>
      <c r="AB11" s="9">
        <v>0.44</v>
      </c>
      <c r="AC11" s="9">
        <v>0.44</v>
      </c>
      <c r="AD11" s="9">
        <v>0</v>
      </c>
      <c r="AE11" s="9">
        <v>0.44</v>
      </c>
      <c r="AF11" s="9">
        <v>0</v>
      </c>
      <c r="AG11" s="9">
        <v>0</v>
      </c>
      <c r="AH11" s="9">
        <v>0</v>
      </c>
      <c r="AI11" s="9">
        <v>16.036000000000001</v>
      </c>
      <c r="AJ11" s="9">
        <v>11.945</v>
      </c>
      <c r="AK11" s="9">
        <v>4.0910000000000002</v>
      </c>
      <c r="AL11" s="9">
        <v>16.036000000000001</v>
      </c>
      <c r="AM11" s="9">
        <v>11.945</v>
      </c>
      <c r="AN11" s="9">
        <v>4.0910000000000002</v>
      </c>
      <c r="AO11" s="9">
        <v>2.415</v>
      </c>
      <c r="AP11" s="9">
        <v>2.415</v>
      </c>
      <c r="AQ11" s="9">
        <v>0</v>
      </c>
      <c r="AR11" s="9">
        <v>4.1159999999999997</v>
      </c>
      <c r="AS11" s="9">
        <v>3.25</v>
      </c>
      <c r="AT11" s="9">
        <v>0.86599999999999999</v>
      </c>
      <c r="AU11" s="9">
        <v>1.3069999999999999</v>
      </c>
      <c r="AV11" s="9">
        <v>1.3069999999999999</v>
      </c>
      <c r="AW11" s="9">
        <v>0</v>
      </c>
      <c r="AX11" s="9">
        <v>4.0060000000000002</v>
      </c>
      <c r="AY11" s="9">
        <v>2.2709999999999999</v>
      </c>
      <c r="AZ11" s="9">
        <v>1.734</v>
      </c>
      <c r="BA11" s="9">
        <v>4.1929999999999996</v>
      </c>
      <c r="BB11" s="9">
        <v>2.702</v>
      </c>
      <c r="BC11" s="9">
        <v>1.4910000000000001</v>
      </c>
      <c r="BD11" s="9">
        <v>4.1929999999999996</v>
      </c>
      <c r="BE11" s="9">
        <v>2.702</v>
      </c>
      <c r="BF11" s="9">
        <v>1.4910000000000001</v>
      </c>
      <c r="BG11" s="9">
        <v>0</v>
      </c>
      <c r="BH11" s="9">
        <v>0</v>
      </c>
      <c r="BI11" s="9">
        <v>0</v>
      </c>
      <c r="BJ11" s="9">
        <v>6.4660000000000002</v>
      </c>
      <c r="BK11" s="9">
        <v>2.806</v>
      </c>
      <c r="BL11" s="9">
        <v>3.66</v>
      </c>
      <c r="BM11" s="9">
        <v>6.4660000000000002</v>
      </c>
      <c r="BN11" s="9">
        <v>2.806</v>
      </c>
      <c r="BO11" s="9">
        <v>3.66</v>
      </c>
      <c r="BP11" s="9">
        <v>0</v>
      </c>
      <c r="BQ11" s="9">
        <v>0</v>
      </c>
      <c r="BR11" s="9">
        <v>0</v>
      </c>
      <c r="BS11" s="9">
        <v>0.61799999999999999</v>
      </c>
      <c r="BT11" s="9">
        <v>0.61799999999999999</v>
      </c>
      <c r="BU11" s="9">
        <v>0</v>
      </c>
      <c r="BV11" s="9">
        <v>2.8170000000000002</v>
      </c>
      <c r="BW11" s="9">
        <v>1.208</v>
      </c>
      <c r="BX11" s="9">
        <v>1.609</v>
      </c>
      <c r="BY11" s="9">
        <v>0.48399999999999999</v>
      </c>
      <c r="BZ11" s="9">
        <v>0</v>
      </c>
      <c r="CA11" s="9">
        <v>0.48399999999999999</v>
      </c>
      <c r="CB11" s="9">
        <v>2.548</v>
      </c>
      <c r="CC11" s="9">
        <v>0.98</v>
      </c>
      <c r="CD11" s="9">
        <v>1.5680000000000001</v>
      </c>
      <c r="CE11" s="9">
        <v>2.548</v>
      </c>
      <c r="CF11" s="9">
        <v>0.98</v>
      </c>
      <c r="CG11" s="9">
        <v>1.5680000000000001</v>
      </c>
      <c r="CH11" s="9">
        <v>0</v>
      </c>
      <c r="CI11" s="9">
        <v>0</v>
      </c>
      <c r="CJ11" s="9">
        <v>0</v>
      </c>
      <c r="CK11" s="9">
        <v>14.164</v>
      </c>
      <c r="CL11" s="9">
        <v>2.0979999999999999</v>
      </c>
      <c r="CM11" s="9">
        <v>12.066000000000001</v>
      </c>
      <c r="CN11" s="9">
        <v>14.164</v>
      </c>
      <c r="CO11" s="9">
        <v>2.0979999999999999</v>
      </c>
      <c r="CP11" s="9">
        <v>12.066000000000001</v>
      </c>
      <c r="CQ11" s="9">
        <v>6.4930000000000003</v>
      </c>
      <c r="CR11" s="9">
        <v>1.0049999999999999</v>
      </c>
      <c r="CS11" s="9">
        <v>5.4880000000000004</v>
      </c>
      <c r="CT11" s="9">
        <v>1.9370000000000001</v>
      </c>
      <c r="CU11" s="9">
        <v>0</v>
      </c>
      <c r="CV11" s="9">
        <v>1.9370000000000001</v>
      </c>
      <c r="CW11" s="9">
        <v>4.4740000000000002</v>
      </c>
      <c r="CX11" s="9">
        <v>0.69799999999999995</v>
      </c>
      <c r="CY11" s="9">
        <v>3.7770000000000001</v>
      </c>
      <c r="CZ11" s="9">
        <v>1.2589999999999999</v>
      </c>
      <c r="DA11" s="9">
        <v>0.39500000000000002</v>
      </c>
      <c r="DB11" s="9">
        <v>0.86399999999999999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8.1430000000000007</v>
      </c>
      <c r="DM11" s="9">
        <v>1.831</v>
      </c>
      <c r="DN11" s="9">
        <v>6.3120000000000003</v>
      </c>
      <c r="DO11" s="9">
        <v>8.1430000000000007</v>
      </c>
      <c r="DP11" s="9">
        <v>1.831</v>
      </c>
      <c r="DQ11" s="9">
        <v>6.3120000000000003</v>
      </c>
      <c r="DR11" s="9">
        <v>0.51100000000000001</v>
      </c>
      <c r="DS11" s="9">
        <v>0</v>
      </c>
      <c r="DT11" s="9">
        <v>0.51100000000000001</v>
      </c>
      <c r="DU11" s="9">
        <v>2.4119999999999999</v>
      </c>
      <c r="DV11" s="9">
        <v>0.57499999999999996</v>
      </c>
      <c r="DW11" s="9">
        <v>1.837</v>
      </c>
      <c r="DX11" s="9">
        <v>2.6960000000000002</v>
      </c>
      <c r="DY11" s="9">
        <v>0.72099999999999997</v>
      </c>
      <c r="DZ11" s="9">
        <v>1.9750000000000001</v>
      </c>
      <c r="EA11" s="9">
        <v>2.524</v>
      </c>
      <c r="EB11" s="9">
        <v>0.53500000000000003</v>
      </c>
      <c r="EC11" s="9">
        <v>1.9890000000000001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11.956</v>
      </c>
      <c r="EN11" s="9">
        <v>7.4939999999999998</v>
      </c>
      <c r="EO11" s="9">
        <v>4.4619999999999997</v>
      </c>
      <c r="EP11" s="9">
        <v>11.956</v>
      </c>
      <c r="EQ11" s="9">
        <v>7.4939999999999998</v>
      </c>
      <c r="ER11" s="9">
        <v>4.4619999999999997</v>
      </c>
      <c r="ES11" s="9">
        <v>4.8079999999999998</v>
      </c>
      <c r="ET11" s="9">
        <v>2.7050000000000001</v>
      </c>
      <c r="EU11" s="9">
        <v>2.1030000000000002</v>
      </c>
      <c r="EV11" s="9">
        <v>2.3140000000000001</v>
      </c>
      <c r="EW11" s="9">
        <v>1.73</v>
      </c>
      <c r="EX11" s="9">
        <v>0.58399999999999996</v>
      </c>
      <c r="EY11" s="9">
        <v>2.524</v>
      </c>
      <c r="EZ11" s="9">
        <v>2.0649999999999999</v>
      </c>
      <c r="FA11" s="9">
        <v>0.46</v>
      </c>
      <c r="FB11" s="9">
        <v>1.8140000000000001</v>
      </c>
      <c r="FC11" s="9">
        <v>0.499</v>
      </c>
      <c r="FD11" s="9">
        <v>1.3149999999999999</v>
      </c>
      <c r="FE11" s="9">
        <v>0.495</v>
      </c>
      <c r="FF11" s="9">
        <v>0.495</v>
      </c>
      <c r="FG11" s="9">
        <v>0</v>
      </c>
      <c r="FH11" s="9">
        <v>0.495</v>
      </c>
      <c r="FI11" s="9">
        <v>0.495</v>
      </c>
      <c r="FJ11" s="9">
        <v>0</v>
      </c>
      <c r="FK11" s="9">
        <v>0</v>
      </c>
      <c r="FL11" s="9">
        <v>0</v>
      </c>
      <c r="FM11" s="9">
        <v>0</v>
      </c>
      <c r="FN11" s="9">
        <v>15.492000000000001</v>
      </c>
      <c r="FO11" s="9">
        <v>8.3970000000000002</v>
      </c>
      <c r="FP11" s="9">
        <v>7.0949999999999998</v>
      </c>
      <c r="FQ11" s="9">
        <v>15.492000000000001</v>
      </c>
      <c r="FR11" s="9">
        <v>8.3970000000000002</v>
      </c>
      <c r="FS11" s="9">
        <v>7.0949999999999998</v>
      </c>
      <c r="FT11" s="9">
        <v>4.4180000000000001</v>
      </c>
      <c r="FU11" s="9">
        <v>2.887</v>
      </c>
      <c r="FV11" s="9">
        <v>1.5309999999999999</v>
      </c>
      <c r="FW11" s="9">
        <v>6.282</v>
      </c>
      <c r="FX11" s="9">
        <v>2.9940000000000002</v>
      </c>
      <c r="FY11" s="9">
        <v>3.2879999999999998</v>
      </c>
      <c r="FZ11" s="9">
        <v>3.3759999999999999</v>
      </c>
      <c r="GA11" s="9">
        <v>1.9410000000000001</v>
      </c>
      <c r="GB11" s="9">
        <v>1.4350000000000001</v>
      </c>
      <c r="GC11" s="9">
        <v>1.4159999999999999</v>
      </c>
      <c r="GD11" s="9">
        <v>0.57499999999999996</v>
      </c>
      <c r="GE11" s="9">
        <v>0.84099999999999997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23.36</v>
      </c>
      <c r="GP11" s="9">
        <v>10.377000000000001</v>
      </c>
      <c r="GQ11" s="9">
        <v>12.983000000000001</v>
      </c>
      <c r="GR11" s="9">
        <v>22.44</v>
      </c>
      <c r="GS11" s="9">
        <v>10.377000000000001</v>
      </c>
      <c r="GT11" s="9">
        <v>12.063000000000001</v>
      </c>
      <c r="GU11" s="9">
        <v>11.941000000000001</v>
      </c>
      <c r="GV11" s="9">
        <v>5.6840000000000002</v>
      </c>
      <c r="GW11" s="9">
        <v>6.258</v>
      </c>
      <c r="GX11" s="9">
        <v>1.9970000000000001</v>
      </c>
      <c r="GY11" s="9">
        <v>1.095</v>
      </c>
      <c r="GZ11" s="9">
        <v>0.90200000000000002</v>
      </c>
      <c r="HA11" s="9">
        <v>3.5569999999999999</v>
      </c>
      <c r="HB11" s="9">
        <v>2.52</v>
      </c>
      <c r="HC11" s="9">
        <v>1.0369999999999999</v>
      </c>
      <c r="HD11" s="9">
        <v>3.9630000000000001</v>
      </c>
      <c r="HE11" s="9">
        <v>0.59899999999999998</v>
      </c>
      <c r="HF11" s="9">
        <v>3.3639999999999999</v>
      </c>
      <c r="HG11" s="9">
        <v>1.9019999999999999</v>
      </c>
      <c r="HH11" s="9">
        <v>0.48</v>
      </c>
      <c r="HI11" s="9">
        <v>1.423</v>
      </c>
      <c r="HJ11" s="9">
        <v>0.98299999999999998</v>
      </c>
      <c r="HK11" s="9">
        <v>0.48</v>
      </c>
      <c r="HL11" s="9">
        <v>0.503</v>
      </c>
      <c r="HM11" s="9">
        <v>0.92</v>
      </c>
      <c r="HN11" s="9">
        <v>0</v>
      </c>
      <c r="HO11" s="9">
        <v>0.92</v>
      </c>
      <c r="HP11" s="9">
        <v>198.20500000000001</v>
      </c>
      <c r="HQ11" s="9">
        <v>105.048</v>
      </c>
      <c r="HR11" s="9">
        <v>93.158000000000001</v>
      </c>
      <c r="HS11" s="9">
        <v>197.11699999999999</v>
      </c>
      <c r="HT11" s="9">
        <v>103.959</v>
      </c>
      <c r="HU11" s="9">
        <v>93.158000000000001</v>
      </c>
      <c r="HV11" s="9">
        <v>89.444999999999993</v>
      </c>
      <c r="HW11" s="9">
        <v>47.354999999999997</v>
      </c>
      <c r="HX11" s="9">
        <v>42.09</v>
      </c>
      <c r="HY11" s="9">
        <v>42.991</v>
      </c>
      <c r="HZ11" s="9">
        <v>26.103999999999999</v>
      </c>
      <c r="IA11" s="9">
        <v>16.887</v>
      </c>
      <c r="IB11" s="9">
        <v>27.696999999999999</v>
      </c>
      <c r="IC11" s="9">
        <v>10.031000000000001</v>
      </c>
      <c r="ID11" s="9">
        <v>17.666</v>
      </c>
      <c r="IE11" s="9">
        <v>20.76</v>
      </c>
      <c r="IF11" s="9">
        <v>10.066000000000001</v>
      </c>
      <c r="IG11" s="9">
        <v>10.694000000000001</v>
      </c>
      <c r="IH11" s="9">
        <v>17.312000000000001</v>
      </c>
      <c r="II11" s="9">
        <v>11.491</v>
      </c>
      <c r="IJ11" s="9">
        <v>5.8209999999999997</v>
      </c>
      <c r="IK11" s="9">
        <v>16.224</v>
      </c>
      <c r="IL11" s="9">
        <v>10.403</v>
      </c>
      <c r="IM11" s="9">
        <v>5.8209999999999997</v>
      </c>
      <c r="IN11" s="9">
        <v>1.0880000000000001</v>
      </c>
      <c r="IO11" s="9">
        <v>1.0880000000000001</v>
      </c>
      <c r="IP11" s="9">
        <v>0</v>
      </c>
      <c r="IQ11" s="9">
        <v>175.108</v>
      </c>
    </row>
    <row r="12" spans="1:251">
      <c r="A12" s="10">
        <v>42401</v>
      </c>
      <c r="B12" s="9">
        <v>1.649</v>
      </c>
      <c r="C12" s="9">
        <v>0.80600000000000005</v>
      </c>
      <c r="D12" s="9">
        <v>0.84199999999999997</v>
      </c>
      <c r="E12" s="9">
        <v>0</v>
      </c>
      <c r="F12" s="9">
        <v>0</v>
      </c>
      <c r="G12" s="9">
        <v>0</v>
      </c>
      <c r="H12" s="9">
        <v>6.9050000000000002</v>
      </c>
      <c r="I12" s="9">
        <v>3.742</v>
      </c>
      <c r="J12" s="9">
        <v>3.1629999999999998</v>
      </c>
      <c r="K12" s="9">
        <v>6.9050000000000002</v>
      </c>
      <c r="L12" s="9">
        <v>3.742</v>
      </c>
      <c r="M12" s="9">
        <v>3.1629999999999998</v>
      </c>
      <c r="N12" s="9">
        <v>3.4169999999999998</v>
      </c>
      <c r="O12" s="9">
        <v>2.577</v>
      </c>
      <c r="P12" s="9">
        <v>0.84</v>
      </c>
      <c r="Q12" s="9">
        <v>1.8360000000000001</v>
      </c>
      <c r="R12" s="9">
        <v>1.165</v>
      </c>
      <c r="S12" s="9">
        <v>0.67100000000000004</v>
      </c>
      <c r="T12" s="9">
        <v>0.48299999999999998</v>
      </c>
      <c r="U12" s="9">
        <v>0</v>
      </c>
      <c r="V12" s="9">
        <v>0.48299999999999998</v>
      </c>
      <c r="W12" s="9">
        <v>1.169</v>
      </c>
      <c r="X12" s="9">
        <v>0</v>
      </c>
      <c r="Y12" s="9">
        <v>1.169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21.404</v>
      </c>
      <c r="AJ12" s="9">
        <v>13.198</v>
      </c>
      <c r="AK12" s="9">
        <v>8.2059999999999995</v>
      </c>
      <c r="AL12" s="9">
        <v>21.404</v>
      </c>
      <c r="AM12" s="9">
        <v>13.198</v>
      </c>
      <c r="AN12" s="9">
        <v>8.2059999999999995</v>
      </c>
      <c r="AO12" s="9">
        <v>4.8920000000000003</v>
      </c>
      <c r="AP12" s="9">
        <v>3.6429999999999998</v>
      </c>
      <c r="AQ12" s="9">
        <v>1.248</v>
      </c>
      <c r="AR12" s="9">
        <v>3.83</v>
      </c>
      <c r="AS12" s="9">
        <v>1.9319999999999999</v>
      </c>
      <c r="AT12" s="9">
        <v>1.8979999999999999</v>
      </c>
      <c r="AU12" s="9">
        <v>4.6029999999999998</v>
      </c>
      <c r="AV12" s="9">
        <v>2.7480000000000002</v>
      </c>
      <c r="AW12" s="9">
        <v>1.8560000000000001</v>
      </c>
      <c r="AX12" s="9">
        <v>5.5359999999999996</v>
      </c>
      <c r="AY12" s="9">
        <v>2.3319999999999999</v>
      </c>
      <c r="AZ12" s="9">
        <v>3.2040000000000002</v>
      </c>
      <c r="BA12" s="9">
        <v>2.5430000000000001</v>
      </c>
      <c r="BB12" s="9">
        <v>2.5430000000000001</v>
      </c>
      <c r="BC12" s="9">
        <v>0</v>
      </c>
      <c r="BD12" s="9">
        <v>2.5430000000000001</v>
      </c>
      <c r="BE12" s="9">
        <v>2.5430000000000001</v>
      </c>
      <c r="BF12" s="9">
        <v>0</v>
      </c>
      <c r="BG12" s="9">
        <v>0</v>
      </c>
      <c r="BH12" s="9">
        <v>0</v>
      </c>
      <c r="BI12" s="9">
        <v>0</v>
      </c>
      <c r="BJ12" s="9">
        <v>5.3979999999999997</v>
      </c>
      <c r="BK12" s="9">
        <v>2.3210000000000002</v>
      </c>
      <c r="BL12" s="9">
        <v>3.077</v>
      </c>
      <c r="BM12" s="9">
        <v>5.3979999999999997</v>
      </c>
      <c r="BN12" s="9">
        <v>2.3210000000000002</v>
      </c>
      <c r="BO12" s="9">
        <v>3.077</v>
      </c>
      <c r="BP12" s="9">
        <v>1.323</v>
      </c>
      <c r="BQ12" s="9">
        <v>0.65500000000000003</v>
      </c>
      <c r="BR12" s="9">
        <v>0.66800000000000004</v>
      </c>
      <c r="BS12" s="9">
        <v>1.4770000000000001</v>
      </c>
      <c r="BT12" s="9">
        <v>0.88300000000000001</v>
      </c>
      <c r="BU12" s="9">
        <v>0.59299999999999997</v>
      </c>
      <c r="BV12" s="9">
        <v>1.958</v>
      </c>
      <c r="BW12" s="9">
        <v>0.78300000000000003</v>
      </c>
      <c r="BX12" s="9">
        <v>1.175</v>
      </c>
      <c r="BY12" s="9">
        <v>0</v>
      </c>
      <c r="BZ12" s="9">
        <v>0</v>
      </c>
      <c r="CA12" s="9">
        <v>0</v>
      </c>
      <c r="CB12" s="9">
        <v>0.64100000000000001</v>
      </c>
      <c r="CC12" s="9">
        <v>0</v>
      </c>
      <c r="CD12" s="9">
        <v>0.64100000000000001</v>
      </c>
      <c r="CE12" s="9">
        <v>0.64100000000000001</v>
      </c>
      <c r="CF12" s="9">
        <v>0</v>
      </c>
      <c r="CG12" s="9">
        <v>0.64100000000000001</v>
      </c>
      <c r="CH12" s="9">
        <v>0</v>
      </c>
      <c r="CI12" s="9">
        <v>0</v>
      </c>
      <c r="CJ12" s="9">
        <v>0</v>
      </c>
      <c r="CK12" s="9">
        <v>10.159000000000001</v>
      </c>
      <c r="CL12" s="9">
        <v>2.6589999999999998</v>
      </c>
      <c r="CM12" s="9">
        <v>7.5</v>
      </c>
      <c r="CN12" s="9">
        <v>10.159000000000001</v>
      </c>
      <c r="CO12" s="9">
        <v>2.6589999999999998</v>
      </c>
      <c r="CP12" s="9">
        <v>7.5</v>
      </c>
      <c r="CQ12" s="9">
        <v>2.0139999999999998</v>
      </c>
      <c r="CR12" s="9">
        <v>0.434</v>
      </c>
      <c r="CS12" s="9">
        <v>1.58</v>
      </c>
      <c r="CT12" s="9">
        <v>4.9489999999999998</v>
      </c>
      <c r="CU12" s="9">
        <v>0.60399999999999998</v>
      </c>
      <c r="CV12" s="9">
        <v>4.3449999999999998</v>
      </c>
      <c r="CW12" s="9">
        <v>1.669</v>
      </c>
      <c r="CX12" s="9">
        <v>1.125</v>
      </c>
      <c r="CY12" s="9">
        <v>0.54400000000000004</v>
      </c>
      <c r="CZ12" s="9">
        <v>1.5269999999999999</v>
      </c>
      <c r="DA12" s="9">
        <v>0.496</v>
      </c>
      <c r="DB12" s="9">
        <v>1.0309999999999999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4.3630000000000004</v>
      </c>
      <c r="DM12" s="9">
        <v>0.71799999999999997</v>
      </c>
      <c r="DN12" s="9">
        <v>3.645</v>
      </c>
      <c r="DO12" s="9">
        <v>4.3630000000000004</v>
      </c>
      <c r="DP12" s="9">
        <v>0.71799999999999997</v>
      </c>
      <c r="DQ12" s="9">
        <v>3.645</v>
      </c>
      <c r="DR12" s="9">
        <v>0</v>
      </c>
      <c r="DS12" s="9">
        <v>0</v>
      </c>
      <c r="DT12" s="9">
        <v>0</v>
      </c>
      <c r="DU12" s="9">
        <v>1.635</v>
      </c>
      <c r="DV12" s="9">
        <v>0</v>
      </c>
      <c r="DW12" s="9">
        <v>1.635</v>
      </c>
      <c r="DX12" s="9">
        <v>1.5529999999999999</v>
      </c>
      <c r="DY12" s="9">
        <v>0</v>
      </c>
      <c r="DZ12" s="9">
        <v>1.5529999999999999</v>
      </c>
      <c r="EA12" s="9">
        <v>0.71799999999999997</v>
      </c>
      <c r="EB12" s="9">
        <v>0.71799999999999997</v>
      </c>
      <c r="EC12" s="9">
        <v>0</v>
      </c>
      <c r="ED12" s="9">
        <v>0.45700000000000002</v>
      </c>
      <c r="EE12" s="9">
        <v>0</v>
      </c>
      <c r="EF12" s="9">
        <v>0.45700000000000002</v>
      </c>
      <c r="EG12" s="9">
        <v>0.45700000000000002</v>
      </c>
      <c r="EH12" s="9">
        <v>0</v>
      </c>
      <c r="EI12" s="9">
        <v>0.45700000000000002</v>
      </c>
      <c r="EJ12" s="9">
        <v>0</v>
      </c>
      <c r="EK12" s="9">
        <v>0</v>
      </c>
      <c r="EL12" s="9">
        <v>0</v>
      </c>
      <c r="EM12" s="9">
        <v>3.6459999999999999</v>
      </c>
      <c r="EN12" s="9">
        <v>2.3530000000000002</v>
      </c>
      <c r="EO12" s="9">
        <v>1.2929999999999999</v>
      </c>
      <c r="EP12" s="9">
        <v>3.6459999999999999</v>
      </c>
      <c r="EQ12" s="9">
        <v>2.3530000000000002</v>
      </c>
      <c r="ER12" s="9">
        <v>1.2929999999999999</v>
      </c>
      <c r="ES12" s="9">
        <v>1.3280000000000001</v>
      </c>
      <c r="ET12" s="9">
        <v>0.46700000000000003</v>
      </c>
      <c r="EU12" s="9">
        <v>0.86099999999999999</v>
      </c>
      <c r="EV12" s="9">
        <v>1.8859999999999999</v>
      </c>
      <c r="EW12" s="9">
        <v>1.8859999999999999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0.432</v>
      </c>
      <c r="FF12" s="9">
        <v>0</v>
      </c>
      <c r="FG12" s="9">
        <v>0.432</v>
      </c>
      <c r="FH12" s="9">
        <v>0.432</v>
      </c>
      <c r="FI12" s="9">
        <v>0</v>
      </c>
      <c r="FJ12" s="9">
        <v>0.432</v>
      </c>
      <c r="FK12" s="9">
        <v>0</v>
      </c>
      <c r="FL12" s="9">
        <v>0</v>
      </c>
      <c r="FM12" s="9">
        <v>0</v>
      </c>
      <c r="FN12" s="9">
        <v>21.501999999999999</v>
      </c>
      <c r="FO12" s="9">
        <v>9.9350000000000005</v>
      </c>
      <c r="FP12" s="9">
        <v>11.567</v>
      </c>
      <c r="FQ12" s="9">
        <v>21.501999999999999</v>
      </c>
      <c r="FR12" s="9">
        <v>9.9350000000000005</v>
      </c>
      <c r="FS12" s="9">
        <v>11.567</v>
      </c>
      <c r="FT12" s="9">
        <v>8.5410000000000004</v>
      </c>
      <c r="FU12" s="9">
        <v>1.712</v>
      </c>
      <c r="FV12" s="9">
        <v>6.8289999999999997</v>
      </c>
      <c r="FW12" s="9">
        <v>3.5150000000000001</v>
      </c>
      <c r="FX12" s="9">
        <v>2.327</v>
      </c>
      <c r="FY12" s="9">
        <v>1.1879999999999999</v>
      </c>
      <c r="FZ12" s="9">
        <v>3.964</v>
      </c>
      <c r="GA12" s="9">
        <v>1.498</v>
      </c>
      <c r="GB12" s="9">
        <v>2.4649999999999999</v>
      </c>
      <c r="GC12" s="9">
        <v>3.5870000000000002</v>
      </c>
      <c r="GD12" s="9">
        <v>2.5019999999999998</v>
      </c>
      <c r="GE12" s="9">
        <v>1.085</v>
      </c>
      <c r="GF12" s="9">
        <v>1.895</v>
      </c>
      <c r="GG12" s="9">
        <v>1.895</v>
      </c>
      <c r="GH12" s="9">
        <v>0</v>
      </c>
      <c r="GI12" s="9">
        <v>1.895</v>
      </c>
      <c r="GJ12" s="9">
        <v>1.895</v>
      </c>
      <c r="GK12" s="9">
        <v>0</v>
      </c>
      <c r="GL12" s="9">
        <v>0</v>
      </c>
      <c r="GM12" s="9">
        <v>0</v>
      </c>
      <c r="GN12" s="9">
        <v>0</v>
      </c>
      <c r="GO12" s="9">
        <v>22.648</v>
      </c>
      <c r="GP12" s="9">
        <v>11.566000000000001</v>
      </c>
      <c r="GQ12" s="9">
        <v>11.081</v>
      </c>
      <c r="GR12" s="9">
        <v>20.989000000000001</v>
      </c>
      <c r="GS12" s="9">
        <v>10.807</v>
      </c>
      <c r="GT12" s="9">
        <v>10.182</v>
      </c>
      <c r="GU12" s="9">
        <v>7.7329999999999997</v>
      </c>
      <c r="GV12" s="9">
        <v>5.407</v>
      </c>
      <c r="GW12" s="9">
        <v>2.327</v>
      </c>
      <c r="GX12" s="9">
        <v>1.2949999999999999</v>
      </c>
      <c r="GY12" s="9">
        <v>0.57999999999999996</v>
      </c>
      <c r="GZ12" s="9">
        <v>0.71499999999999997</v>
      </c>
      <c r="HA12" s="9">
        <v>5.8029999999999999</v>
      </c>
      <c r="HB12" s="9">
        <v>2.2839999999999998</v>
      </c>
      <c r="HC12" s="9">
        <v>3.5190000000000001</v>
      </c>
      <c r="HD12" s="9">
        <v>4.1719999999999997</v>
      </c>
      <c r="HE12" s="9">
        <v>2.536</v>
      </c>
      <c r="HF12" s="9">
        <v>1.635</v>
      </c>
      <c r="HG12" s="9">
        <v>3.6440000000000001</v>
      </c>
      <c r="HH12" s="9">
        <v>0.75900000000000001</v>
      </c>
      <c r="HI12" s="9">
        <v>2.8849999999999998</v>
      </c>
      <c r="HJ12" s="9">
        <v>1.986</v>
      </c>
      <c r="HK12" s="9">
        <v>0</v>
      </c>
      <c r="HL12" s="9">
        <v>1.986</v>
      </c>
      <c r="HM12" s="9">
        <v>1.659</v>
      </c>
      <c r="HN12" s="9">
        <v>0.75900000000000001</v>
      </c>
      <c r="HO12" s="9">
        <v>0.89900000000000002</v>
      </c>
      <c r="HP12" s="9">
        <v>188.99199999999999</v>
      </c>
      <c r="HQ12" s="9">
        <v>98.56</v>
      </c>
      <c r="HR12" s="9">
        <v>90.430999999999997</v>
      </c>
      <c r="HS12" s="9">
        <v>187.078</v>
      </c>
      <c r="HT12" s="9">
        <v>97.772000000000006</v>
      </c>
      <c r="HU12" s="9">
        <v>89.305999999999997</v>
      </c>
      <c r="HV12" s="9">
        <v>69.153000000000006</v>
      </c>
      <c r="HW12" s="9">
        <v>39.027999999999999</v>
      </c>
      <c r="HX12" s="9">
        <v>30.125</v>
      </c>
      <c r="HY12" s="9">
        <v>38.508000000000003</v>
      </c>
      <c r="HZ12" s="9">
        <v>18.190000000000001</v>
      </c>
      <c r="IA12" s="9">
        <v>20.318000000000001</v>
      </c>
      <c r="IB12" s="9">
        <v>30.31</v>
      </c>
      <c r="IC12" s="9">
        <v>14.103</v>
      </c>
      <c r="ID12" s="9">
        <v>16.207000000000001</v>
      </c>
      <c r="IE12" s="9">
        <v>28.109000000000002</v>
      </c>
      <c r="IF12" s="9">
        <v>12.807</v>
      </c>
      <c r="IG12" s="9">
        <v>15.302</v>
      </c>
      <c r="IH12" s="9">
        <v>22.911000000000001</v>
      </c>
      <c r="II12" s="9">
        <v>14.433</v>
      </c>
      <c r="IJ12" s="9">
        <v>8.4789999999999992</v>
      </c>
      <c r="IK12" s="9">
        <v>20.998000000000001</v>
      </c>
      <c r="IL12" s="9">
        <v>13.645</v>
      </c>
      <c r="IM12" s="9">
        <v>7.3529999999999998</v>
      </c>
      <c r="IN12" s="9">
        <v>1.913</v>
      </c>
      <c r="IO12" s="9">
        <v>0.78800000000000003</v>
      </c>
      <c r="IP12" s="9">
        <v>1.125</v>
      </c>
      <c r="IQ12" s="9">
        <v>170.929</v>
      </c>
    </row>
    <row r="13" spans="1:251">
      <c r="A13" s="10">
        <v>42767</v>
      </c>
      <c r="B13" s="9">
        <v>1.093</v>
      </c>
      <c r="C13" s="9">
        <v>0.48599999999999999</v>
      </c>
      <c r="D13" s="9">
        <v>0.60699999999999998</v>
      </c>
      <c r="E13" s="9">
        <v>0</v>
      </c>
      <c r="F13" s="9">
        <v>0</v>
      </c>
      <c r="G13" s="9">
        <v>0</v>
      </c>
      <c r="H13" s="9">
        <v>7.0890000000000004</v>
      </c>
      <c r="I13" s="9">
        <v>4.5579999999999998</v>
      </c>
      <c r="J13" s="9">
        <v>2.5310000000000001</v>
      </c>
      <c r="K13" s="9">
        <v>6.7190000000000003</v>
      </c>
      <c r="L13" s="9">
        <v>4.1879999999999997</v>
      </c>
      <c r="M13" s="9">
        <v>2.5310000000000001</v>
      </c>
      <c r="N13" s="9">
        <v>4.3979999999999997</v>
      </c>
      <c r="O13" s="9">
        <v>3.0390000000000001</v>
      </c>
      <c r="P13" s="9">
        <v>1.36</v>
      </c>
      <c r="Q13" s="9">
        <v>0.73199999999999998</v>
      </c>
      <c r="R13" s="9">
        <v>0.73199999999999998</v>
      </c>
      <c r="S13" s="9">
        <v>0</v>
      </c>
      <c r="T13" s="9">
        <v>1.01</v>
      </c>
      <c r="U13" s="9">
        <v>0.41699999999999998</v>
      </c>
      <c r="V13" s="9">
        <v>0.59199999999999997</v>
      </c>
      <c r="W13" s="9">
        <v>0.57899999999999996</v>
      </c>
      <c r="X13" s="9">
        <v>0</v>
      </c>
      <c r="Y13" s="9">
        <v>0.57899999999999996</v>
      </c>
      <c r="Z13" s="9">
        <v>0.37</v>
      </c>
      <c r="AA13" s="9">
        <v>0.37</v>
      </c>
      <c r="AB13" s="9">
        <v>0</v>
      </c>
      <c r="AC13" s="9">
        <v>0</v>
      </c>
      <c r="AD13" s="9">
        <v>0</v>
      </c>
      <c r="AE13" s="9">
        <v>0</v>
      </c>
      <c r="AF13" s="9">
        <v>0.37</v>
      </c>
      <c r="AG13" s="9">
        <v>0.37</v>
      </c>
      <c r="AH13" s="9">
        <v>0</v>
      </c>
      <c r="AI13" s="9">
        <v>25.138999999999999</v>
      </c>
      <c r="AJ13" s="9">
        <v>16.829000000000001</v>
      </c>
      <c r="AK13" s="9">
        <v>8.31</v>
      </c>
      <c r="AL13" s="9">
        <v>24.657</v>
      </c>
      <c r="AM13" s="9">
        <v>16.347000000000001</v>
      </c>
      <c r="AN13" s="9">
        <v>8.31</v>
      </c>
      <c r="AO13" s="9">
        <v>6.6390000000000002</v>
      </c>
      <c r="AP13" s="9">
        <v>5.3239999999999998</v>
      </c>
      <c r="AQ13" s="9">
        <v>1.3149999999999999</v>
      </c>
      <c r="AR13" s="9">
        <v>4.9989999999999997</v>
      </c>
      <c r="AS13" s="9">
        <v>2.5369999999999999</v>
      </c>
      <c r="AT13" s="9">
        <v>2.4620000000000002</v>
      </c>
      <c r="AU13" s="9">
        <v>2.8290000000000002</v>
      </c>
      <c r="AV13" s="9">
        <v>2.2709999999999999</v>
      </c>
      <c r="AW13" s="9">
        <v>0.55900000000000005</v>
      </c>
      <c r="AX13" s="9">
        <v>5.0819999999999999</v>
      </c>
      <c r="AY13" s="9">
        <v>2.282</v>
      </c>
      <c r="AZ13" s="9">
        <v>2.8</v>
      </c>
      <c r="BA13" s="9">
        <v>5.59</v>
      </c>
      <c r="BB13" s="9">
        <v>4.4160000000000004</v>
      </c>
      <c r="BC13" s="9">
        <v>1.1739999999999999</v>
      </c>
      <c r="BD13" s="9">
        <v>5.1079999999999997</v>
      </c>
      <c r="BE13" s="9">
        <v>3.9340000000000002</v>
      </c>
      <c r="BF13" s="9">
        <v>1.1739999999999999</v>
      </c>
      <c r="BG13" s="9">
        <v>0.48199999999999998</v>
      </c>
      <c r="BH13" s="9">
        <v>0.48199999999999998</v>
      </c>
      <c r="BI13" s="9">
        <v>0</v>
      </c>
      <c r="BJ13" s="9">
        <v>4.4450000000000003</v>
      </c>
      <c r="BK13" s="9">
        <v>2.1240000000000001</v>
      </c>
      <c r="BL13" s="9">
        <v>2.3210000000000002</v>
      </c>
      <c r="BM13" s="9">
        <v>4.4450000000000003</v>
      </c>
      <c r="BN13" s="9">
        <v>2.1240000000000001</v>
      </c>
      <c r="BO13" s="9">
        <v>2.3210000000000002</v>
      </c>
      <c r="BP13" s="9">
        <v>0</v>
      </c>
      <c r="BQ13" s="9">
        <v>0</v>
      </c>
      <c r="BR13" s="9">
        <v>0</v>
      </c>
      <c r="BS13" s="9">
        <v>0.68899999999999995</v>
      </c>
      <c r="BT13" s="9">
        <v>0.68899999999999995</v>
      </c>
      <c r="BU13" s="9">
        <v>0</v>
      </c>
      <c r="BV13" s="9">
        <v>1.599</v>
      </c>
      <c r="BW13" s="9">
        <v>0.42699999999999999</v>
      </c>
      <c r="BX13" s="9">
        <v>1.1719999999999999</v>
      </c>
      <c r="BY13" s="9">
        <v>1.597</v>
      </c>
      <c r="BZ13" s="9">
        <v>1.008</v>
      </c>
      <c r="CA13" s="9">
        <v>0.59</v>
      </c>
      <c r="CB13" s="9">
        <v>0.56000000000000005</v>
      </c>
      <c r="CC13" s="9">
        <v>0</v>
      </c>
      <c r="CD13" s="9">
        <v>0.56000000000000005</v>
      </c>
      <c r="CE13" s="9">
        <v>0.56000000000000005</v>
      </c>
      <c r="CF13" s="9">
        <v>0</v>
      </c>
      <c r="CG13" s="9">
        <v>0.56000000000000005</v>
      </c>
      <c r="CH13" s="9">
        <v>0</v>
      </c>
      <c r="CI13" s="9">
        <v>0</v>
      </c>
      <c r="CJ13" s="9">
        <v>0</v>
      </c>
      <c r="CK13" s="9">
        <v>11.263999999999999</v>
      </c>
      <c r="CL13" s="9">
        <v>2.0089999999999999</v>
      </c>
      <c r="CM13" s="9">
        <v>9.2550000000000008</v>
      </c>
      <c r="CN13" s="9">
        <v>11.263999999999999</v>
      </c>
      <c r="CO13" s="9">
        <v>2.0089999999999999</v>
      </c>
      <c r="CP13" s="9">
        <v>9.2550000000000008</v>
      </c>
      <c r="CQ13" s="9">
        <v>4.4640000000000004</v>
      </c>
      <c r="CR13" s="9">
        <v>1.0369999999999999</v>
      </c>
      <c r="CS13" s="9">
        <v>3.4260000000000002</v>
      </c>
      <c r="CT13" s="9">
        <v>2.863</v>
      </c>
      <c r="CU13" s="9">
        <v>0.54500000000000004</v>
      </c>
      <c r="CV13" s="9">
        <v>2.3180000000000001</v>
      </c>
      <c r="CW13" s="9">
        <v>2.8650000000000002</v>
      </c>
      <c r="CX13" s="9">
        <v>0</v>
      </c>
      <c r="CY13" s="9">
        <v>2.8650000000000002</v>
      </c>
      <c r="CZ13" s="9">
        <v>0</v>
      </c>
      <c r="DA13" s="9">
        <v>0</v>
      </c>
      <c r="DB13" s="9">
        <v>0</v>
      </c>
      <c r="DC13" s="9">
        <v>1.073</v>
      </c>
      <c r="DD13" s="9">
        <v>0.42699999999999999</v>
      </c>
      <c r="DE13" s="9">
        <v>0.64600000000000002</v>
      </c>
      <c r="DF13" s="9">
        <v>1.073</v>
      </c>
      <c r="DG13" s="9">
        <v>0.42699999999999999</v>
      </c>
      <c r="DH13" s="9">
        <v>0.64600000000000002</v>
      </c>
      <c r="DI13" s="9">
        <v>0</v>
      </c>
      <c r="DJ13" s="9">
        <v>0</v>
      </c>
      <c r="DK13" s="9">
        <v>0</v>
      </c>
      <c r="DL13" s="9">
        <v>6.9560000000000004</v>
      </c>
      <c r="DM13" s="9">
        <v>2.1850000000000001</v>
      </c>
      <c r="DN13" s="9">
        <v>4.7709999999999999</v>
      </c>
      <c r="DO13" s="9">
        <v>6.9560000000000004</v>
      </c>
      <c r="DP13" s="9">
        <v>2.1850000000000001</v>
      </c>
      <c r="DQ13" s="9">
        <v>4.7709999999999999</v>
      </c>
      <c r="DR13" s="9">
        <v>0</v>
      </c>
      <c r="DS13" s="9">
        <v>0</v>
      </c>
      <c r="DT13" s="9">
        <v>0</v>
      </c>
      <c r="DU13" s="9">
        <v>3.5459999999999998</v>
      </c>
      <c r="DV13" s="9">
        <v>1.7130000000000001</v>
      </c>
      <c r="DW13" s="9">
        <v>1.8320000000000001</v>
      </c>
      <c r="DX13" s="9">
        <v>2.2469999999999999</v>
      </c>
      <c r="DY13" s="9">
        <v>0.47099999999999997</v>
      </c>
      <c r="DZ13" s="9">
        <v>1.7749999999999999</v>
      </c>
      <c r="EA13" s="9">
        <v>1.163</v>
      </c>
      <c r="EB13" s="9">
        <v>0</v>
      </c>
      <c r="EC13" s="9">
        <v>1.163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2.4700000000000002</v>
      </c>
      <c r="EN13" s="9">
        <v>0.53200000000000003</v>
      </c>
      <c r="EO13" s="9">
        <v>1.9379999999999999</v>
      </c>
      <c r="EP13" s="9">
        <v>2.4700000000000002</v>
      </c>
      <c r="EQ13" s="9">
        <v>0.53200000000000003</v>
      </c>
      <c r="ER13" s="9">
        <v>1.9379999999999999</v>
      </c>
      <c r="ES13" s="9">
        <v>1.35</v>
      </c>
      <c r="ET13" s="9">
        <v>0.53200000000000003</v>
      </c>
      <c r="EU13" s="9">
        <v>0.81799999999999995</v>
      </c>
      <c r="EV13" s="9">
        <v>0</v>
      </c>
      <c r="EW13" s="9">
        <v>0</v>
      </c>
      <c r="EX13" s="9">
        <v>0</v>
      </c>
      <c r="EY13" s="9">
        <v>0.59199999999999997</v>
      </c>
      <c r="EZ13" s="9">
        <v>0</v>
      </c>
      <c r="FA13" s="9">
        <v>0.59199999999999997</v>
      </c>
      <c r="FB13" s="9">
        <v>0.52800000000000002</v>
      </c>
      <c r="FC13" s="9">
        <v>0</v>
      </c>
      <c r="FD13" s="9">
        <v>0.52800000000000002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19.192</v>
      </c>
      <c r="FO13" s="9">
        <v>11.275</v>
      </c>
      <c r="FP13" s="9">
        <v>7.9169999999999998</v>
      </c>
      <c r="FQ13" s="9">
        <v>18.635000000000002</v>
      </c>
      <c r="FR13" s="9">
        <v>11.275</v>
      </c>
      <c r="FS13" s="9">
        <v>7.36</v>
      </c>
      <c r="FT13" s="9">
        <v>9.2149999999999999</v>
      </c>
      <c r="FU13" s="9">
        <v>6.5439999999999996</v>
      </c>
      <c r="FV13" s="9">
        <v>2.6709999999999998</v>
      </c>
      <c r="FW13" s="9">
        <v>3.1259999999999999</v>
      </c>
      <c r="FX13" s="9">
        <v>1.323</v>
      </c>
      <c r="FY13" s="9">
        <v>1.8029999999999999</v>
      </c>
      <c r="FZ13" s="9">
        <v>3.2559999999999998</v>
      </c>
      <c r="GA13" s="9">
        <v>1.623</v>
      </c>
      <c r="GB13" s="9">
        <v>1.633</v>
      </c>
      <c r="GC13" s="9">
        <v>0.39400000000000002</v>
      </c>
      <c r="GD13" s="9">
        <v>0.39400000000000002</v>
      </c>
      <c r="GE13" s="9">
        <v>0</v>
      </c>
      <c r="GF13" s="9">
        <v>3.2010000000000001</v>
      </c>
      <c r="GG13" s="9">
        <v>1.391</v>
      </c>
      <c r="GH13" s="9">
        <v>1.81</v>
      </c>
      <c r="GI13" s="9">
        <v>2.6440000000000001</v>
      </c>
      <c r="GJ13" s="9">
        <v>1.391</v>
      </c>
      <c r="GK13" s="9">
        <v>1.2529999999999999</v>
      </c>
      <c r="GL13" s="9">
        <v>0.55700000000000005</v>
      </c>
      <c r="GM13" s="9">
        <v>0</v>
      </c>
      <c r="GN13" s="9">
        <v>0.55700000000000005</v>
      </c>
      <c r="GO13" s="9">
        <v>26.77</v>
      </c>
      <c r="GP13" s="9">
        <v>11.432</v>
      </c>
      <c r="GQ13" s="9">
        <v>15.339</v>
      </c>
      <c r="GR13" s="9">
        <v>26.77</v>
      </c>
      <c r="GS13" s="9">
        <v>11.432</v>
      </c>
      <c r="GT13" s="9">
        <v>15.339</v>
      </c>
      <c r="GU13" s="9">
        <v>9.4109999999999996</v>
      </c>
      <c r="GV13" s="9">
        <v>4.6230000000000002</v>
      </c>
      <c r="GW13" s="9">
        <v>4.7880000000000003</v>
      </c>
      <c r="GX13" s="9">
        <v>8.843</v>
      </c>
      <c r="GY13" s="9">
        <v>3.2050000000000001</v>
      </c>
      <c r="GZ13" s="9">
        <v>5.6379999999999999</v>
      </c>
      <c r="HA13" s="9">
        <v>3.274</v>
      </c>
      <c r="HB13" s="9">
        <v>1.3879999999999999</v>
      </c>
      <c r="HC13" s="9">
        <v>1.8859999999999999</v>
      </c>
      <c r="HD13" s="9">
        <v>3.4359999999999999</v>
      </c>
      <c r="HE13" s="9">
        <v>1.069</v>
      </c>
      <c r="HF13" s="9">
        <v>2.367</v>
      </c>
      <c r="HG13" s="9">
        <v>1.806</v>
      </c>
      <c r="HH13" s="9">
        <v>1.147</v>
      </c>
      <c r="HI13" s="9">
        <v>0.65900000000000003</v>
      </c>
      <c r="HJ13" s="9">
        <v>1.806</v>
      </c>
      <c r="HK13" s="9">
        <v>1.147</v>
      </c>
      <c r="HL13" s="9">
        <v>0.65900000000000003</v>
      </c>
      <c r="HM13" s="9">
        <v>0</v>
      </c>
      <c r="HN13" s="9">
        <v>0</v>
      </c>
      <c r="HO13" s="9">
        <v>0</v>
      </c>
      <c r="HP13" s="9">
        <v>200.916</v>
      </c>
      <c r="HQ13" s="9">
        <v>102.33799999999999</v>
      </c>
      <c r="HR13" s="9">
        <v>98.578000000000003</v>
      </c>
      <c r="HS13" s="9">
        <v>198.85599999999999</v>
      </c>
      <c r="HT13" s="9">
        <v>100.613</v>
      </c>
      <c r="HU13" s="9">
        <v>98.242000000000004</v>
      </c>
      <c r="HV13" s="9">
        <v>72.063999999999993</v>
      </c>
      <c r="HW13" s="9">
        <v>37.968000000000004</v>
      </c>
      <c r="HX13" s="9">
        <v>34.095999999999997</v>
      </c>
      <c r="HY13" s="9">
        <v>44.212000000000003</v>
      </c>
      <c r="HZ13" s="9">
        <v>20.727</v>
      </c>
      <c r="IA13" s="9">
        <v>23.484999999999999</v>
      </c>
      <c r="IB13" s="9">
        <v>33.709000000000003</v>
      </c>
      <c r="IC13" s="9">
        <v>14.368</v>
      </c>
      <c r="ID13" s="9">
        <v>19.341000000000001</v>
      </c>
      <c r="IE13" s="9">
        <v>29.274999999999999</v>
      </c>
      <c r="IF13" s="9">
        <v>16.381</v>
      </c>
      <c r="IG13" s="9">
        <v>12.894</v>
      </c>
      <c r="IH13" s="9">
        <v>21.657</v>
      </c>
      <c r="II13" s="9">
        <v>12.894</v>
      </c>
      <c r="IJ13" s="9">
        <v>8.7629999999999999</v>
      </c>
      <c r="IK13" s="9">
        <v>19.596</v>
      </c>
      <c r="IL13" s="9">
        <v>11.169</v>
      </c>
      <c r="IM13" s="9">
        <v>8.4269999999999996</v>
      </c>
      <c r="IN13" s="9">
        <v>2.0609999999999999</v>
      </c>
      <c r="IO13" s="9">
        <v>1.7250000000000001</v>
      </c>
      <c r="IP13" s="9">
        <v>0.33600000000000002</v>
      </c>
      <c r="IQ13" s="9">
        <v>175.65700000000001</v>
      </c>
    </row>
    <row r="14" spans="1:251">
      <c r="A14" s="10">
        <v>43132</v>
      </c>
      <c r="B14" s="9">
        <v>0.65700000000000003</v>
      </c>
      <c r="C14" s="9">
        <v>0.65700000000000003</v>
      </c>
      <c r="D14" s="9">
        <v>0</v>
      </c>
      <c r="E14" s="9">
        <v>0.45700000000000002</v>
      </c>
      <c r="F14" s="9">
        <v>0.45700000000000002</v>
      </c>
      <c r="G14" s="9">
        <v>0</v>
      </c>
      <c r="H14" s="9">
        <v>11.69</v>
      </c>
      <c r="I14" s="9">
        <v>6.41</v>
      </c>
      <c r="J14" s="9">
        <v>5.28</v>
      </c>
      <c r="K14" s="9">
        <v>11.69</v>
      </c>
      <c r="L14" s="9">
        <v>6.41</v>
      </c>
      <c r="M14" s="9">
        <v>5.28</v>
      </c>
      <c r="N14" s="9">
        <v>2.9940000000000002</v>
      </c>
      <c r="O14" s="9">
        <v>0.52</v>
      </c>
      <c r="P14" s="9">
        <v>2.4740000000000002</v>
      </c>
      <c r="Q14" s="9">
        <v>3.1429999999999998</v>
      </c>
      <c r="R14" s="9">
        <v>3.1429999999999998</v>
      </c>
      <c r="S14" s="9">
        <v>0</v>
      </c>
      <c r="T14" s="9">
        <v>3.15</v>
      </c>
      <c r="U14" s="9">
        <v>2.153</v>
      </c>
      <c r="V14" s="9">
        <v>0.997</v>
      </c>
      <c r="W14" s="9">
        <v>1.8089999999999999</v>
      </c>
      <c r="X14" s="9">
        <v>0</v>
      </c>
      <c r="Y14" s="9">
        <v>1.8089999999999999</v>
      </c>
      <c r="Z14" s="9">
        <v>0.59399999999999997</v>
      </c>
      <c r="AA14" s="9">
        <v>0.59399999999999997</v>
      </c>
      <c r="AB14" s="9">
        <v>0</v>
      </c>
      <c r="AC14" s="9">
        <v>0.59399999999999997</v>
      </c>
      <c r="AD14" s="9">
        <v>0.59399999999999997</v>
      </c>
      <c r="AE14" s="9">
        <v>0</v>
      </c>
      <c r="AF14" s="9">
        <v>0</v>
      </c>
      <c r="AG14" s="9">
        <v>0</v>
      </c>
      <c r="AH14" s="9">
        <v>0</v>
      </c>
      <c r="AI14" s="9">
        <v>22.616</v>
      </c>
      <c r="AJ14" s="9">
        <v>17.84</v>
      </c>
      <c r="AK14" s="9">
        <v>4.7759999999999998</v>
      </c>
      <c r="AL14" s="9">
        <v>22.616</v>
      </c>
      <c r="AM14" s="9">
        <v>17.84</v>
      </c>
      <c r="AN14" s="9">
        <v>4.7759999999999998</v>
      </c>
      <c r="AO14" s="9">
        <v>5.3410000000000002</v>
      </c>
      <c r="AP14" s="9">
        <v>3.8380000000000001</v>
      </c>
      <c r="AQ14" s="9">
        <v>1.5029999999999999</v>
      </c>
      <c r="AR14" s="9">
        <v>3.9380000000000002</v>
      </c>
      <c r="AS14" s="9">
        <v>3.4060000000000001</v>
      </c>
      <c r="AT14" s="9">
        <v>0.53200000000000003</v>
      </c>
      <c r="AU14" s="9">
        <v>4.2930000000000001</v>
      </c>
      <c r="AV14" s="9">
        <v>3.101</v>
      </c>
      <c r="AW14" s="9">
        <v>1.1930000000000001</v>
      </c>
      <c r="AX14" s="9">
        <v>3.4390000000000001</v>
      </c>
      <c r="AY14" s="9">
        <v>2.9239999999999999</v>
      </c>
      <c r="AZ14" s="9">
        <v>0.51500000000000001</v>
      </c>
      <c r="BA14" s="9">
        <v>5.6040000000000001</v>
      </c>
      <c r="BB14" s="9">
        <v>4.57</v>
      </c>
      <c r="BC14" s="9">
        <v>1.034</v>
      </c>
      <c r="BD14" s="9">
        <v>5.6040000000000001</v>
      </c>
      <c r="BE14" s="9">
        <v>4.57</v>
      </c>
      <c r="BF14" s="9">
        <v>1.034</v>
      </c>
      <c r="BG14" s="9">
        <v>0</v>
      </c>
      <c r="BH14" s="9">
        <v>0</v>
      </c>
      <c r="BI14" s="9">
        <v>0</v>
      </c>
      <c r="BJ14" s="9">
        <v>6.032</v>
      </c>
      <c r="BK14" s="9">
        <v>3.32</v>
      </c>
      <c r="BL14" s="9">
        <v>2.7120000000000002</v>
      </c>
      <c r="BM14" s="9">
        <v>6.032</v>
      </c>
      <c r="BN14" s="9">
        <v>3.32</v>
      </c>
      <c r="BO14" s="9">
        <v>2.7120000000000002</v>
      </c>
      <c r="BP14" s="9">
        <v>0.57699999999999996</v>
      </c>
      <c r="BQ14" s="9">
        <v>0.57699999999999996</v>
      </c>
      <c r="BR14" s="9">
        <v>0</v>
      </c>
      <c r="BS14" s="9">
        <v>0</v>
      </c>
      <c r="BT14" s="9">
        <v>0</v>
      </c>
      <c r="BU14" s="9">
        <v>0</v>
      </c>
      <c r="BV14" s="9">
        <v>3.3279999999999998</v>
      </c>
      <c r="BW14" s="9">
        <v>1.764</v>
      </c>
      <c r="BX14" s="9">
        <v>1.5640000000000001</v>
      </c>
      <c r="BY14" s="9">
        <v>1.62</v>
      </c>
      <c r="BZ14" s="9">
        <v>0.98</v>
      </c>
      <c r="CA14" s="9">
        <v>0.64</v>
      </c>
      <c r="CB14" s="9">
        <v>0.50800000000000001</v>
      </c>
      <c r="CC14" s="9">
        <v>0</v>
      </c>
      <c r="CD14" s="9">
        <v>0.50800000000000001</v>
      </c>
      <c r="CE14" s="9">
        <v>0.50800000000000001</v>
      </c>
      <c r="CF14" s="9">
        <v>0</v>
      </c>
      <c r="CG14" s="9">
        <v>0.50800000000000001</v>
      </c>
      <c r="CH14" s="9">
        <v>0</v>
      </c>
      <c r="CI14" s="9">
        <v>0</v>
      </c>
      <c r="CJ14" s="9">
        <v>0</v>
      </c>
      <c r="CK14" s="9">
        <v>8.923</v>
      </c>
      <c r="CL14" s="9">
        <v>1.865</v>
      </c>
      <c r="CM14" s="9">
        <v>7.0570000000000004</v>
      </c>
      <c r="CN14" s="9">
        <v>8.923</v>
      </c>
      <c r="CO14" s="9">
        <v>1.865</v>
      </c>
      <c r="CP14" s="9">
        <v>7.0570000000000004</v>
      </c>
      <c r="CQ14" s="9">
        <v>3.8730000000000002</v>
      </c>
      <c r="CR14" s="9">
        <v>1.865</v>
      </c>
      <c r="CS14" s="9">
        <v>2.008</v>
      </c>
      <c r="CT14" s="9">
        <v>1.95</v>
      </c>
      <c r="CU14" s="9">
        <v>0</v>
      </c>
      <c r="CV14" s="9">
        <v>1.95</v>
      </c>
      <c r="CW14" s="9">
        <v>1.456</v>
      </c>
      <c r="CX14" s="9">
        <v>0</v>
      </c>
      <c r="CY14" s="9">
        <v>1.456</v>
      </c>
      <c r="CZ14" s="9">
        <v>1.643</v>
      </c>
      <c r="DA14" s="9">
        <v>0</v>
      </c>
      <c r="DB14" s="9">
        <v>1.643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4.8090000000000002</v>
      </c>
      <c r="DM14" s="9">
        <v>3.331</v>
      </c>
      <c r="DN14" s="9">
        <v>1.4790000000000001</v>
      </c>
      <c r="DO14" s="9">
        <v>4.8090000000000002</v>
      </c>
      <c r="DP14" s="9">
        <v>3.331</v>
      </c>
      <c r="DQ14" s="9">
        <v>1.4790000000000001</v>
      </c>
      <c r="DR14" s="9">
        <v>0.59599999999999997</v>
      </c>
      <c r="DS14" s="9">
        <v>0.59599999999999997</v>
      </c>
      <c r="DT14" s="9">
        <v>0</v>
      </c>
      <c r="DU14" s="9">
        <v>1.2789999999999999</v>
      </c>
      <c r="DV14" s="9">
        <v>0.66900000000000004</v>
      </c>
      <c r="DW14" s="9">
        <v>0.61</v>
      </c>
      <c r="DX14" s="9">
        <v>1.131</v>
      </c>
      <c r="DY14" s="9">
        <v>0.71699999999999997</v>
      </c>
      <c r="DZ14" s="9">
        <v>0.41399999999999998</v>
      </c>
      <c r="EA14" s="9">
        <v>1.4159999999999999</v>
      </c>
      <c r="EB14" s="9">
        <v>0.96199999999999997</v>
      </c>
      <c r="EC14" s="9">
        <v>0.45500000000000002</v>
      </c>
      <c r="ED14" s="9">
        <v>0.38700000000000001</v>
      </c>
      <c r="EE14" s="9">
        <v>0.38700000000000001</v>
      </c>
      <c r="EF14" s="9">
        <v>0</v>
      </c>
      <c r="EG14" s="9">
        <v>0.38700000000000001</v>
      </c>
      <c r="EH14" s="9">
        <v>0.38700000000000001</v>
      </c>
      <c r="EI14" s="9">
        <v>0</v>
      </c>
      <c r="EJ14" s="9">
        <v>0</v>
      </c>
      <c r="EK14" s="9">
        <v>0</v>
      </c>
      <c r="EL14" s="9">
        <v>0</v>
      </c>
      <c r="EM14" s="9">
        <v>2</v>
      </c>
      <c r="EN14" s="9">
        <v>0.998</v>
      </c>
      <c r="EO14" s="9">
        <v>1.002</v>
      </c>
      <c r="EP14" s="9">
        <v>2</v>
      </c>
      <c r="EQ14" s="9">
        <v>0.998</v>
      </c>
      <c r="ER14" s="9">
        <v>1.002</v>
      </c>
      <c r="ES14" s="9">
        <v>0.44400000000000001</v>
      </c>
      <c r="ET14" s="9">
        <v>0</v>
      </c>
      <c r="EU14" s="9">
        <v>0.44400000000000001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0.98099999999999998</v>
      </c>
      <c r="FC14" s="9">
        <v>0.42299999999999999</v>
      </c>
      <c r="FD14" s="9">
        <v>0.55800000000000005</v>
      </c>
      <c r="FE14" s="9">
        <v>0.57499999999999996</v>
      </c>
      <c r="FF14" s="9">
        <v>0.57499999999999996</v>
      </c>
      <c r="FG14" s="9">
        <v>0</v>
      </c>
      <c r="FH14" s="9">
        <v>0.57499999999999996</v>
      </c>
      <c r="FI14" s="9">
        <v>0.57499999999999996</v>
      </c>
      <c r="FJ14" s="9">
        <v>0</v>
      </c>
      <c r="FK14" s="9">
        <v>0</v>
      </c>
      <c r="FL14" s="9">
        <v>0</v>
      </c>
      <c r="FM14" s="9">
        <v>0</v>
      </c>
      <c r="FN14" s="9">
        <v>20.190000000000001</v>
      </c>
      <c r="FO14" s="9">
        <v>11.231999999999999</v>
      </c>
      <c r="FP14" s="9">
        <v>8.9580000000000002</v>
      </c>
      <c r="FQ14" s="9">
        <v>20.190000000000001</v>
      </c>
      <c r="FR14" s="9">
        <v>11.231999999999999</v>
      </c>
      <c r="FS14" s="9">
        <v>8.9580000000000002</v>
      </c>
      <c r="FT14" s="9">
        <v>7.3209999999999997</v>
      </c>
      <c r="FU14" s="9">
        <v>4.6280000000000001</v>
      </c>
      <c r="FV14" s="9">
        <v>2.6930000000000001</v>
      </c>
      <c r="FW14" s="9">
        <v>3.8359999999999999</v>
      </c>
      <c r="FX14" s="9">
        <v>1.3939999999999999</v>
      </c>
      <c r="FY14" s="9">
        <v>2.4420000000000002</v>
      </c>
      <c r="FZ14" s="9">
        <v>2.8239999999999998</v>
      </c>
      <c r="GA14" s="9">
        <v>1.1379999999999999</v>
      </c>
      <c r="GB14" s="9">
        <v>1.6859999999999999</v>
      </c>
      <c r="GC14" s="9">
        <v>2.0539999999999998</v>
      </c>
      <c r="GD14" s="9">
        <v>0.96899999999999997</v>
      </c>
      <c r="GE14" s="9">
        <v>1.085</v>
      </c>
      <c r="GF14" s="9">
        <v>4.1550000000000002</v>
      </c>
      <c r="GG14" s="9">
        <v>3.1030000000000002</v>
      </c>
      <c r="GH14" s="9">
        <v>1.052</v>
      </c>
      <c r="GI14" s="9">
        <v>4.1550000000000002</v>
      </c>
      <c r="GJ14" s="9">
        <v>3.1030000000000002</v>
      </c>
      <c r="GK14" s="9">
        <v>1.052</v>
      </c>
      <c r="GL14" s="9">
        <v>0</v>
      </c>
      <c r="GM14" s="9">
        <v>0</v>
      </c>
      <c r="GN14" s="9">
        <v>0</v>
      </c>
      <c r="GO14" s="9">
        <v>22.335000000000001</v>
      </c>
      <c r="GP14" s="9">
        <v>9.0419999999999998</v>
      </c>
      <c r="GQ14" s="9">
        <v>13.294</v>
      </c>
      <c r="GR14" s="9">
        <v>21.539000000000001</v>
      </c>
      <c r="GS14" s="9">
        <v>8.2460000000000004</v>
      </c>
      <c r="GT14" s="9">
        <v>13.294</v>
      </c>
      <c r="GU14" s="9">
        <v>10.835000000000001</v>
      </c>
      <c r="GV14" s="9">
        <v>4.9649999999999999</v>
      </c>
      <c r="GW14" s="9">
        <v>5.8689999999999998</v>
      </c>
      <c r="GX14" s="9">
        <v>3.9319999999999999</v>
      </c>
      <c r="GY14" s="9">
        <v>0.54100000000000004</v>
      </c>
      <c r="GZ14" s="9">
        <v>3.3919999999999999</v>
      </c>
      <c r="HA14" s="9">
        <v>2.8359999999999999</v>
      </c>
      <c r="HB14" s="9">
        <v>1.4650000000000001</v>
      </c>
      <c r="HC14" s="9">
        <v>1.371</v>
      </c>
      <c r="HD14" s="9">
        <v>2.5939999999999999</v>
      </c>
      <c r="HE14" s="9">
        <v>0.92800000000000005</v>
      </c>
      <c r="HF14" s="9">
        <v>1.6659999999999999</v>
      </c>
      <c r="HG14" s="9">
        <v>2.1379999999999999</v>
      </c>
      <c r="HH14" s="9">
        <v>1.143</v>
      </c>
      <c r="HI14" s="9">
        <v>0.996</v>
      </c>
      <c r="HJ14" s="9">
        <v>1.3420000000000001</v>
      </c>
      <c r="HK14" s="9">
        <v>0.34699999999999998</v>
      </c>
      <c r="HL14" s="9">
        <v>0.996</v>
      </c>
      <c r="HM14" s="9">
        <v>0.79600000000000004</v>
      </c>
      <c r="HN14" s="9">
        <v>0.79600000000000004</v>
      </c>
      <c r="HO14" s="9">
        <v>0</v>
      </c>
      <c r="HP14" s="9">
        <v>185.971</v>
      </c>
      <c r="HQ14" s="9">
        <v>91.350999999999999</v>
      </c>
      <c r="HR14" s="9">
        <v>94.62</v>
      </c>
      <c r="HS14" s="9">
        <v>184.51400000000001</v>
      </c>
      <c r="HT14" s="9">
        <v>90.405000000000001</v>
      </c>
      <c r="HU14" s="9">
        <v>94.108999999999995</v>
      </c>
      <c r="HV14" s="9">
        <v>73.802999999999997</v>
      </c>
      <c r="HW14" s="9">
        <v>38.792000000000002</v>
      </c>
      <c r="HX14" s="9">
        <v>35.011000000000003</v>
      </c>
      <c r="HY14" s="9">
        <v>38.774000000000001</v>
      </c>
      <c r="HZ14" s="9">
        <v>18.882999999999999</v>
      </c>
      <c r="IA14" s="9">
        <v>19.890999999999998</v>
      </c>
      <c r="IB14" s="9">
        <v>24.931000000000001</v>
      </c>
      <c r="IC14" s="9">
        <v>11.827</v>
      </c>
      <c r="ID14" s="9">
        <v>13.103999999999999</v>
      </c>
      <c r="IE14" s="9">
        <v>25.465</v>
      </c>
      <c r="IF14" s="9">
        <v>10.819000000000001</v>
      </c>
      <c r="IG14" s="9">
        <v>14.647</v>
      </c>
      <c r="IH14" s="9">
        <v>22.998000000000001</v>
      </c>
      <c r="II14" s="9">
        <v>11.03</v>
      </c>
      <c r="IJ14" s="9">
        <v>11.968</v>
      </c>
      <c r="IK14" s="9">
        <v>21.54</v>
      </c>
      <c r="IL14" s="9">
        <v>10.084</v>
      </c>
      <c r="IM14" s="9">
        <v>11.457000000000001</v>
      </c>
      <c r="IN14" s="9">
        <v>1.458</v>
      </c>
      <c r="IO14" s="9">
        <v>0.94599999999999995</v>
      </c>
      <c r="IP14" s="9">
        <v>0.51100000000000001</v>
      </c>
      <c r="IQ14" s="9">
        <v>164.398</v>
      </c>
    </row>
    <row r="15" spans="1:251">
      <c r="A15" s="10">
        <v>43497</v>
      </c>
      <c r="B15" s="9">
        <v>1.071</v>
      </c>
      <c r="C15" s="9">
        <v>1.071</v>
      </c>
      <c r="D15" s="9">
        <v>0</v>
      </c>
      <c r="E15" s="9">
        <v>0.42299999999999999</v>
      </c>
      <c r="F15" s="9">
        <v>0.42299999999999999</v>
      </c>
      <c r="G15" s="9">
        <v>0</v>
      </c>
      <c r="H15" s="9">
        <v>8.8960000000000008</v>
      </c>
      <c r="I15" s="9">
        <v>3.4860000000000002</v>
      </c>
      <c r="J15" s="9">
        <v>5.41</v>
      </c>
      <c r="K15" s="9">
        <v>8.8960000000000008</v>
      </c>
      <c r="L15" s="9">
        <v>3.4860000000000002</v>
      </c>
      <c r="M15" s="9">
        <v>5.41</v>
      </c>
      <c r="N15" s="9">
        <v>5.2169999999999996</v>
      </c>
      <c r="O15" s="9">
        <v>2.1560000000000001</v>
      </c>
      <c r="P15" s="9">
        <v>3.0609999999999999</v>
      </c>
      <c r="Q15" s="9">
        <v>0</v>
      </c>
      <c r="R15" s="9">
        <v>0</v>
      </c>
      <c r="S15" s="9">
        <v>0</v>
      </c>
      <c r="T15" s="9">
        <v>0.91</v>
      </c>
      <c r="U15" s="9">
        <v>0</v>
      </c>
      <c r="V15" s="9">
        <v>0.91</v>
      </c>
      <c r="W15" s="9">
        <v>2.3370000000000002</v>
      </c>
      <c r="X15" s="9">
        <v>1.33</v>
      </c>
      <c r="Y15" s="9">
        <v>1.0069999999999999</v>
      </c>
      <c r="Z15" s="9">
        <v>0.432</v>
      </c>
      <c r="AA15" s="9">
        <v>0</v>
      </c>
      <c r="AB15" s="9">
        <v>0.432</v>
      </c>
      <c r="AC15" s="9">
        <v>0.432</v>
      </c>
      <c r="AD15" s="9">
        <v>0</v>
      </c>
      <c r="AE15" s="9">
        <v>0.432</v>
      </c>
      <c r="AF15" s="9">
        <v>0</v>
      </c>
      <c r="AG15" s="9">
        <v>0</v>
      </c>
      <c r="AH15" s="9">
        <v>0</v>
      </c>
      <c r="AI15" s="9">
        <v>16.911999999999999</v>
      </c>
      <c r="AJ15" s="9">
        <v>10.476000000000001</v>
      </c>
      <c r="AK15" s="9">
        <v>6.4349999999999996</v>
      </c>
      <c r="AL15" s="9">
        <v>16.911999999999999</v>
      </c>
      <c r="AM15" s="9">
        <v>10.476000000000001</v>
      </c>
      <c r="AN15" s="9">
        <v>6.4349999999999996</v>
      </c>
      <c r="AO15" s="9">
        <v>5.742</v>
      </c>
      <c r="AP15" s="9">
        <v>4.234</v>
      </c>
      <c r="AQ15" s="9">
        <v>1.508</v>
      </c>
      <c r="AR15" s="9">
        <v>3.5139999999999998</v>
      </c>
      <c r="AS15" s="9">
        <v>1.256</v>
      </c>
      <c r="AT15" s="9">
        <v>2.258</v>
      </c>
      <c r="AU15" s="9">
        <v>2.1429999999999998</v>
      </c>
      <c r="AV15" s="9">
        <v>1.129</v>
      </c>
      <c r="AW15" s="9">
        <v>1.014</v>
      </c>
      <c r="AX15" s="9">
        <v>2.6779999999999999</v>
      </c>
      <c r="AY15" s="9">
        <v>2.2530000000000001</v>
      </c>
      <c r="AZ15" s="9">
        <v>0.42399999999999999</v>
      </c>
      <c r="BA15" s="9">
        <v>2.8340000000000001</v>
      </c>
      <c r="BB15" s="9">
        <v>1.6040000000000001</v>
      </c>
      <c r="BC15" s="9">
        <v>1.2310000000000001</v>
      </c>
      <c r="BD15" s="9">
        <v>2.8340000000000001</v>
      </c>
      <c r="BE15" s="9">
        <v>1.6040000000000001</v>
      </c>
      <c r="BF15" s="9">
        <v>1.2310000000000001</v>
      </c>
      <c r="BG15" s="9">
        <v>0</v>
      </c>
      <c r="BH15" s="9">
        <v>0</v>
      </c>
      <c r="BI15" s="9">
        <v>0</v>
      </c>
      <c r="BJ15" s="9">
        <v>4.2759999999999998</v>
      </c>
      <c r="BK15" s="9">
        <v>2.6509999999999998</v>
      </c>
      <c r="BL15" s="9">
        <v>1.6240000000000001</v>
      </c>
      <c r="BM15" s="9">
        <v>4.2759999999999998</v>
      </c>
      <c r="BN15" s="9">
        <v>2.6509999999999998</v>
      </c>
      <c r="BO15" s="9">
        <v>1.6240000000000001</v>
      </c>
      <c r="BP15" s="9">
        <v>1.6839999999999999</v>
      </c>
      <c r="BQ15" s="9">
        <v>1.6839999999999999</v>
      </c>
      <c r="BR15" s="9">
        <v>0</v>
      </c>
      <c r="BS15" s="9">
        <v>1.1599999999999999</v>
      </c>
      <c r="BT15" s="9">
        <v>0.58199999999999996</v>
      </c>
      <c r="BU15" s="9">
        <v>0.57799999999999996</v>
      </c>
      <c r="BV15" s="9">
        <v>0.52700000000000002</v>
      </c>
      <c r="BW15" s="9">
        <v>0</v>
      </c>
      <c r="BX15" s="9">
        <v>0.52700000000000002</v>
      </c>
      <c r="BY15" s="9">
        <v>0.51900000000000002</v>
      </c>
      <c r="BZ15" s="9">
        <v>0</v>
      </c>
      <c r="CA15" s="9">
        <v>0.51900000000000002</v>
      </c>
      <c r="CB15" s="9">
        <v>0.38500000000000001</v>
      </c>
      <c r="CC15" s="9">
        <v>0.38500000000000001</v>
      </c>
      <c r="CD15" s="9">
        <v>0</v>
      </c>
      <c r="CE15" s="9">
        <v>0.38500000000000001</v>
      </c>
      <c r="CF15" s="9">
        <v>0.38500000000000001</v>
      </c>
      <c r="CG15" s="9">
        <v>0</v>
      </c>
      <c r="CH15" s="9">
        <v>0</v>
      </c>
      <c r="CI15" s="9">
        <v>0</v>
      </c>
      <c r="CJ15" s="9">
        <v>0</v>
      </c>
      <c r="CK15" s="9">
        <v>9.6039999999999992</v>
      </c>
      <c r="CL15" s="9">
        <v>5.5039999999999996</v>
      </c>
      <c r="CM15" s="9">
        <v>4.0999999999999996</v>
      </c>
      <c r="CN15" s="9">
        <v>9.6039999999999992</v>
      </c>
      <c r="CO15" s="9">
        <v>5.5039999999999996</v>
      </c>
      <c r="CP15" s="9">
        <v>4.0999999999999996</v>
      </c>
      <c r="CQ15" s="9">
        <v>3.0329999999999999</v>
      </c>
      <c r="CR15" s="9">
        <v>1.9810000000000001</v>
      </c>
      <c r="CS15" s="9">
        <v>1.052</v>
      </c>
      <c r="CT15" s="9">
        <v>5.0590000000000002</v>
      </c>
      <c r="CU15" s="9">
        <v>2.4380000000000002</v>
      </c>
      <c r="CV15" s="9">
        <v>2.621</v>
      </c>
      <c r="CW15" s="9">
        <v>0.61599999999999999</v>
      </c>
      <c r="CX15" s="9">
        <v>0.61599999999999999</v>
      </c>
      <c r="CY15" s="9">
        <v>0</v>
      </c>
      <c r="CZ15" s="9">
        <v>0.89600000000000002</v>
      </c>
      <c r="DA15" s="9">
        <v>0.46899999999999997</v>
      </c>
      <c r="DB15" s="9">
        <v>0.42699999999999999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6.9379999999999997</v>
      </c>
      <c r="DM15" s="9">
        <v>1.1579999999999999</v>
      </c>
      <c r="DN15" s="9">
        <v>5.78</v>
      </c>
      <c r="DO15" s="9">
        <v>6.9379999999999997</v>
      </c>
      <c r="DP15" s="9">
        <v>1.1579999999999999</v>
      </c>
      <c r="DQ15" s="9">
        <v>5.78</v>
      </c>
      <c r="DR15" s="9">
        <v>0</v>
      </c>
      <c r="DS15" s="9">
        <v>0</v>
      </c>
      <c r="DT15" s="9">
        <v>0</v>
      </c>
      <c r="DU15" s="9">
        <v>2.5779999999999998</v>
      </c>
      <c r="DV15" s="9">
        <v>0.69699999999999995</v>
      </c>
      <c r="DW15" s="9">
        <v>1.881</v>
      </c>
      <c r="DX15" s="9">
        <v>3.46</v>
      </c>
      <c r="DY15" s="9">
        <v>0</v>
      </c>
      <c r="DZ15" s="9">
        <v>3.46</v>
      </c>
      <c r="EA15" s="9">
        <v>0.439</v>
      </c>
      <c r="EB15" s="9">
        <v>0</v>
      </c>
      <c r="EC15" s="9">
        <v>0.439</v>
      </c>
      <c r="ED15" s="9">
        <v>0.46100000000000002</v>
      </c>
      <c r="EE15" s="9">
        <v>0.46100000000000002</v>
      </c>
      <c r="EF15" s="9">
        <v>0</v>
      </c>
      <c r="EG15" s="9">
        <v>0.46100000000000002</v>
      </c>
      <c r="EH15" s="9">
        <v>0.46100000000000002</v>
      </c>
      <c r="EI15" s="9">
        <v>0</v>
      </c>
      <c r="EJ15" s="9">
        <v>0</v>
      </c>
      <c r="EK15" s="9">
        <v>0</v>
      </c>
      <c r="EL15" s="9">
        <v>0</v>
      </c>
      <c r="EM15" s="9">
        <v>2.1749999999999998</v>
      </c>
      <c r="EN15" s="9">
        <v>0.48299999999999998</v>
      </c>
      <c r="EO15" s="9">
        <v>1.6910000000000001</v>
      </c>
      <c r="EP15" s="9">
        <v>2.1749999999999998</v>
      </c>
      <c r="EQ15" s="9">
        <v>0.48299999999999998</v>
      </c>
      <c r="ER15" s="9">
        <v>1.6910000000000001</v>
      </c>
      <c r="ES15" s="9">
        <v>0.71</v>
      </c>
      <c r="ET15" s="9">
        <v>0</v>
      </c>
      <c r="EU15" s="9">
        <v>0.71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1.4650000000000001</v>
      </c>
      <c r="FC15" s="9">
        <v>0.48299999999999998</v>
      </c>
      <c r="FD15" s="9">
        <v>0.98099999999999998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20.472000000000001</v>
      </c>
      <c r="FO15" s="9">
        <v>12.836</v>
      </c>
      <c r="FP15" s="9">
        <v>7.6360000000000001</v>
      </c>
      <c r="FQ15" s="9">
        <v>20.472000000000001</v>
      </c>
      <c r="FR15" s="9">
        <v>12.836</v>
      </c>
      <c r="FS15" s="9">
        <v>7.6360000000000001</v>
      </c>
      <c r="FT15" s="9">
        <v>4.78</v>
      </c>
      <c r="FU15" s="9">
        <v>3.2280000000000002</v>
      </c>
      <c r="FV15" s="9">
        <v>1.5509999999999999</v>
      </c>
      <c r="FW15" s="9">
        <v>8.625</v>
      </c>
      <c r="FX15" s="9">
        <v>5.7850000000000001</v>
      </c>
      <c r="FY15" s="9">
        <v>2.839</v>
      </c>
      <c r="FZ15" s="9">
        <v>4.819</v>
      </c>
      <c r="GA15" s="9">
        <v>2.1589999999999998</v>
      </c>
      <c r="GB15" s="9">
        <v>2.66</v>
      </c>
      <c r="GC15" s="9">
        <v>0.71399999999999997</v>
      </c>
      <c r="GD15" s="9">
        <v>0.71399999999999997</v>
      </c>
      <c r="GE15" s="9">
        <v>0</v>
      </c>
      <c r="GF15" s="9">
        <v>1.534</v>
      </c>
      <c r="GG15" s="9">
        <v>0.95</v>
      </c>
      <c r="GH15" s="9">
        <v>0.58499999999999996</v>
      </c>
      <c r="GI15" s="9">
        <v>1.534</v>
      </c>
      <c r="GJ15" s="9">
        <v>0.95</v>
      </c>
      <c r="GK15" s="9">
        <v>0.58499999999999996</v>
      </c>
      <c r="GL15" s="9">
        <v>0</v>
      </c>
      <c r="GM15" s="9">
        <v>0</v>
      </c>
      <c r="GN15" s="9">
        <v>0</v>
      </c>
      <c r="GO15" s="9">
        <v>27.834</v>
      </c>
      <c r="GP15" s="9">
        <v>13.493</v>
      </c>
      <c r="GQ15" s="9">
        <v>14.340999999999999</v>
      </c>
      <c r="GR15" s="9">
        <v>26.896000000000001</v>
      </c>
      <c r="GS15" s="9">
        <v>13.493</v>
      </c>
      <c r="GT15" s="9">
        <v>13.403</v>
      </c>
      <c r="GU15" s="9">
        <v>13.148999999999999</v>
      </c>
      <c r="GV15" s="9">
        <v>6.32</v>
      </c>
      <c r="GW15" s="9">
        <v>6.8280000000000003</v>
      </c>
      <c r="GX15" s="9">
        <v>5.5940000000000003</v>
      </c>
      <c r="GY15" s="9">
        <v>2.9239999999999999</v>
      </c>
      <c r="GZ15" s="9">
        <v>2.669</v>
      </c>
      <c r="HA15" s="9">
        <v>4.7110000000000003</v>
      </c>
      <c r="HB15" s="9">
        <v>1.677</v>
      </c>
      <c r="HC15" s="9">
        <v>3.0339999999999998</v>
      </c>
      <c r="HD15" s="9">
        <v>2.5179999999999998</v>
      </c>
      <c r="HE15" s="9">
        <v>2.0840000000000001</v>
      </c>
      <c r="HF15" s="9">
        <v>0.434</v>
      </c>
      <c r="HG15" s="9">
        <v>1.8620000000000001</v>
      </c>
      <c r="HH15" s="9">
        <v>0.48699999999999999</v>
      </c>
      <c r="HI15" s="9">
        <v>1.375</v>
      </c>
      <c r="HJ15" s="9">
        <v>0.92500000000000004</v>
      </c>
      <c r="HK15" s="9">
        <v>0.48699999999999999</v>
      </c>
      <c r="HL15" s="9">
        <v>0.438</v>
      </c>
      <c r="HM15" s="9">
        <v>0.93799999999999994</v>
      </c>
      <c r="HN15" s="9">
        <v>0</v>
      </c>
      <c r="HO15" s="9">
        <v>0.93799999999999994</v>
      </c>
      <c r="HP15" s="9">
        <v>161.197</v>
      </c>
      <c r="HQ15" s="9">
        <v>83.036000000000001</v>
      </c>
      <c r="HR15" s="9">
        <v>78.161000000000001</v>
      </c>
      <c r="HS15" s="9">
        <v>156.98500000000001</v>
      </c>
      <c r="HT15" s="9">
        <v>80.102999999999994</v>
      </c>
      <c r="HU15" s="9">
        <v>76.882000000000005</v>
      </c>
      <c r="HV15" s="9">
        <v>61.264000000000003</v>
      </c>
      <c r="HW15" s="9">
        <v>31.548999999999999</v>
      </c>
      <c r="HX15" s="9">
        <v>29.715</v>
      </c>
      <c r="HY15" s="9">
        <v>28.138999999999999</v>
      </c>
      <c r="HZ15" s="9">
        <v>13.472</v>
      </c>
      <c r="IA15" s="9">
        <v>14.667</v>
      </c>
      <c r="IB15" s="9">
        <v>29.608000000000001</v>
      </c>
      <c r="IC15" s="9">
        <v>17.155000000000001</v>
      </c>
      <c r="ID15" s="9">
        <v>12.452999999999999</v>
      </c>
      <c r="IE15" s="9">
        <v>19.89</v>
      </c>
      <c r="IF15" s="9">
        <v>7.9610000000000003</v>
      </c>
      <c r="IG15" s="9">
        <v>11.929</v>
      </c>
      <c r="IH15" s="9">
        <v>22.295999999999999</v>
      </c>
      <c r="II15" s="9">
        <v>12.898999999999999</v>
      </c>
      <c r="IJ15" s="9">
        <v>9.3970000000000002</v>
      </c>
      <c r="IK15" s="9">
        <v>18.084</v>
      </c>
      <c r="IL15" s="9">
        <v>9.9659999999999993</v>
      </c>
      <c r="IM15" s="9">
        <v>8.1180000000000003</v>
      </c>
      <c r="IN15" s="9">
        <v>4.2119999999999997</v>
      </c>
      <c r="IO15" s="9">
        <v>2.9329999999999998</v>
      </c>
      <c r="IP15" s="9">
        <v>1.2789999999999999</v>
      </c>
      <c r="IQ15" s="9">
        <v>141.226</v>
      </c>
    </row>
    <row r="16" spans="1:251">
      <c r="A16" s="10">
        <v>43862</v>
      </c>
      <c r="B16" s="9">
        <v>1.1870000000000001</v>
      </c>
      <c r="C16" s="9">
        <v>0.627</v>
      </c>
      <c r="D16" s="9">
        <v>0.55900000000000005</v>
      </c>
      <c r="E16" s="9">
        <v>0</v>
      </c>
      <c r="F16" s="9">
        <v>0</v>
      </c>
      <c r="G16" s="9">
        <v>0</v>
      </c>
      <c r="H16" s="9">
        <v>8.734</v>
      </c>
      <c r="I16" s="9">
        <v>7.5759999999999996</v>
      </c>
      <c r="J16" s="9">
        <v>1.1579999999999999</v>
      </c>
      <c r="K16" s="9">
        <v>8.734</v>
      </c>
      <c r="L16" s="9">
        <v>7.5759999999999996</v>
      </c>
      <c r="M16" s="9">
        <v>1.1579999999999999</v>
      </c>
      <c r="N16" s="9">
        <v>4.423</v>
      </c>
      <c r="O16" s="9">
        <v>3.734</v>
      </c>
      <c r="P16" s="9">
        <v>0.68899999999999995</v>
      </c>
      <c r="Q16" s="9">
        <v>1.248</v>
      </c>
      <c r="R16" s="9">
        <v>1.248</v>
      </c>
      <c r="S16" s="9">
        <v>0</v>
      </c>
      <c r="T16" s="9">
        <v>1.4590000000000001</v>
      </c>
      <c r="U16" s="9">
        <v>1.4590000000000001</v>
      </c>
      <c r="V16" s="9">
        <v>0</v>
      </c>
      <c r="W16" s="9">
        <v>1.135</v>
      </c>
      <c r="X16" s="9">
        <v>1.135</v>
      </c>
      <c r="Y16" s="9">
        <v>0</v>
      </c>
      <c r="Z16" s="9">
        <v>0.46899999999999997</v>
      </c>
      <c r="AA16" s="9">
        <v>0</v>
      </c>
      <c r="AB16" s="9">
        <v>0.46899999999999997</v>
      </c>
      <c r="AC16" s="9">
        <v>0.46899999999999997</v>
      </c>
      <c r="AD16" s="9">
        <v>0</v>
      </c>
      <c r="AE16" s="9">
        <v>0.46899999999999997</v>
      </c>
      <c r="AF16" s="9">
        <v>0</v>
      </c>
      <c r="AG16" s="9">
        <v>0</v>
      </c>
      <c r="AH16" s="9">
        <v>0</v>
      </c>
      <c r="AI16" s="9">
        <v>14.569000000000001</v>
      </c>
      <c r="AJ16" s="9">
        <v>9.6989999999999998</v>
      </c>
      <c r="AK16" s="9">
        <v>4.87</v>
      </c>
      <c r="AL16" s="9">
        <v>14.569000000000001</v>
      </c>
      <c r="AM16" s="9">
        <v>9.6989999999999998</v>
      </c>
      <c r="AN16" s="9">
        <v>4.87</v>
      </c>
      <c r="AO16" s="9">
        <v>5.2069999999999999</v>
      </c>
      <c r="AP16" s="9">
        <v>4.0590000000000002</v>
      </c>
      <c r="AQ16" s="9">
        <v>1.1479999999999999</v>
      </c>
      <c r="AR16" s="9">
        <v>1.0720000000000001</v>
      </c>
      <c r="AS16" s="9">
        <v>0.48899999999999999</v>
      </c>
      <c r="AT16" s="9">
        <v>0.58299999999999996</v>
      </c>
      <c r="AU16" s="9">
        <v>2.1280000000000001</v>
      </c>
      <c r="AV16" s="9">
        <v>2.1280000000000001</v>
      </c>
      <c r="AW16" s="9">
        <v>0</v>
      </c>
      <c r="AX16" s="9">
        <v>4.4889999999999999</v>
      </c>
      <c r="AY16" s="9">
        <v>2.4510000000000001</v>
      </c>
      <c r="AZ16" s="9">
        <v>2.0379999999999998</v>
      </c>
      <c r="BA16" s="9">
        <v>1.673</v>
      </c>
      <c r="BB16" s="9">
        <v>0.57199999999999995</v>
      </c>
      <c r="BC16" s="9">
        <v>1.1020000000000001</v>
      </c>
      <c r="BD16" s="9">
        <v>1.673</v>
      </c>
      <c r="BE16" s="9">
        <v>0.57199999999999995</v>
      </c>
      <c r="BF16" s="9">
        <v>1.1020000000000001</v>
      </c>
      <c r="BG16" s="9">
        <v>0</v>
      </c>
      <c r="BH16" s="9">
        <v>0</v>
      </c>
      <c r="BI16" s="9">
        <v>0</v>
      </c>
      <c r="BJ16" s="9">
        <v>4.1360000000000001</v>
      </c>
      <c r="BK16" s="9">
        <v>1.9359999999999999</v>
      </c>
      <c r="BL16" s="9">
        <v>2.2000000000000002</v>
      </c>
      <c r="BM16" s="9">
        <v>4.1360000000000001</v>
      </c>
      <c r="BN16" s="9">
        <v>1.9359999999999999</v>
      </c>
      <c r="BO16" s="9">
        <v>2.2000000000000002</v>
      </c>
      <c r="BP16" s="9">
        <v>0.48499999999999999</v>
      </c>
      <c r="BQ16" s="9">
        <v>0</v>
      </c>
      <c r="BR16" s="9">
        <v>0.48499999999999999</v>
      </c>
      <c r="BS16" s="9">
        <v>1.3120000000000001</v>
      </c>
      <c r="BT16" s="9">
        <v>0.66300000000000003</v>
      </c>
      <c r="BU16" s="9">
        <v>0.64800000000000002</v>
      </c>
      <c r="BV16" s="9">
        <v>1.248</v>
      </c>
      <c r="BW16" s="9">
        <v>0.68799999999999994</v>
      </c>
      <c r="BX16" s="9">
        <v>0.56000000000000005</v>
      </c>
      <c r="BY16" s="9">
        <v>0.50600000000000001</v>
      </c>
      <c r="BZ16" s="9">
        <v>0</v>
      </c>
      <c r="CA16" s="9">
        <v>0.50600000000000001</v>
      </c>
      <c r="CB16" s="9">
        <v>0.58499999999999996</v>
      </c>
      <c r="CC16" s="9">
        <v>0.58499999999999996</v>
      </c>
      <c r="CD16" s="9">
        <v>0</v>
      </c>
      <c r="CE16" s="9">
        <v>0.58499999999999996</v>
      </c>
      <c r="CF16" s="9">
        <v>0.58499999999999996</v>
      </c>
      <c r="CG16" s="9">
        <v>0</v>
      </c>
      <c r="CH16" s="9">
        <v>0</v>
      </c>
      <c r="CI16" s="9">
        <v>0</v>
      </c>
      <c r="CJ16" s="9">
        <v>0</v>
      </c>
      <c r="CK16" s="9">
        <v>9.8059999999999992</v>
      </c>
      <c r="CL16" s="9">
        <v>3.0150000000000001</v>
      </c>
      <c r="CM16" s="9">
        <v>6.7910000000000004</v>
      </c>
      <c r="CN16" s="9">
        <v>9.8059999999999992</v>
      </c>
      <c r="CO16" s="9">
        <v>3.0150000000000001</v>
      </c>
      <c r="CP16" s="9">
        <v>6.7910000000000004</v>
      </c>
      <c r="CQ16" s="9">
        <v>3.5739999999999998</v>
      </c>
      <c r="CR16" s="9">
        <v>1.073</v>
      </c>
      <c r="CS16" s="9">
        <v>2.5019999999999998</v>
      </c>
      <c r="CT16" s="9">
        <v>1.117</v>
      </c>
      <c r="CU16" s="9">
        <v>0.53400000000000003</v>
      </c>
      <c r="CV16" s="9">
        <v>0.58299999999999996</v>
      </c>
      <c r="CW16" s="9">
        <v>3.3180000000000001</v>
      </c>
      <c r="CX16" s="9">
        <v>1.4079999999999999</v>
      </c>
      <c r="CY16" s="9">
        <v>1.91</v>
      </c>
      <c r="CZ16" s="9">
        <v>1.7969999999999999</v>
      </c>
      <c r="DA16" s="9">
        <v>0</v>
      </c>
      <c r="DB16" s="9">
        <v>1.7969999999999999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4.3970000000000002</v>
      </c>
      <c r="DM16" s="9">
        <v>1.504</v>
      </c>
      <c r="DN16" s="9">
        <v>2.8929999999999998</v>
      </c>
      <c r="DO16" s="9">
        <v>4.3970000000000002</v>
      </c>
      <c r="DP16" s="9">
        <v>1.504</v>
      </c>
      <c r="DQ16" s="9">
        <v>2.8929999999999998</v>
      </c>
      <c r="DR16" s="9">
        <v>0.97699999999999998</v>
      </c>
      <c r="DS16" s="9">
        <v>0.97699999999999998</v>
      </c>
      <c r="DT16" s="9">
        <v>0</v>
      </c>
      <c r="DU16" s="9">
        <v>1.27</v>
      </c>
      <c r="DV16" s="9">
        <v>0.52700000000000002</v>
      </c>
      <c r="DW16" s="9">
        <v>0.74299999999999999</v>
      </c>
      <c r="DX16" s="9">
        <v>0.98099999999999998</v>
      </c>
      <c r="DY16" s="9">
        <v>0</v>
      </c>
      <c r="DZ16" s="9">
        <v>0.98099999999999998</v>
      </c>
      <c r="EA16" s="9">
        <v>1.169</v>
      </c>
      <c r="EB16" s="9">
        <v>0</v>
      </c>
      <c r="EC16" s="9">
        <v>1.169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0.84899999999999998</v>
      </c>
      <c r="EN16" s="9">
        <v>0.45500000000000002</v>
      </c>
      <c r="EO16" s="9">
        <v>0.39400000000000002</v>
      </c>
      <c r="EP16" s="9">
        <v>0.84899999999999998</v>
      </c>
      <c r="EQ16" s="9">
        <v>0.45500000000000002</v>
      </c>
      <c r="ER16" s="9">
        <v>0.39400000000000002</v>
      </c>
      <c r="ES16" s="9">
        <v>0</v>
      </c>
      <c r="ET16" s="9">
        <v>0</v>
      </c>
      <c r="EU16" s="9">
        <v>0</v>
      </c>
      <c r="EV16" s="9">
        <v>0.84899999999999998</v>
      </c>
      <c r="EW16" s="9">
        <v>0.45500000000000002</v>
      </c>
      <c r="EX16" s="9">
        <v>0.39400000000000002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18.38</v>
      </c>
      <c r="FO16" s="9">
        <v>11.545999999999999</v>
      </c>
      <c r="FP16" s="9">
        <v>6.8339999999999996</v>
      </c>
      <c r="FQ16" s="9">
        <v>18.38</v>
      </c>
      <c r="FR16" s="9">
        <v>11.545999999999999</v>
      </c>
      <c r="FS16" s="9">
        <v>6.8339999999999996</v>
      </c>
      <c r="FT16" s="9">
        <v>7.5540000000000003</v>
      </c>
      <c r="FU16" s="9">
        <v>4.867</v>
      </c>
      <c r="FV16" s="9">
        <v>2.6869999999999998</v>
      </c>
      <c r="FW16" s="9">
        <v>6.0910000000000002</v>
      </c>
      <c r="FX16" s="9">
        <v>3.37</v>
      </c>
      <c r="FY16" s="9">
        <v>2.7210000000000001</v>
      </c>
      <c r="FZ16" s="9">
        <v>2.5550000000000002</v>
      </c>
      <c r="GA16" s="9">
        <v>1.423</v>
      </c>
      <c r="GB16" s="9">
        <v>1.1319999999999999</v>
      </c>
      <c r="GC16" s="9">
        <v>0</v>
      </c>
      <c r="GD16" s="9">
        <v>0</v>
      </c>
      <c r="GE16" s="9">
        <v>0</v>
      </c>
      <c r="GF16" s="9">
        <v>2.1800000000000002</v>
      </c>
      <c r="GG16" s="9">
        <v>1.8859999999999999</v>
      </c>
      <c r="GH16" s="9">
        <v>0.29399999999999998</v>
      </c>
      <c r="GI16" s="9">
        <v>2.1800000000000002</v>
      </c>
      <c r="GJ16" s="9">
        <v>1.8859999999999999</v>
      </c>
      <c r="GK16" s="9">
        <v>0.29399999999999998</v>
      </c>
      <c r="GL16" s="9">
        <v>0</v>
      </c>
      <c r="GM16" s="9">
        <v>0</v>
      </c>
      <c r="GN16" s="9">
        <v>0</v>
      </c>
      <c r="GO16" s="9">
        <v>32.29</v>
      </c>
      <c r="GP16" s="9">
        <v>16.719000000000001</v>
      </c>
      <c r="GQ16" s="9">
        <v>15.571</v>
      </c>
      <c r="GR16" s="9">
        <v>31.658999999999999</v>
      </c>
      <c r="GS16" s="9">
        <v>16.088000000000001</v>
      </c>
      <c r="GT16" s="9">
        <v>15.571</v>
      </c>
      <c r="GU16" s="9">
        <v>13.324</v>
      </c>
      <c r="GV16" s="9">
        <v>7.34</v>
      </c>
      <c r="GW16" s="9">
        <v>5.984</v>
      </c>
      <c r="GX16" s="9">
        <v>7.7110000000000003</v>
      </c>
      <c r="GY16" s="9">
        <v>3.4079999999999999</v>
      </c>
      <c r="GZ16" s="9">
        <v>4.3029999999999999</v>
      </c>
      <c r="HA16" s="9">
        <v>5.3310000000000004</v>
      </c>
      <c r="HB16" s="9">
        <v>2.5720000000000001</v>
      </c>
      <c r="HC16" s="9">
        <v>2.758</v>
      </c>
      <c r="HD16" s="9">
        <v>2.702</v>
      </c>
      <c r="HE16" s="9">
        <v>0.72</v>
      </c>
      <c r="HF16" s="9">
        <v>1.9810000000000001</v>
      </c>
      <c r="HG16" s="9">
        <v>3.2240000000000002</v>
      </c>
      <c r="HH16" s="9">
        <v>2.6789999999999998</v>
      </c>
      <c r="HI16" s="9">
        <v>0.54500000000000004</v>
      </c>
      <c r="HJ16" s="9">
        <v>2.5920000000000001</v>
      </c>
      <c r="HK16" s="9">
        <v>2.0470000000000002</v>
      </c>
      <c r="HL16" s="9">
        <v>0.54500000000000004</v>
      </c>
      <c r="HM16" s="9">
        <v>0.63100000000000001</v>
      </c>
      <c r="HN16" s="9">
        <v>0.63100000000000001</v>
      </c>
      <c r="HO16" s="9">
        <v>0</v>
      </c>
      <c r="HP16" s="9">
        <v>179.09700000000001</v>
      </c>
      <c r="HQ16" s="9">
        <v>89.590999999999994</v>
      </c>
      <c r="HR16" s="9">
        <v>89.506</v>
      </c>
      <c r="HS16" s="9">
        <v>176.00800000000001</v>
      </c>
      <c r="HT16" s="9">
        <v>88.521000000000001</v>
      </c>
      <c r="HU16" s="9">
        <v>87.486999999999995</v>
      </c>
      <c r="HV16" s="9">
        <v>68.918000000000006</v>
      </c>
      <c r="HW16" s="9">
        <v>36.186</v>
      </c>
      <c r="HX16" s="9">
        <v>32.731999999999999</v>
      </c>
      <c r="HY16" s="9">
        <v>36.898000000000003</v>
      </c>
      <c r="HZ16" s="9">
        <v>19.62</v>
      </c>
      <c r="IA16" s="9">
        <v>17.277999999999999</v>
      </c>
      <c r="IB16" s="9">
        <v>26.018000000000001</v>
      </c>
      <c r="IC16" s="9">
        <v>11.545</v>
      </c>
      <c r="ID16" s="9">
        <v>14.473000000000001</v>
      </c>
      <c r="IE16" s="9">
        <v>28.05</v>
      </c>
      <c r="IF16" s="9">
        <v>12.403</v>
      </c>
      <c r="IG16" s="9">
        <v>15.646000000000001</v>
      </c>
      <c r="IH16" s="9">
        <v>19.212</v>
      </c>
      <c r="II16" s="9">
        <v>9.8360000000000003</v>
      </c>
      <c r="IJ16" s="9">
        <v>9.3759999999999994</v>
      </c>
      <c r="IK16" s="9">
        <v>16.123999999999999</v>
      </c>
      <c r="IL16" s="9">
        <v>8.766</v>
      </c>
      <c r="IM16" s="9">
        <v>7.3579999999999997</v>
      </c>
      <c r="IN16" s="9">
        <v>3.0880000000000001</v>
      </c>
      <c r="IO16" s="9">
        <v>1.069</v>
      </c>
      <c r="IP16" s="9">
        <v>2.0190000000000001</v>
      </c>
      <c r="IQ16" s="9">
        <v>153.18799999999999</v>
      </c>
    </row>
    <row r="17" spans="1:251">
      <c r="A17" s="10">
        <v>44228</v>
      </c>
      <c r="B17" s="9">
        <v>5.4960000000000004</v>
      </c>
      <c r="C17" s="9">
        <v>4.1100000000000003</v>
      </c>
      <c r="D17" s="9">
        <v>1.3859999999999999</v>
      </c>
      <c r="E17" s="9">
        <v>0</v>
      </c>
      <c r="F17" s="9">
        <v>0</v>
      </c>
      <c r="G17" s="9">
        <v>0</v>
      </c>
      <c r="H17" s="9">
        <v>7.1710000000000003</v>
      </c>
      <c r="I17" s="9">
        <v>4.2060000000000004</v>
      </c>
      <c r="J17" s="9">
        <v>2.9649999999999999</v>
      </c>
      <c r="K17" s="9">
        <v>7.1710000000000003</v>
      </c>
      <c r="L17" s="9">
        <v>4.2060000000000004</v>
      </c>
      <c r="M17" s="9">
        <v>2.9649999999999999</v>
      </c>
      <c r="N17" s="9">
        <v>2.8570000000000002</v>
      </c>
      <c r="O17" s="9">
        <v>1.2609999999999999</v>
      </c>
      <c r="P17" s="9">
        <v>1.597</v>
      </c>
      <c r="Q17" s="9">
        <v>0.71099999999999997</v>
      </c>
      <c r="R17" s="9">
        <v>0.71099999999999997</v>
      </c>
      <c r="S17" s="9">
        <v>0</v>
      </c>
      <c r="T17" s="9">
        <v>1.3</v>
      </c>
      <c r="U17" s="9">
        <v>0.89500000000000002</v>
      </c>
      <c r="V17" s="9">
        <v>0.40500000000000003</v>
      </c>
      <c r="W17" s="9">
        <v>2.3029999999999999</v>
      </c>
      <c r="X17" s="9">
        <v>1.34</v>
      </c>
      <c r="Y17" s="9">
        <v>0.96299999999999997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24.35</v>
      </c>
      <c r="AJ17" s="9">
        <v>16.885999999999999</v>
      </c>
      <c r="AK17" s="9">
        <v>7.4640000000000004</v>
      </c>
      <c r="AL17" s="9">
        <v>23.899000000000001</v>
      </c>
      <c r="AM17" s="9">
        <v>16.434000000000001</v>
      </c>
      <c r="AN17" s="9">
        <v>7.4640000000000004</v>
      </c>
      <c r="AO17" s="9">
        <v>7.516</v>
      </c>
      <c r="AP17" s="9">
        <v>4.8419999999999996</v>
      </c>
      <c r="AQ17" s="9">
        <v>2.6739999999999999</v>
      </c>
      <c r="AR17" s="9">
        <v>3.9529999999999998</v>
      </c>
      <c r="AS17" s="9">
        <v>2.927</v>
      </c>
      <c r="AT17" s="9">
        <v>1.0269999999999999</v>
      </c>
      <c r="AU17" s="9">
        <v>2.4420000000000002</v>
      </c>
      <c r="AV17" s="9">
        <v>2.4420000000000002</v>
      </c>
      <c r="AW17" s="9">
        <v>0</v>
      </c>
      <c r="AX17" s="9">
        <v>5.8070000000000004</v>
      </c>
      <c r="AY17" s="9">
        <v>2.8149999999999999</v>
      </c>
      <c r="AZ17" s="9">
        <v>2.992</v>
      </c>
      <c r="BA17" s="9">
        <v>4.6319999999999997</v>
      </c>
      <c r="BB17" s="9">
        <v>3.86</v>
      </c>
      <c r="BC17" s="9">
        <v>0.77100000000000002</v>
      </c>
      <c r="BD17" s="9">
        <v>4.18</v>
      </c>
      <c r="BE17" s="9">
        <v>3.4079999999999999</v>
      </c>
      <c r="BF17" s="9">
        <v>0.77100000000000002</v>
      </c>
      <c r="BG17" s="9">
        <v>0.45200000000000001</v>
      </c>
      <c r="BH17" s="9">
        <v>0.45200000000000001</v>
      </c>
      <c r="BI17" s="9">
        <v>0</v>
      </c>
      <c r="BJ17" s="9">
        <v>3.7639999999999998</v>
      </c>
      <c r="BK17" s="9">
        <v>1.101</v>
      </c>
      <c r="BL17" s="9">
        <v>2.6629999999999998</v>
      </c>
      <c r="BM17" s="9">
        <v>3.7639999999999998</v>
      </c>
      <c r="BN17" s="9">
        <v>1.101</v>
      </c>
      <c r="BO17" s="9">
        <v>2.6629999999999998</v>
      </c>
      <c r="BP17" s="9">
        <v>0</v>
      </c>
      <c r="BQ17" s="9">
        <v>0</v>
      </c>
      <c r="BR17" s="9">
        <v>0</v>
      </c>
      <c r="BS17" s="9">
        <v>1.1459999999999999</v>
      </c>
      <c r="BT17" s="9">
        <v>0.56499999999999995</v>
      </c>
      <c r="BU17" s="9">
        <v>0.58099999999999996</v>
      </c>
      <c r="BV17" s="9">
        <v>0</v>
      </c>
      <c r="BW17" s="9">
        <v>0</v>
      </c>
      <c r="BX17" s="9">
        <v>0</v>
      </c>
      <c r="BY17" s="9">
        <v>1.681</v>
      </c>
      <c r="BZ17" s="9">
        <v>0</v>
      </c>
      <c r="CA17" s="9">
        <v>1.681</v>
      </c>
      <c r="CB17" s="9">
        <v>0.93700000000000006</v>
      </c>
      <c r="CC17" s="9">
        <v>0.53600000000000003</v>
      </c>
      <c r="CD17" s="9">
        <v>0.4</v>
      </c>
      <c r="CE17" s="9">
        <v>0.93700000000000006</v>
      </c>
      <c r="CF17" s="9">
        <v>0.53600000000000003</v>
      </c>
      <c r="CG17" s="9">
        <v>0.4</v>
      </c>
      <c r="CH17" s="9">
        <v>0</v>
      </c>
      <c r="CI17" s="9">
        <v>0</v>
      </c>
      <c r="CJ17" s="9">
        <v>0</v>
      </c>
      <c r="CK17" s="9">
        <v>7.5069999999999997</v>
      </c>
      <c r="CL17" s="9">
        <v>2.5630000000000002</v>
      </c>
      <c r="CM17" s="9">
        <v>4.9429999999999996</v>
      </c>
      <c r="CN17" s="9">
        <v>7.5069999999999997</v>
      </c>
      <c r="CO17" s="9">
        <v>2.5630000000000002</v>
      </c>
      <c r="CP17" s="9">
        <v>4.9429999999999996</v>
      </c>
      <c r="CQ17" s="9">
        <v>1.96</v>
      </c>
      <c r="CR17" s="9">
        <v>1.0620000000000001</v>
      </c>
      <c r="CS17" s="9">
        <v>0.89800000000000002</v>
      </c>
      <c r="CT17" s="9">
        <v>1.5109999999999999</v>
      </c>
      <c r="CU17" s="9">
        <v>0</v>
      </c>
      <c r="CV17" s="9">
        <v>1.5109999999999999</v>
      </c>
      <c r="CW17" s="9">
        <v>2.5219999999999998</v>
      </c>
      <c r="CX17" s="9">
        <v>1.0589999999999999</v>
      </c>
      <c r="CY17" s="9">
        <v>1.4630000000000001</v>
      </c>
      <c r="CZ17" s="9">
        <v>1.071</v>
      </c>
      <c r="DA17" s="9">
        <v>0</v>
      </c>
      <c r="DB17" s="9">
        <v>1.071</v>
      </c>
      <c r="DC17" s="9">
        <v>0.443</v>
      </c>
      <c r="DD17" s="9">
        <v>0.443</v>
      </c>
      <c r="DE17" s="9">
        <v>0</v>
      </c>
      <c r="DF17" s="9">
        <v>0.443</v>
      </c>
      <c r="DG17" s="9">
        <v>0.443</v>
      </c>
      <c r="DH17" s="9">
        <v>0</v>
      </c>
      <c r="DI17" s="9">
        <v>0</v>
      </c>
      <c r="DJ17" s="9">
        <v>0</v>
      </c>
      <c r="DK17" s="9">
        <v>0</v>
      </c>
      <c r="DL17" s="9">
        <v>3.5819999999999999</v>
      </c>
      <c r="DM17" s="9">
        <v>0.91500000000000004</v>
      </c>
      <c r="DN17" s="9">
        <v>2.6669999999999998</v>
      </c>
      <c r="DO17" s="9">
        <v>3.5819999999999999</v>
      </c>
      <c r="DP17" s="9">
        <v>0.91500000000000004</v>
      </c>
      <c r="DQ17" s="9">
        <v>2.6669999999999998</v>
      </c>
      <c r="DR17" s="9">
        <v>0</v>
      </c>
      <c r="DS17" s="9">
        <v>0</v>
      </c>
      <c r="DT17" s="9">
        <v>0</v>
      </c>
      <c r="DU17" s="9">
        <v>0.87</v>
      </c>
      <c r="DV17" s="9">
        <v>0</v>
      </c>
      <c r="DW17" s="9">
        <v>0.87</v>
      </c>
      <c r="DX17" s="9">
        <v>2.27</v>
      </c>
      <c r="DY17" s="9">
        <v>0.47199999999999998</v>
      </c>
      <c r="DZ17" s="9">
        <v>1.7969999999999999</v>
      </c>
      <c r="EA17" s="9">
        <v>0</v>
      </c>
      <c r="EB17" s="9">
        <v>0</v>
      </c>
      <c r="EC17" s="9">
        <v>0</v>
      </c>
      <c r="ED17" s="9">
        <v>0.443</v>
      </c>
      <c r="EE17" s="9">
        <v>0.443</v>
      </c>
      <c r="EF17" s="9">
        <v>0</v>
      </c>
      <c r="EG17" s="9">
        <v>0.443</v>
      </c>
      <c r="EH17" s="9">
        <v>0.443</v>
      </c>
      <c r="EI17" s="9">
        <v>0</v>
      </c>
      <c r="EJ17" s="9">
        <v>0</v>
      </c>
      <c r="EK17" s="9">
        <v>0</v>
      </c>
      <c r="EL17" s="9">
        <v>0</v>
      </c>
      <c r="EM17" s="9">
        <v>2.496</v>
      </c>
      <c r="EN17" s="9">
        <v>1.901</v>
      </c>
      <c r="EO17" s="9">
        <v>0.59399999999999997</v>
      </c>
      <c r="EP17" s="9">
        <v>2.496</v>
      </c>
      <c r="EQ17" s="9">
        <v>1.901</v>
      </c>
      <c r="ER17" s="9">
        <v>0.59399999999999997</v>
      </c>
      <c r="ES17" s="9">
        <v>0.46100000000000002</v>
      </c>
      <c r="ET17" s="9">
        <v>0.46100000000000002</v>
      </c>
      <c r="EU17" s="9">
        <v>0</v>
      </c>
      <c r="EV17" s="9">
        <v>0</v>
      </c>
      <c r="EW17" s="9">
        <v>0</v>
      </c>
      <c r="EX17" s="9">
        <v>0</v>
      </c>
      <c r="EY17" s="9">
        <v>0.96699999999999997</v>
      </c>
      <c r="EZ17" s="9">
        <v>0.96699999999999997</v>
      </c>
      <c r="FA17" s="9">
        <v>0</v>
      </c>
      <c r="FB17" s="9">
        <v>1.0680000000000001</v>
      </c>
      <c r="FC17" s="9">
        <v>0.47299999999999998</v>
      </c>
      <c r="FD17" s="9">
        <v>0.59399999999999997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21.957999999999998</v>
      </c>
      <c r="FO17" s="9">
        <v>10.07</v>
      </c>
      <c r="FP17" s="9">
        <v>11.887</v>
      </c>
      <c r="FQ17" s="9">
        <v>21.425999999999998</v>
      </c>
      <c r="FR17" s="9">
        <v>9.5389999999999997</v>
      </c>
      <c r="FS17" s="9">
        <v>11.887</v>
      </c>
      <c r="FT17" s="9">
        <v>5.3540000000000001</v>
      </c>
      <c r="FU17" s="9">
        <v>1.9750000000000001</v>
      </c>
      <c r="FV17" s="9">
        <v>3.379</v>
      </c>
      <c r="FW17" s="9">
        <v>6.3230000000000004</v>
      </c>
      <c r="FX17" s="9">
        <v>3.2269999999999999</v>
      </c>
      <c r="FY17" s="9">
        <v>3.0960000000000001</v>
      </c>
      <c r="FZ17" s="9">
        <v>1.6140000000000001</v>
      </c>
      <c r="GA17" s="9">
        <v>0.61199999999999999</v>
      </c>
      <c r="GB17" s="9">
        <v>1.002</v>
      </c>
      <c r="GC17" s="9">
        <v>2.1480000000000001</v>
      </c>
      <c r="GD17" s="9">
        <v>1.1719999999999999</v>
      </c>
      <c r="GE17" s="9">
        <v>0.97599999999999998</v>
      </c>
      <c r="GF17" s="9">
        <v>6.5190000000000001</v>
      </c>
      <c r="GG17" s="9">
        <v>3.0840000000000001</v>
      </c>
      <c r="GH17" s="9">
        <v>3.4340000000000002</v>
      </c>
      <c r="GI17" s="9">
        <v>5.9880000000000004</v>
      </c>
      <c r="GJ17" s="9">
        <v>2.5529999999999999</v>
      </c>
      <c r="GK17" s="9">
        <v>3.4340000000000002</v>
      </c>
      <c r="GL17" s="9">
        <v>0.53100000000000003</v>
      </c>
      <c r="GM17" s="9">
        <v>0.53100000000000003</v>
      </c>
      <c r="GN17" s="9">
        <v>0</v>
      </c>
      <c r="GO17" s="9">
        <v>28.806000000000001</v>
      </c>
      <c r="GP17" s="9">
        <v>14.988</v>
      </c>
      <c r="GQ17" s="9">
        <v>13.818</v>
      </c>
      <c r="GR17" s="9">
        <v>27.858000000000001</v>
      </c>
      <c r="GS17" s="9">
        <v>14.988</v>
      </c>
      <c r="GT17" s="9">
        <v>12.87</v>
      </c>
      <c r="GU17" s="9">
        <v>14.186</v>
      </c>
      <c r="GV17" s="9">
        <v>7.2510000000000003</v>
      </c>
      <c r="GW17" s="9">
        <v>6.9359999999999999</v>
      </c>
      <c r="GX17" s="9">
        <v>5.6559999999999997</v>
      </c>
      <c r="GY17" s="9">
        <v>3.1230000000000002</v>
      </c>
      <c r="GZ17" s="9">
        <v>2.5329999999999999</v>
      </c>
      <c r="HA17" s="9">
        <v>4.2830000000000004</v>
      </c>
      <c r="HB17" s="9">
        <v>1.7609999999999999</v>
      </c>
      <c r="HC17" s="9">
        <v>2.5209999999999999</v>
      </c>
      <c r="HD17" s="9">
        <v>2.4220000000000002</v>
      </c>
      <c r="HE17" s="9">
        <v>1.9359999999999999</v>
      </c>
      <c r="HF17" s="9">
        <v>0.48599999999999999</v>
      </c>
      <c r="HG17" s="9">
        <v>2.2589999999999999</v>
      </c>
      <c r="HH17" s="9">
        <v>0.91800000000000004</v>
      </c>
      <c r="HI17" s="9">
        <v>1.3420000000000001</v>
      </c>
      <c r="HJ17" s="9">
        <v>1.3109999999999999</v>
      </c>
      <c r="HK17" s="9">
        <v>0.91800000000000004</v>
      </c>
      <c r="HL17" s="9">
        <v>0.39300000000000002</v>
      </c>
      <c r="HM17" s="9">
        <v>0.94799999999999995</v>
      </c>
      <c r="HN17" s="9">
        <v>0</v>
      </c>
      <c r="HO17" s="9">
        <v>0.94799999999999995</v>
      </c>
      <c r="HP17" s="9">
        <v>215.97300000000001</v>
      </c>
      <c r="HQ17" s="9">
        <v>114.816</v>
      </c>
      <c r="HR17" s="9">
        <v>101.157</v>
      </c>
      <c r="HS17" s="9">
        <v>211.946</v>
      </c>
      <c r="HT17" s="9">
        <v>113.378</v>
      </c>
      <c r="HU17" s="9">
        <v>98.567999999999998</v>
      </c>
      <c r="HV17" s="9">
        <v>70.578999999999994</v>
      </c>
      <c r="HW17" s="9">
        <v>38.343000000000004</v>
      </c>
      <c r="HX17" s="9">
        <v>32.234999999999999</v>
      </c>
      <c r="HY17" s="9">
        <v>54.98</v>
      </c>
      <c r="HZ17" s="9">
        <v>33.503</v>
      </c>
      <c r="IA17" s="9">
        <v>21.477</v>
      </c>
      <c r="IB17" s="9">
        <v>36.229999999999997</v>
      </c>
      <c r="IC17" s="9">
        <v>16.414000000000001</v>
      </c>
      <c r="ID17" s="9">
        <v>19.815999999999999</v>
      </c>
      <c r="IE17" s="9">
        <v>28.605</v>
      </c>
      <c r="IF17" s="9">
        <v>12.952999999999999</v>
      </c>
      <c r="IG17" s="9">
        <v>15.651999999999999</v>
      </c>
      <c r="IH17" s="9">
        <v>25.579000000000001</v>
      </c>
      <c r="II17" s="9">
        <v>13.602</v>
      </c>
      <c r="IJ17" s="9">
        <v>11.977</v>
      </c>
      <c r="IK17" s="9">
        <v>21.552</v>
      </c>
      <c r="IL17" s="9">
        <v>12.164</v>
      </c>
      <c r="IM17" s="9">
        <v>9.3879999999999999</v>
      </c>
      <c r="IN17" s="9">
        <v>4.0259999999999998</v>
      </c>
      <c r="IO17" s="9">
        <v>1.4379999999999999</v>
      </c>
      <c r="IP17" s="9">
        <v>2.5880000000000001</v>
      </c>
      <c r="IQ17" s="9">
        <v>191.88200000000001</v>
      </c>
    </row>
    <row r="18" spans="1:251">
      <c r="A18" s="10">
        <v>44593</v>
      </c>
      <c r="B18" s="9">
        <v>0.98099999999999998</v>
      </c>
      <c r="C18" s="9">
        <v>0.51200000000000001</v>
      </c>
      <c r="D18" s="9">
        <v>0.46899999999999997</v>
      </c>
      <c r="E18" s="9">
        <v>0</v>
      </c>
      <c r="F18" s="9">
        <v>0</v>
      </c>
      <c r="G18" s="9">
        <v>0</v>
      </c>
      <c r="H18" s="9">
        <v>5.173</v>
      </c>
      <c r="I18" s="9">
        <v>3.0979999999999999</v>
      </c>
      <c r="J18" s="9">
        <v>2.0750000000000002</v>
      </c>
      <c r="K18" s="9">
        <v>5.173</v>
      </c>
      <c r="L18" s="9">
        <v>3.0979999999999999</v>
      </c>
      <c r="M18" s="9">
        <v>2.0750000000000002</v>
      </c>
      <c r="N18" s="9">
        <v>2.097</v>
      </c>
      <c r="O18" s="9">
        <v>1.6559999999999999</v>
      </c>
      <c r="P18" s="9">
        <v>0.441</v>
      </c>
      <c r="Q18" s="9">
        <v>0.75</v>
      </c>
      <c r="R18" s="9">
        <v>0.75</v>
      </c>
      <c r="S18" s="9">
        <v>0</v>
      </c>
      <c r="T18" s="9">
        <v>1.833</v>
      </c>
      <c r="U18" s="9">
        <v>0.69199999999999995</v>
      </c>
      <c r="V18" s="9">
        <v>1.141</v>
      </c>
      <c r="W18" s="9">
        <v>0</v>
      </c>
      <c r="X18" s="9">
        <v>0</v>
      </c>
      <c r="Y18" s="9">
        <v>0</v>
      </c>
      <c r="Z18" s="9">
        <v>0.49199999999999999</v>
      </c>
      <c r="AA18" s="9">
        <v>0</v>
      </c>
      <c r="AB18" s="9">
        <v>0.49199999999999999</v>
      </c>
      <c r="AC18" s="9">
        <v>0.49199999999999999</v>
      </c>
      <c r="AD18" s="9">
        <v>0</v>
      </c>
      <c r="AE18" s="9">
        <v>0.49199999999999999</v>
      </c>
      <c r="AF18" s="9">
        <v>0</v>
      </c>
      <c r="AG18" s="9">
        <v>0</v>
      </c>
      <c r="AH18" s="9">
        <v>0</v>
      </c>
      <c r="AI18" s="9">
        <v>14.646000000000001</v>
      </c>
      <c r="AJ18" s="9">
        <v>7.952</v>
      </c>
      <c r="AK18" s="9">
        <v>6.6929999999999996</v>
      </c>
      <c r="AL18" s="9">
        <v>13.76</v>
      </c>
      <c r="AM18" s="9">
        <v>7.5309999999999997</v>
      </c>
      <c r="AN18" s="9">
        <v>6.2290000000000001</v>
      </c>
      <c r="AO18" s="9">
        <v>3.3330000000000002</v>
      </c>
      <c r="AP18" s="9">
        <v>1.3320000000000001</v>
      </c>
      <c r="AQ18" s="9">
        <v>2.0009999999999999</v>
      </c>
      <c r="AR18" s="9">
        <v>1.9710000000000001</v>
      </c>
      <c r="AS18" s="9">
        <v>1.9710000000000001</v>
      </c>
      <c r="AT18" s="9">
        <v>0</v>
      </c>
      <c r="AU18" s="9">
        <v>2.4740000000000002</v>
      </c>
      <c r="AV18" s="9">
        <v>1.0329999999999999</v>
      </c>
      <c r="AW18" s="9">
        <v>1.4410000000000001</v>
      </c>
      <c r="AX18" s="9">
        <v>3.3420000000000001</v>
      </c>
      <c r="AY18" s="9">
        <v>1.3089999999999999</v>
      </c>
      <c r="AZ18" s="9">
        <v>2.032</v>
      </c>
      <c r="BA18" s="9">
        <v>3.5259999999999998</v>
      </c>
      <c r="BB18" s="9">
        <v>2.306</v>
      </c>
      <c r="BC18" s="9">
        <v>1.2190000000000001</v>
      </c>
      <c r="BD18" s="9">
        <v>2.64</v>
      </c>
      <c r="BE18" s="9">
        <v>1.885</v>
      </c>
      <c r="BF18" s="9">
        <v>0.755</v>
      </c>
      <c r="BG18" s="9">
        <v>0.88600000000000001</v>
      </c>
      <c r="BH18" s="9">
        <v>0.42099999999999999</v>
      </c>
      <c r="BI18" s="9">
        <v>0.46500000000000002</v>
      </c>
      <c r="BJ18" s="9">
        <v>5.4429999999999996</v>
      </c>
      <c r="BK18" s="9">
        <v>3.0830000000000002</v>
      </c>
      <c r="BL18" s="9">
        <v>2.36</v>
      </c>
      <c r="BM18" s="9">
        <v>5.4429999999999996</v>
      </c>
      <c r="BN18" s="9">
        <v>3.0830000000000002</v>
      </c>
      <c r="BO18" s="9">
        <v>2.36</v>
      </c>
      <c r="BP18" s="9">
        <v>0</v>
      </c>
      <c r="BQ18" s="9">
        <v>0</v>
      </c>
      <c r="BR18" s="9">
        <v>0</v>
      </c>
      <c r="BS18" s="9">
        <v>1.919</v>
      </c>
      <c r="BT18" s="9">
        <v>1.34</v>
      </c>
      <c r="BU18" s="9">
        <v>0.57899999999999996</v>
      </c>
      <c r="BV18" s="9">
        <v>1.605</v>
      </c>
      <c r="BW18" s="9">
        <v>1.153</v>
      </c>
      <c r="BX18" s="9">
        <v>0.45200000000000001</v>
      </c>
      <c r="BY18" s="9">
        <v>1.536</v>
      </c>
      <c r="BZ18" s="9">
        <v>0.59</v>
      </c>
      <c r="CA18" s="9">
        <v>0.94599999999999995</v>
      </c>
      <c r="CB18" s="9">
        <v>0.38300000000000001</v>
      </c>
      <c r="CC18" s="9">
        <v>0</v>
      </c>
      <c r="CD18" s="9">
        <v>0.38300000000000001</v>
      </c>
      <c r="CE18" s="9">
        <v>0.38300000000000001</v>
      </c>
      <c r="CF18" s="9">
        <v>0</v>
      </c>
      <c r="CG18" s="9">
        <v>0.38300000000000001</v>
      </c>
      <c r="CH18" s="9">
        <v>0</v>
      </c>
      <c r="CI18" s="9">
        <v>0</v>
      </c>
      <c r="CJ18" s="9">
        <v>0</v>
      </c>
      <c r="CK18" s="9">
        <v>9.4090000000000007</v>
      </c>
      <c r="CL18" s="9">
        <v>3.3410000000000002</v>
      </c>
      <c r="CM18" s="9">
        <v>6.0679999999999996</v>
      </c>
      <c r="CN18" s="9">
        <v>9.4090000000000007</v>
      </c>
      <c r="CO18" s="9">
        <v>3.3410000000000002</v>
      </c>
      <c r="CP18" s="9">
        <v>6.0679999999999996</v>
      </c>
      <c r="CQ18" s="9">
        <v>3.44</v>
      </c>
      <c r="CR18" s="9">
        <v>0.92600000000000005</v>
      </c>
      <c r="CS18" s="9">
        <v>2.5139999999999998</v>
      </c>
      <c r="CT18" s="9">
        <v>1.169</v>
      </c>
      <c r="CU18" s="9">
        <v>0</v>
      </c>
      <c r="CV18" s="9">
        <v>1.169</v>
      </c>
      <c r="CW18" s="9">
        <v>2.0019999999999998</v>
      </c>
      <c r="CX18" s="9">
        <v>0.47399999999999998</v>
      </c>
      <c r="CY18" s="9">
        <v>1.528</v>
      </c>
      <c r="CZ18" s="9">
        <v>2.4220000000000002</v>
      </c>
      <c r="DA18" s="9">
        <v>1.9410000000000001</v>
      </c>
      <c r="DB18" s="9">
        <v>0.48099999999999998</v>
      </c>
      <c r="DC18" s="9">
        <v>0.376</v>
      </c>
      <c r="DD18" s="9">
        <v>0</v>
      </c>
      <c r="DE18" s="9">
        <v>0.376</v>
      </c>
      <c r="DF18" s="9">
        <v>0.376</v>
      </c>
      <c r="DG18" s="9">
        <v>0</v>
      </c>
      <c r="DH18" s="9">
        <v>0.376</v>
      </c>
      <c r="DI18" s="9">
        <v>0</v>
      </c>
      <c r="DJ18" s="9">
        <v>0</v>
      </c>
      <c r="DK18" s="9">
        <v>0</v>
      </c>
      <c r="DL18" s="9">
        <v>2.9769999999999999</v>
      </c>
      <c r="DM18" s="9">
        <v>0</v>
      </c>
      <c r="DN18" s="9">
        <v>2.9769999999999999</v>
      </c>
      <c r="DO18" s="9">
        <v>2.9769999999999999</v>
      </c>
      <c r="DP18" s="9">
        <v>0</v>
      </c>
      <c r="DQ18" s="9">
        <v>2.9769999999999999</v>
      </c>
      <c r="DR18" s="9">
        <v>0</v>
      </c>
      <c r="DS18" s="9">
        <v>0</v>
      </c>
      <c r="DT18" s="9">
        <v>0</v>
      </c>
      <c r="DU18" s="9">
        <v>1.079</v>
      </c>
      <c r="DV18" s="9">
        <v>0</v>
      </c>
      <c r="DW18" s="9">
        <v>1.079</v>
      </c>
      <c r="DX18" s="9">
        <v>1.095</v>
      </c>
      <c r="DY18" s="9">
        <v>0</v>
      </c>
      <c r="DZ18" s="9">
        <v>1.095</v>
      </c>
      <c r="EA18" s="9">
        <v>0.48199999999999998</v>
      </c>
      <c r="EB18" s="9">
        <v>0</v>
      </c>
      <c r="EC18" s="9">
        <v>0.48199999999999998</v>
      </c>
      <c r="ED18" s="9">
        <v>0.32200000000000001</v>
      </c>
      <c r="EE18" s="9">
        <v>0</v>
      </c>
      <c r="EF18" s="9">
        <v>0.32200000000000001</v>
      </c>
      <c r="EG18" s="9">
        <v>0.32200000000000001</v>
      </c>
      <c r="EH18" s="9">
        <v>0</v>
      </c>
      <c r="EI18" s="9">
        <v>0.32200000000000001</v>
      </c>
      <c r="EJ18" s="9">
        <v>0</v>
      </c>
      <c r="EK18" s="9">
        <v>0</v>
      </c>
      <c r="EL18" s="9">
        <v>0</v>
      </c>
      <c r="EM18" s="9">
        <v>1.7989999999999999</v>
      </c>
      <c r="EN18" s="9">
        <v>1.7989999999999999</v>
      </c>
      <c r="EO18" s="9">
        <v>0</v>
      </c>
      <c r="EP18" s="9">
        <v>1.7989999999999999</v>
      </c>
      <c r="EQ18" s="9">
        <v>1.7989999999999999</v>
      </c>
      <c r="ER18" s="9">
        <v>0</v>
      </c>
      <c r="ES18" s="9">
        <v>1.25</v>
      </c>
      <c r="ET18" s="9">
        <v>1.25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0.54900000000000004</v>
      </c>
      <c r="FC18" s="9">
        <v>0.54900000000000004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23.876999999999999</v>
      </c>
      <c r="FO18" s="9">
        <v>13.5</v>
      </c>
      <c r="FP18" s="9">
        <v>10.377000000000001</v>
      </c>
      <c r="FQ18" s="9">
        <v>23.876999999999999</v>
      </c>
      <c r="FR18" s="9">
        <v>13.5</v>
      </c>
      <c r="FS18" s="9">
        <v>10.377000000000001</v>
      </c>
      <c r="FT18" s="9">
        <v>9.7270000000000003</v>
      </c>
      <c r="FU18" s="9">
        <v>4.7510000000000003</v>
      </c>
      <c r="FV18" s="9">
        <v>4.9770000000000003</v>
      </c>
      <c r="FW18" s="9">
        <v>3.4009999999999998</v>
      </c>
      <c r="FX18" s="9">
        <v>2.3220000000000001</v>
      </c>
      <c r="FY18" s="9">
        <v>1.08</v>
      </c>
      <c r="FZ18" s="9">
        <v>2.609</v>
      </c>
      <c r="GA18" s="9">
        <v>1.651</v>
      </c>
      <c r="GB18" s="9">
        <v>0.95799999999999996</v>
      </c>
      <c r="GC18" s="9">
        <v>4.0679999999999996</v>
      </c>
      <c r="GD18" s="9">
        <v>2.4780000000000002</v>
      </c>
      <c r="GE18" s="9">
        <v>1.591</v>
      </c>
      <c r="GF18" s="9">
        <v>4.0709999999999997</v>
      </c>
      <c r="GG18" s="9">
        <v>2.2989999999999999</v>
      </c>
      <c r="GH18" s="9">
        <v>1.772</v>
      </c>
      <c r="GI18" s="9">
        <v>4.0709999999999997</v>
      </c>
      <c r="GJ18" s="9">
        <v>2.2989999999999999</v>
      </c>
      <c r="GK18" s="9">
        <v>1.772</v>
      </c>
      <c r="GL18" s="9">
        <v>0</v>
      </c>
      <c r="GM18" s="9">
        <v>0</v>
      </c>
      <c r="GN18" s="9">
        <v>0</v>
      </c>
      <c r="GO18" s="9">
        <v>23.515999999999998</v>
      </c>
      <c r="GP18" s="9">
        <v>10.965</v>
      </c>
      <c r="GQ18" s="9">
        <v>12.551</v>
      </c>
      <c r="GR18" s="9">
        <v>21.837</v>
      </c>
      <c r="GS18" s="9">
        <v>9.8130000000000006</v>
      </c>
      <c r="GT18" s="9">
        <v>12.023999999999999</v>
      </c>
      <c r="GU18" s="9">
        <v>9.5649999999999995</v>
      </c>
      <c r="GV18" s="9">
        <v>4.8360000000000003</v>
      </c>
      <c r="GW18" s="9">
        <v>4.7290000000000001</v>
      </c>
      <c r="GX18" s="9">
        <v>5.032</v>
      </c>
      <c r="GY18" s="9">
        <v>2.02</v>
      </c>
      <c r="GZ18" s="9">
        <v>3.012</v>
      </c>
      <c r="HA18" s="9">
        <v>1.778</v>
      </c>
      <c r="HB18" s="9">
        <v>1.321</v>
      </c>
      <c r="HC18" s="9">
        <v>0.45700000000000002</v>
      </c>
      <c r="HD18" s="9">
        <v>5.0620000000000003</v>
      </c>
      <c r="HE18" s="9">
        <v>1.637</v>
      </c>
      <c r="HF18" s="9">
        <v>3.4249999999999998</v>
      </c>
      <c r="HG18" s="9">
        <v>2.0790000000000002</v>
      </c>
      <c r="HH18" s="9">
        <v>1.1519999999999999</v>
      </c>
      <c r="HI18" s="9">
        <v>0.92700000000000005</v>
      </c>
      <c r="HJ18" s="9">
        <v>0.40100000000000002</v>
      </c>
      <c r="HK18" s="9">
        <v>0</v>
      </c>
      <c r="HL18" s="9">
        <v>0.40100000000000002</v>
      </c>
      <c r="HM18" s="9">
        <v>1.679</v>
      </c>
      <c r="HN18" s="9">
        <v>1.1519999999999999</v>
      </c>
      <c r="HO18" s="9">
        <v>0.52600000000000002</v>
      </c>
      <c r="HP18" s="9">
        <v>145.96</v>
      </c>
      <c r="HQ18" s="9">
        <v>73.274000000000001</v>
      </c>
      <c r="HR18" s="9">
        <v>72.686999999999998</v>
      </c>
      <c r="HS18" s="9">
        <v>142.68799999999999</v>
      </c>
      <c r="HT18" s="9">
        <v>70.5</v>
      </c>
      <c r="HU18" s="9">
        <v>72.188000000000002</v>
      </c>
      <c r="HV18" s="9">
        <v>49.753</v>
      </c>
      <c r="HW18" s="9">
        <v>31.544</v>
      </c>
      <c r="HX18" s="9">
        <v>18.21</v>
      </c>
      <c r="HY18" s="9">
        <v>37.234000000000002</v>
      </c>
      <c r="HZ18" s="9">
        <v>14.532</v>
      </c>
      <c r="IA18" s="9">
        <v>22.702000000000002</v>
      </c>
      <c r="IB18" s="9">
        <v>18.561</v>
      </c>
      <c r="IC18" s="9">
        <v>6.3109999999999999</v>
      </c>
      <c r="ID18" s="9">
        <v>12.250999999999999</v>
      </c>
      <c r="IE18" s="9">
        <v>23.25</v>
      </c>
      <c r="IF18" s="9">
        <v>11.218999999999999</v>
      </c>
      <c r="IG18" s="9">
        <v>12.032</v>
      </c>
      <c r="IH18" s="9">
        <v>17.161000000000001</v>
      </c>
      <c r="II18" s="9">
        <v>9.6690000000000005</v>
      </c>
      <c r="IJ18" s="9">
        <v>7.492</v>
      </c>
      <c r="IK18" s="9">
        <v>13.89</v>
      </c>
      <c r="IL18" s="9">
        <v>6.8949999999999996</v>
      </c>
      <c r="IM18" s="9">
        <v>6.9939999999999998</v>
      </c>
      <c r="IN18" s="9">
        <v>3.2719999999999998</v>
      </c>
      <c r="IO18" s="9">
        <v>2.774</v>
      </c>
      <c r="IP18" s="9">
        <v>0.498</v>
      </c>
      <c r="IQ18" s="9">
        <v>124.42700000000001</v>
      </c>
    </row>
    <row r="19" spans="1:251">
      <c r="A19" s="10">
        <v>44958</v>
      </c>
      <c r="B19" s="9">
        <v>0.433</v>
      </c>
      <c r="C19" s="9">
        <v>0</v>
      </c>
      <c r="D19" s="9">
        <v>0.433</v>
      </c>
      <c r="E19" s="9">
        <v>0</v>
      </c>
      <c r="F19" s="9">
        <v>0</v>
      </c>
      <c r="G19" s="9">
        <v>0</v>
      </c>
      <c r="H19" s="9">
        <v>7.7629999999999999</v>
      </c>
      <c r="I19" s="9">
        <v>5.2560000000000002</v>
      </c>
      <c r="J19" s="9">
        <v>2.5070000000000001</v>
      </c>
      <c r="K19" s="9">
        <v>7.7629999999999999</v>
      </c>
      <c r="L19" s="9">
        <v>5.2560000000000002</v>
      </c>
      <c r="M19" s="9">
        <v>2.5070000000000001</v>
      </c>
      <c r="N19" s="9">
        <v>3.7549999999999999</v>
      </c>
      <c r="O19" s="9">
        <v>2.698</v>
      </c>
      <c r="P19" s="9">
        <v>1.0569999999999999</v>
      </c>
      <c r="Q19" s="9">
        <v>2.931</v>
      </c>
      <c r="R19" s="9">
        <v>1.482</v>
      </c>
      <c r="S19" s="9">
        <v>1.45</v>
      </c>
      <c r="T19" s="9">
        <v>0</v>
      </c>
      <c r="U19" s="9">
        <v>0</v>
      </c>
      <c r="V19" s="9">
        <v>0</v>
      </c>
      <c r="W19" s="9">
        <v>0.59399999999999997</v>
      </c>
      <c r="X19" s="9">
        <v>0.59399999999999997</v>
      </c>
      <c r="Y19" s="9">
        <v>0</v>
      </c>
      <c r="Z19" s="9">
        <v>0.48199999999999998</v>
      </c>
      <c r="AA19" s="9">
        <v>0.48199999999999998</v>
      </c>
      <c r="AB19" s="9">
        <v>0</v>
      </c>
      <c r="AC19" s="9">
        <v>0.48199999999999998</v>
      </c>
      <c r="AD19" s="9">
        <v>0.48199999999999998</v>
      </c>
      <c r="AE19" s="9">
        <v>0</v>
      </c>
      <c r="AF19" s="9">
        <v>0</v>
      </c>
      <c r="AG19" s="9">
        <v>0</v>
      </c>
      <c r="AH19" s="9">
        <v>0</v>
      </c>
      <c r="AI19" s="9">
        <v>18.292999999999999</v>
      </c>
      <c r="AJ19" s="9">
        <v>13.051</v>
      </c>
      <c r="AK19" s="9">
        <v>5.242</v>
      </c>
      <c r="AL19" s="9">
        <v>18.292999999999999</v>
      </c>
      <c r="AM19" s="9">
        <v>13.051</v>
      </c>
      <c r="AN19" s="9">
        <v>5.242</v>
      </c>
      <c r="AO19" s="9">
        <v>6.8449999999999998</v>
      </c>
      <c r="AP19" s="9">
        <v>5.3860000000000001</v>
      </c>
      <c r="AQ19" s="9">
        <v>1.4590000000000001</v>
      </c>
      <c r="AR19" s="9">
        <v>2.371</v>
      </c>
      <c r="AS19" s="9">
        <v>2.371</v>
      </c>
      <c r="AT19" s="9">
        <v>0</v>
      </c>
      <c r="AU19" s="9">
        <v>3.23</v>
      </c>
      <c r="AV19" s="9">
        <v>3.23</v>
      </c>
      <c r="AW19" s="9">
        <v>0</v>
      </c>
      <c r="AX19" s="9">
        <v>3.161</v>
      </c>
      <c r="AY19" s="9">
        <v>0.79500000000000004</v>
      </c>
      <c r="AZ19" s="9">
        <v>2.3660000000000001</v>
      </c>
      <c r="BA19" s="9">
        <v>2.6859999999999999</v>
      </c>
      <c r="BB19" s="9">
        <v>1.27</v>
      </c>
      <c r="BC19" s="9">
        <v>1.4159999999999999</v>
      </c>
      <c r="BD19" s="9">
        <v>2.6859999999999999</v>
      </c>
      <c r="BE19" s="9">
        <v>1.27</v>
      </c>
      <c r="BF19" s="9">
        <v>1.4159999999999999</v>
      </c>
      <c r="BG19" s="9">
        <v>0</v>
      </c>
      <c r="BH19" s="9">
        <v>0</v>
      </c>
      <c r="BI19" s="9">
        <v>0</v>
      </c>
      <c r="BJ19" s="9">
        <v>4.3819999999999997</v>
      </c>
      <c r="BK19" s="9">
        <v>2.9569999999999999</v>
      </c>
      <c r="BL19" s="9">
        <v>1.425</v>
      </c>
      <c r="BM19" s="9">
        <v>4.0369999999999999</v>
      </c>
      <c r="BN19" s="9">
        <v>2.6120000000000001</v>
      </c>
      <c r="BO19" s="9">
        <v>1.425</v>
      </c>
      <c r="BP19" s="9">
        <v>0.60599999999999998</v>
      </c>
      <c r="BQ19" s="9">
        <v>0</v>
      </c>
      <c r="BR19" s="9">
        <v>0.60599999999999998</v>
      </c>
      <c r="BS19" s="9">
        <v>2.0270000000000001</v>
      </c>
      <c r="BT19" s="9">
        <v>2.0270000000000001</v>
      </c>
      <c r="BU19" s="9">
        <v>0</v>
      </c>
      <c r="BV19" s="9">
        <v>0.90800000000000003</v>
      </c>
      <c r="BW19" s="9">
        <v>0.58399999999999996</v>
      </c>
      <c r="BX19" s="9">
        <v>0.32300000000000001</v>
      </c>
      <c r="BY19" s="9">
        <v>0</v>
      </c>
      <c r="BZ19" s="9">
        <v>0</v>
      </c>
      <c r="CA19" s="9">
        <v>0</v>
      </c>
      <c r="CB19" s="9">
        <v>0.84099999999999997</v>
      </c>
      <c r="CC19" s="9">
        <v>0.34499999999999997</v>
      </c>
      <c r="CD19" s="9">
        <v>0.496</v>
      </c>
      <c r="CE19" s="9">
        <v>0.496</v>
      </c>
      <c r="CF19" s="9">
        <v>0</v>
      </c>
      <c r="CG19" s="9">
        <v>0.496</v>
      </c>
      <c r="CH19" s="9">
        <v>0.34499999999999997</v>
      </c>
      <c r="CI19" s="9">
        <v>0.34499999999999997</v>
      </c>
      <c r="CJ19" s="9">
        <v>0</v>
      </c>
      <c r="CK19" s="9">
        <v>7.5750000000000002</v>
      </c>
      <c r="CL19" s="9">
        <v>3.597</v>
      </c>
      <c r="CM19" s="9">
        <v>3.9780000000000002</v>
      </c>
      <c r="CN19" s="9">
        <v>7.5750000000000002</v>
      </c>
      <c r="CO19" s="9">
        <v>3.597</v>
      </c>
      <c r="CP19" s="9">
        <v>3.9780000000000002</v>
      </c>
      <c r="CQ19" s="9">
        <v>5.5179999999999998</v>
      </c>
      <c r="CR19" s="9">
        <v>3.597</v>
      </c>
      <c r="CS19" s="9">
        <v>1.921</v>
      </c>
      <c r="CT19" s="9">
        <v>0.63800000000000001</v>
      </c>
      <c r="CU19" s="9">
        <v>0</v>
      </c>
      <c r="CV19" s="9">
        <v>0.63800000000000001</v>
      </c>
      <c r="CW19" s="9">
        <v>0.95699999999999996</v>
      </c>
      <c r="CX19" s="9">
        <v>0</v>
      </c>
      <c r="CY19" s="9">
        <v>0.95699999999999996</v>
      </c>
      <c r="CZ19" s="9">
        <v>0.46300000000000002</v>
      </c>
      <c r="DA19" s="9">
        <v>0</v>
      </c>
      <c r="DB19" s="9">
        <v>0.46300000000000002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0</v>
      </c>
      <c r="DI19" s="9">
        <v>0</v>
      </c>
      <c r="DJ19" s="9">
        <v>0</v>
      </c>
      <c r="DK19" s="9">
        <v>0</v>
      </c>
      <c r="DL19" s="9">
        <v>3.198</v>
      </c>
      <c r="DM19" s="9">
        <v>0</v>
      </c>
      <c r="DN19" s="9">
        <v>3.198</v>
      </c>
      <c r="DO19" s="9">
        <v>2.75</v>
      </c>
      <c r="DP19" s="9">
        <v>0</v>
      </c>
      <c r="DQ19" s="9">
        <v>2.75</v>
      </c>
      <c r="DR19" s="9">
        <v>0</v>
      </c>
      <c r="DS19" s="9">
        <v>0</v>
      </c>
      <c r="DT19" s="9">
        <v>0</v>
      </c>
      <c r="DU19" s="9">
        <v>1.556</v>
      </c>
      <c r="DV19" s="9">
        <v>0</v>
      </c>
      <c r="DW19" s="9">
        <v>1.556</v>
      </c>
      <c r="DX19" s="9">
        <v>1.1930000000000001</v>
      </c>
      <c r="DY19" s="9">
        <v>0</v>
      </c>
      <c r="DZ19" s="9">
        <v>1.1930000000000001</v>
      </c>
      <c r="EA19" s="9">
        <v>0</v>
      </c>
      <c r="EB19" s="9">
        <v>0</v>
      </c>
      <c r="EC19" s="9">
        <v>0</v>
      </c>
      <c r="ED19" s="9">
        <v>0.44800000000000001</v>
      </c>
      <c r="EE19" s="9">
        <v>0</v>
      </c>
      <c r="EF19" s="9">
        <v>0.44800000000000001</v>
      </c>
      <c r="EG19" s="9">
        <v>0</v>
      </c>
      <c r="EH19" s="9">
        <v>0</v>
      </c>
      <c r="EI19" s="9">
        <v>0</v>
      </c>
      <c r="EJ19" s="9">
        <v>0.44800000000000001</v>
      </c>
      <c r="EK19" s="9">
        <v>0</v>
      </c>
      <c r="EL19" s="9">
        <v>0.44800000000000001</v>
      </c>
      <c r="EM19" s="9">
        <v>4.8179999999999996</v>
      </c>
      <c r="EN19" s="9">
        <v>2.262</v>
      </c>
      <c r="EO19" s="9">
        <v>2.556</v>
      </c>
      <c r="EP19" s="9">
        <v>4.8179999999999996</v>
      </c>
      <c r="EQ19" s="9">
        <v>2.262</v>
      </c>
      <c r="ER19" s="9">
        <v>2.556</v>
      </c>
      <c r="ES19" s="9">
        <v>1.1919999999999999</v>
      </c>
      <c r="ET19" s="9">
        <v>0</v>
      </c>
      <c r="EU19" s="9">
        <v>1.1919999999999999</v>
      </c>
      <c r="EV19" s="9">
        <v>2.581</v>
      </c>
      <c r="EW19" s="9">
        <v>1.68</v>
      </c>
      <c r="EX19" s="9">
        <v>0.90100000000000002</v>
      </c>
      <c r="EY19" s="9">
        <v>0</v>
      </c>
      <c r="EZ19" s="9">
        <v>0</v>
      </c>
      <c r="FA19" s="9">
        <v>0</v>
      </c>
      <c r="FB19" s="9">
        <v>0.46300000000000002</v>
      </c>
      <c r="FC19" s="9">
        <v>0</v>
      </c>
      <c r="FD19" s="9">
        <v>0.46300000000000002</v>
      </c>
      <c r="FE19" s="9">
        <v>0.58199999999999996</v>
      </c>
      <c r="FF19" s="9">
        <v>0.58199999999999996</v>
      </c>
      <c r="FG19" s="9">
        <v>0</v>
      </c>
      <c r="FH19" s="9">
        <v>0.58199999999999996</v>
      </c>
      <c r="FI19" s="9">
        <v>0.58199999999999996</v>
      </c>
      <c r="FJ19" s="9">
        <v>0</v>
      </c>
      <c r="FK19" s="9">
        <v>0</v>
      </c>
      <c r="FL19" s="9">
        <v>0</v>
      </c>
      <c r="FM19" s="9">
        <v>0</v>
      </c>
      <c r="FN19" s="9">
        <v>15.250999999999999</v>
      </c>
      <c r="FO19" s="9">
        <v>8.2420000000000009</v>
      </c>
      <c r="FP19" s="9">
        <v>7.01</v>
      </c>
      <c r="FQ19" s="9">
        <v>15.250999999999999</v>
      </c>
      <c r="FR19" s="9">
        <v>8.2420000000000009</v>
      </c>
      <c r="FS19" s="9">
        <v>7.01</v>
      </c>
      <c r="FT19" s="9">
        <v>3.8039999999999998</v>
      </c>
      <c r="FU19" s="9">
        <v>2.7549999999999999</v>
      </c>
      <c r="FV19" s="9">
        <v>1.0489999999999999</v>
      </c>
      <c r="FW19" s="9">
        <v>5.2439999999999998</v>
      </c>
      <c r="FX19" s="9">
        <v>3.62</v>
      </c>
      <c r="FY19" s="9">
        <v>1.6240000000000001</v>
      </c>
      <c r="FZ19" s="9">
        <v>1.3440000000000001</v>
      </c>
      <c r="GA19" s="9">
        <v>0</v>
      </c>
      <c r="GB19" s="9">
        <v>1.3440000000000001</v>
      </c>
      <c r="GC19" s="9">
        <v>3.8420000000000001</v>
      </c>
      <c r="GD19" s="9">
        <v>1.867</v>
      </c>
      <c r="GE19" s="9">
        <v>1.976</v>
      </c>
      <c r="GF19" s="9">
        <v>1.016</v>
      </c>
      <c r="GG19" s="9">
        <v>0</v>
      </c>
      <c r="GH19" s="9">
        <v>1.016</v>
      </c>
      <c r="GI19" s="9">
        <v>1.016</v>
      </c>
      <c r="GJ19" s="9">
        <v>0</v>
      </c>
      <c r="GK19" s="9">
        <v>1.016</v>
      </c>
      <c r="GL19" s="9">
        <v>0</v>
      </c>
      <c r="GM19" s="9">
        <v>0</v>
      </c>
      <c r="GN19" s="9">
        <v>0</v>
      </c>
      <c r="GO19" s="9">
        <v>22.44</v>
      </c>
      <c r="GP19" s="9">
        <v>10.465999999999999</v>
      </c>
      <c r="GQ19" s="9">
        <v>11.974</v>
      </c>
      <c r="GR19" s="9">
        <v>21.02</v>
      </c>
      <c r="GS19" s="9">
        <v>9.8239999999999998</v>
      </c>
      <c r="GT19" s="9">
        <v>11.195</v>
      </c>
      <c r="GU19" s="9">
        <v>9.8889999999999993</v>
      </c>
      <c r="GV19" s="9">
        <v>3.31</v>
      </c>
      <c r="GW19" s="9">
        <v>6.5789999999999997</v>
      </c>
      <c r="GX19" s="9">
        <v>3.2229999999999999</v>
      </c>
      <c r="GY19" s="9">
        <v>2.0510000000000002</v>
      </c>
      <c r="GZ19" s="9">
        <v>1.171</v>
      </c>
      <c r="HA19" s="9">
        <v>2.2669999999999999</v>
      </c>
      <c r="HB19" s="9">
        <v>1.79</v>
      </c>
      <c r="HC19" s="9">
        <v>0.47599999999999998</v>
      </c>
      <c r="HD19" s="9">
        <v>3.6970000000000001</v>
      </c>
      <c r="HE19" s="9">
        <v>2.1240000000000001</v>
      </c>
      <c r="HF19" s="9">
        <v>1.573</v>
      </c>
      <c r="HG19" s="9">
        <v>3.3650000000000002</v>
      </c>
      <c r="HH19" s="9">
        <v>1.1910000000000001</v>
      </c>
      <c r="HI19" s="9">
        <v>2.1749999999999998</v>
      </c>
      <c r="HJ19" s="9">
        <v>1.9450000000000001</v>
      </c>
      <c r="HK19" s="9">
        <v>0.54900000000000004</v>
      </c>
      <c r="HL19" s="9">
        <v>1.3959999999999999</v>
      </c>
      <c r="HM19" s="9">
        <v>1.42</v>
      </c>
      <c r="HN19" s="9">
        <v>0.64200000000000002</v>
      </c>
      <c r="HO19" s="9">
        <v>0.77800000000000002</v>
      </c>
      <c r="HP19" s="9">
        <v>139.62</v>
      </c>
      <c r="HQ19" s="9">
        <v>72.790999999999997</v>
      </c>
      <c r="HR19" s="9">
        <v>66.83</v>
      </c>
      <c r="HS19" s="9">
        <v>136.65899999999999</v>
      </c>
      <c r="HT19" s="9">
        <v>71.337000000000003</v>
      </c>
      <c r="HU19" s="9">
        <v>65.322000000000003</v>
      </c>
      <c r="HV19" s="9">
        <v>53.417999999999999</v>
      </c>
      <c r="HW19" s="9">
        <v>29.103000000000002</v>
      </c>
      <c r="HX19" s="9">
        <v>24.315000000000001</v>
      </c>
      <c r="HY19" s="9">
        <v>25.39</v>
      </c>
      <c r="HZ19" s="9">
        <v>12.6</v>
      </c>
      <c r="IA19" s="9">
        <v>12.79</v>
      </c>
      <c r="IB19" s="9">
        <v>21.88</v>
      </c>
      <c r="IC19" s="9">
        <v>6.944</v>
      </c>
      <c r="ID19" s="9">
        <v>14.936</v>
      </c>
      <c r="IE19" s="9">
        <v>18.59</v>
      </c>
      <c r="IF19" s="9">
        <v>11.085000000000001</v>
      </c>
      <c r="IG19" s="9">
        <v>7.5049999999999999</v>
      </c>
      <c r="IH19" s="9">
        <v>20.343</v>
      </c>
      <c r="II19" s="9">
        <v>13.058</v>
      </c>
      <c r="IJ19" s="9">
        <v>7.2839999999999998</v>
      </c>
      <c r="IK19" s="9">
        <v>17.381</v>
      </c>
      <c r="IL19" s="9">
        <v>11.603999999999999</v>
      </c>
      <c r="IM19" s="9">
        <v>5.7770000000000001</v>
      </c>
      <c r="IN19" s="9">
        <v>2.9609999999999999</v>
      </c>
      <c r="IO19" s="9">
        <v>1.454</v>
      </c>
      <c r="IP19" s="9">
        <v>1.5069999999999999</v>
      </c>
      <c r="IQ19" s="9">
        <v>115.188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92.363</v>
      </c>
      <c r="C11" s="9">
        <v>82.744</v>
      </c>
      <c r="D11" s="9">
        <v>174.01900000000001</v>
      </c>
      <c r="E11" s="9">
        <v>91.275000000000006</v>
      </c>
      <c r="F11" s="9">
        <v>82.744</v>
      </c>
      <c r="G11" s="9">
        <v>76.436000000000007</v>
      </c>
      <c r="H11" s="9">
        <v>40.838999999999999</v>
      </c>
      <c r="I11" s="9">
        <v>35.597000000000001</v>
      </c>
      <c r="J11" s="9">
        <v>40.206000000000003</v>
      </c>
      <c r="K11" s="9">
        <v>23.902000000000001</v>
      </c>
      <c r="L11" s="9">
        <v>16.305</v>
      </c>
      <c r="M11" s="9">
        <v>24.21</v>
      </c>
      <c r="N11" s="9">
        <v>8.7629999999999999</v>
      </c>
      <c r="O11" s="9">
        <v>15.446999999999999</v>
      </c>
      <c r="P11" s="9">
        <v>19.640999999999998</v>
      </c>
      <c r="Q11" s="9">
        <v>10.066000000000001</v>
      </c>
      <c r="R11" s="9">
        <v>9.5749999999999993</v>
      </c>
      <c r="S11" s="9">
        <v>14.614000000000001</v>
      </c>
      <c r="T11" s="9">
        <v>8.7940000000000005</v>
      </c>
      <c r="U11" s="9">
        <v>5.8209999999999997</v>
      </c>
      <c r="V11" s="9">
        <v>13.526</v>
      </c>
      <c r="W11" s="9">
        <v>7.7050000000000001</v>
      </c>
      <c r="X11" s="9">
        <v>5.8209999999999997</v>
      </c>
      <c r="Y11" s="9">
        <v>1.0880000000000001</v>
      </c>
      <c r="Z11" s="9">
        <v>1.0880000000000001</v>
      </c>
      <c r="AA11" s="9">
        <v>0</v>
      </c>
      <c r="AB11" s="9">
        <v>32.676000000000002</v>
      </c>
      <c r="AC11" s="9">
        <v>17.227</v>
      </c>
      <c r="AD11" s="9">
        <v>15.449</v>
      </c>
      <c r="AE11" s="9">
        <v>32.676000000000002</v>
      </c>
      <c r="AF11" s="9">
        <v>17.227</v>
      </c>
      <c r="AG11" s="9">
        <v>15.449</v>
      </c>
      <c r="AH11" s="9">
        <v>14.084</v>
      </c>
      <c r="AI11" s="9">
        <v>7.7990000000000004</v>
      </c>
      <c r="AJ11" s="9">
        <v>6.2859999999999996</v>
      </c>
      <c r="AK11" s="9">
        <v>5.5140000000000002</v>
      </c>
      <c r="AL11" s="9">
        <v>3.4209999999999998</v>
      </c>
      <c r="AM11" s="9">
        <v>2.093</v>
      </c>
      <c r="AN11" s="9">
        <v>5.1100000000000003</v>
      </c>
      <c r="AO11" s="9">
        <v>1.2070000000000001</v>
      </c>
      <c r="AP11" s="9">
        <v>3.903</v>
      </c>
      <c r="AQ11" s="9">
        <v>3.58</v>
      </c>
      <c r="AR11" s="9">
        <v>2.2970000000000002</v>
      </c>
      <c r="AS11" s="9">
        <v>1.2829999999999999</v>
      </c>
      <c r="AT11" s="9">
        <v>4.3869999999999996</v>
      </c>
      <c r="AU11" s="9">
        <v>2.5030000000000001</v>
      </c>
      <c r="AV11" s="9">
        <v>1.8839999999999999</v>
      </c>
      <c r="AW11" s="9">
        <v>4.3869999999999996</v>
      </c>
      <c r="AX11" s="9">
        <v>2.5030000000000001</v>
      </c>
      <c r="AY11" s="9">
        <v>1.8839999999999999</v>
      </c>
      <c r="AZ11" s="9">
        <v>0</v>
      </c>
      <c r="BA11" s="9">
        <v>0</v>
      </c>
      <c r="BB11" s="9">
        <v>0</v>
      </c>
      <c r="BC11" s="9">
        <v>17.355</v>
      </c>
      <c r="BD11" s="9">
        <v>8.407</v>
      </c>
      <c r="BE11" s="9">
        <v>8.9480000000000004</v>
      </c>
      <c r="BF11" s="9">
        <v>17.355</v>
      </c>
      <c r="BG11" s="9">
        <v>8.407</v>
      </c>
      <c r="BH11" s="9">
        <v>8.9480000000000004</v>
      </c>
      <c r="BI11" s="9">
        <v>9.44</v>
      </c>
      <c r="BJ11" s="9">
        <v>4.694</v>
      </c>
      <c r="BK11" s="9">
        <v>4.7460000000000004</v>
      </c>
      <c r="BL11" s="9">
        <v>2.9729999999999999</v>
      </c>
      <c r="BM11" s="9">
        <v>1.4490000000000001</v>
      </c>
      <c r="BN11" s="9">
        <v>1.5229999999999999</v>
      </c>
      <c r="BO11" s="9">
        <v>2.2879999999999998</v>
      </c>
      <c r="BP11" s="9">
        <v>1.2430000000000001</v>
      </c>
      <c r="BQ11" s="9">
        <v>1.0449999999999999</v>
      </c>
      <c r="BR11" s="9">
        <v>2.6549999999999998</v>
      </c>
      <c r="BS11" s="9">
        <v>1.0209999999999999</v>
      </c>
      <c r="BT11" s="9">
        <v>1.6339999999999999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6.94</v>
      </c>
      <c r="CE11" s="9">
        <v>4.266</v>
      </c>
      <c r="CF11" s="9">
        <v>2.6739999999999999</v>
      </c>
      <c r="CG11" s="9">
        <v>6.4080000000000004</v>
      </c>
      <c r="CH11" s="9">
        <v>3.734</v>
      </c>
      <c r="CI11" s="9">
        <v>2.6739999999999999</v>
      </c>
      <c r="CJ11" s="9">
        <v>1.9570000000000001</v>
      </c>
      <c r="CK11" s="9">
        <v>1.554</v>
      </c>
      <c r="CL11" s="9">
        <v>0.40200000000000002</v>
      </c>
      <c r="CM11" s="9">
        <v>0</v>
      </c>
      <c r="CN11" s="9">
        <v>0</v>
      </c>
      <c r="CO11" s="9">
        <v>0</v>
      </c>
      <c r="CP11" s="9">
        <v>0.54600000000000004</v>
      </c>
      <c r="CQ11" s="9">
        <v>0.54600000000000004</v>
      </c>
      <c r="CR11" s="9">
        <v>0</v>
      </c>
      <c r="CS11" s="9">
        <v>1.8340000000000001</v>
      </c>
      <c r="CT11" s="9">
        <v>0.58499999999999996</v>
      </c>
      <c r="CU11" s="9">
        <v>1.2490000000000001</v>
      </c>
      <c r="CV11" s="9">
        <v>2.6040000000000001</v>
      </c>
      <c r="CW11" s="9">
        <v>1.581</v>
      </c>
      <c r="CX11" s="9">
        <v>1.0229999999999999</v>
      </c>
      <c r="CY11" s="9">
        <v>2.0710000000000002</v>
      </c>
      <c r="CZ11" s="9">
        <v>1.0489999999999999</v>
      </c>
      <c r="DA11" s="9">
        <v>1.0229999999999999</v>
      </c>
      <c r="DB11" s="9">
        <v>0.53200000000000003</v>
      </c>
      <c r="DC11" s="9">
        <v>0.53200000000000003</v>
      </c>
      <c r="DD11" s="9">
        <v>0</v>
      </c>
      <c r="DE11" s="9">
        <v>1.573</v>
      </c>
      <c r="DF11" s="9">
        <v>1.17</v>
      </c>
      <c r="DG11" s="9">
        <v>0.40200000000000002</v>
      </c>
      <c r="DH11" s="9">
        <v>1.573</v>
      </c>
      <c r="DI11" s="9">
        <v>1.17</v>
      </c>
      <c r="DJ11" s="9">
        <v>0.40200000000000002</v>
      </c>
      <c r="DK11" s="9">
        <v>1.573</v>
      </c>
      <c r="DL11" s="9">
        <v>1.17</v>
      </c>
      <c r="DM11" s="9">
        <v>0.40200000000000002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5.367</v>
      </c>
      <c r="EG11" s="9">
        <v>3.0960000000000001</v>
      </c>
      <c r="EH11" s="9">
        <v>2.2709999999999999</v>
      </c>
      <c r="EI11" s="9">
        <v>4.835</v>
      </c>
      <c r="EJ11" s="9">
        <v>2.5640000000000001</v>
      </c>
      <c r="EK11" s="9">
        <v>2.2709999999999999</v>
      </c>
      <c r="EL11" s="9">
        <v>0.38400000000000001</v>
      </c>
      <c r="EM11" s="9">
        <v>0.38400000000000001</v>
      </c>
      <c r="EN11" s="9">
        <v>0</v>
      </c>
      <c r="EO11" s="9">
        <v>0</v>
      </c>
      <c r="EP11" s="9">
        <v>0</v>
      </c>
      <c r="EQ11" s="9">
        <v>0</v>
      </c>
      <c r="ER11" s="9">
        <v>0.54600000000000004</v>
      </c>
      <c r="ES11" s="9">
        <v>0.54600000000000004</v>
      </c>
      <c r="ET11" s="9">
        <v>0</v>
      </c>
      <c r="EU11" s="9">
        <v>1.8340000000000001</v>
      </c>
      <c r="EV11" s="9">
        <v>0.58499999999999996</v>
      </c>
      <c r="EW11" s="9">
        <v>1.2490000000000001</v>
      </c>
      <c r="EX11" s="9">
        <v>2.6040000000000001</v>
      </c>
      <c r="EY11" s="9">
        <v>1.581</v>
      </c>
      <c r="EZ11" s="9">
        <v>1.0229999999999999</v>
      </c>
      <c r="FA11" s="9">
        <v>2.0710000000000002</v>
      </c>
      <c r="FB11" s="9">
        <v>1.0489999999999999</v>
      </c>
      <c r="FC11" s="9">
        <v>1.0229999999999999</v>
      </c>
      <c r="FD11" s="9">
        <v>0.53200000000000003</v>
      </c>
      <c r="FE11" s="9">
        <v>0.53200000000000003</v>
      </c>
      <c r="FF11" s="9">
        <v>0</v>
      </c>
      <c r="FG11" s="9">
        <v>22.588999999999999</v>
      </c>
      <c r="FH11" s="9">
        <v>11.233000000000001</v>
      </c>
      <c r="FI11" s="9">
        <v>11.356</v>
      </c>
      <c r="FJ11" s="9">
        <v>22.588999999999999</v>
      </c>
      <c r="FK11" s="9">
        <v>11.233000000000001</v>
      </c>
      <c r="FL11" s="9">
        <v>11.356</v>
      </c>
      <c r="FM11" s="9">
        <v>14.964</v>
      </c>
      <c r="FN11" s="9">
        <v>6.9109999999999996</v>
      </c>
      <c r="FO11" s="9">
        <v>8.0519999999999996</v>
      </c>
      <c r="FP11" s="9">
        <v>5.8680000000000003</v>
      </c>
      <c r="FQ11" s="9">
        <v>4.3220000000000001</v>
      </c>
      <c r="FR11" s="9">
        <v>1.5469999999999999</v>
      </c>
      <c r="FS11" s="9">
        <v>1.012</v>
      </c>
      <c r="FT11" s="9">
        <v>0</v>
      </c>
      <c r="FU11" s="9">
        <v>1.012</v>
      </c>
      <c r="FV11" s="9">
        <v>0.745</v>
      </c>
      <c r="FW11" s="9">
        <v>0</v>
      </c>
      <c r="FX11" s="9">
        <v>0.745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13.007999999999999</v>
      </c>
      <c r="GI11" s="9">
        <v>8.6910000000000007</v>
      </c>
      <c r="GJ11" s="9">
        <v>4.3170000000000002</v>
      </c>
      <c r="GK11" s="9">
        <v>13.007999999999999</v>
      </c>
      <c r="GL11" s="9">
        <v>8.6910000000000007</v>
      </c>
      <c r="GM11" s="9">
        <v>4.3170000000000002</v>
      </c>
      <c r="GN11" s="9">
        <v>7.28</v>
      </c>
      <c r="GO11" s="9">
        <v>6.3810000000000002</v>
      </c>
      <c r="GP11" s="9">
        <v>0.89800000000000002</v>
      </c>
      <c r="GQ11" s="9">
        <v>2.4249999999999998</v>
      </c>
      <c r="GR11" s="9">
        <v>0.754</v>
      </c>
      <c r="GS11" s="9">
        <v>1.671</v>
      </c>
      <c r="GT11" s="9">
        <v>0.45200000000000001</v>
      </c>
      <c r="GU11" s="9">
        <v>0</v>
      </c>
      <c r="GV11" s="9">
        <v>0.45200000000000001</v>
      </c>
      <c r="GW11" s="9">
        <v>2.2999999999999998</v>
      </c>
      <c r="GX11" s="9">
        <v>1.0049999999999999</v>
      </c>
      <c r="GY11" s="9">
        <v>1.2949999999999999</v>
      </c>
      <c r="GZ11" s="9">
        <v>0.55100000000000005</v>
      </c>
      <c r="HA11" s="9">
        <v>0.55100000000000005</v>
      </c>
      <c r="HB11" s="9">
        <v>0</v>
      </c>
      <c r="HC11" s="9">
        <v>0.55100000000000005</v>
      </c>
      <c r="HD11" s="9">
        <v>0.55100000000000005</v>
      </c>
      <c r="HE11" s="9">
        <v>0</v>
      </c>
      <c r="HF11" s="9">
        <v>0</v>
      </c>
      <c r="HG11" s="9">
        <v>0</v>
      </c>
      <c r="HH11" s="9">
        <v>0</v>
      </c>
      <c r="HI11" s="9">
        <v>17.311</v>
      </c>
      <c r="HJ11" s="9">
        <v>8.2829999999999995</v>
      </c>
      <c r="HK11" s="9">
        <v>9.0280000000000005</v>
      </c>
      <c r="HL11" s="9">
        <v>16.754999999999999</v>
      </c>
      <c r="HM11" s="9">
        <v>7.7270000000000003</v>
      </c>
      <c r="HN11" s="9">
        <v>9.0280000000000005</v>
      </c>
      <c r="HO11" s="9">
        <v>3.7639999999999998</v>
      </c>
      <c r="HP11" s="9">
        <v>1.0169999999999999</v>
      </c>
      <c r="HQ11" s="9">
        <v>2.7480000000000002</v>
      </c>
      <c r="HR11" s="9">
        <v>4.7930000000000001</v>
      </c>
      <c r="HS11" s="9">
        <v>3.101</v>
      </c>
      <c r="HT11" s="9">
        <v>1.6919999999999999</v>
      </c>
      <c r="HU11" s="9">
        <v>3.5329999999999999</v>
      </c>
      <c r="HV11" s="9">
        <v>0.74399999999999999</v>
      </c>
      <c r="HW11" s="9">
        <v>2.7890000000000001</v>
      </c>
      <c r="HX11" s="9">
        <v>2.754</v>
      </c>
      <c r="HY11" s="9">
        <v>2.371</v>
      </c>
      <c r="HZ11" s="9">
        <v>0.38300000000000001</v>
      </c>
      <c r="IA11" s="9">
        <v>2.4670000000000001</v>
      </c>
      <c r="IB11" s="9">
        <v>1.05</v>
      </c>
      <c r="IC11" s="9">
        <v>1.417</v>
      </c>
      <c r="ID11" s="9">
        <v>1.911</v>
      </c>
      <c r="IE11" s="9">
        <v>0.49399999999999999</v>
      </c>
      <c r="IF11" s="9">
        <v>1.417</v>
      </c>
      <c r="IG11" s="9">
        <v>0.55600000000000005</v>
      </c>
      <c r="IH11" s="9">
        <v>0.55600000000000005</v>
      </c>
      <c r="II11" s="9">
        <v>0</v>
      </c>
      <c r="IJ11" s="9">
        <v>9.4749999999999996</v>
      </c>
      <c r="IK11" s="9">
        <v>6.4059999999999997</v>
      </c>
      <c r="IL11" s="9">
        <v>3.07</v>
      </c>
      <c r="IM11" s="9">
        <v>9.4749999999999996</v>
      </c>
      <c r="IN11" s="9">
        <v>6.4059999999999997</v>
      </c>
      <c r="IO11" s="9">
        <v>3.07</v>
      </c>
      <c r="IP11" s="9">
        <v>5.8049999999999997</v>
      </c>
      <c r="IQ11" s="9">
        <v>3.6549999999999998</v>
      </c>
    </row>
    <row r="12" spans="1:251">
      <c r="A12" s="10">
        <v>42401</v>
      </c>
      <c r="B12" s="9">
        <v>87.384</v>
      </c>
      <c r="C12" s="9">
        <v>83.545000000000002</v>
      </c>
      <c r="D12" s="9">
        <v>169.30099999999999</v>
      </c>
      <c r="E12" s="9">
        <v>86.596000000000004</v>
      </c>
      <c r="F12" s="9">
        <v>82.703999999999994</v>
      </c>
      <c r="G12" s="9">
        <v>62.222000000000001</v>
      </c>
      <c r="H12" s="9">
        <v>34.006</v>
      </c>
      <c r="I12" s="9">
        <v>28.216000000000001</v>
      </c>
      <c r="J12" s="9">
        <v>34.749000000000002</v>
      </c>
      <c r="K12" s="9">
        <v>15.487</v>
      </c>
      <c r="L12" s="9">
        <v>19.262</v>
      </c>
      <c r="M12" s="9">
        <v>27.143000000000001</v>
      </c>
      <c r="N12" s="9">
        <v>12.034000000000001</v>
      </c>
      <c r="O12" s="9">
        <v>15.109</v>
      </c>
      <c r="P12" s="9">
        <v>25.835999999999999</v>
      </c>
      <c r="Q12" s="9">
        <v>12.305999999999999</v>
      </c>
      <c r="R12" s="9">
        <v>13.53</v>
      </c>
      <c r="S12" s="9">
        <v>20.978000000000002</v>
      </c>
      <c r="T12" s="9">
        <v>13.551</v>
      </c>
      <c r="U12" s="9">
        <v>7.4269999999999996</v>
      </c>
      <c r="V12" s="9">
        <v>19.350000000000001</v>
      </c>
      <c r="W12" s="9">
        <v>12.763</v>
      </c>
      <c r="X12" s="9">
        <v>6.5869999999999997</v>
      </c>
      <c r="Y12" s="9">
        <v>1.6279999999999999</v>
      </c>
      <c r="Z12" s="9">
        <v>0.78800000000000003</v>
      </c>
      <c r="AA12" s="9">
        <v>0.84</v>
      </c>
      <c r="AB12" s="9">
        <v>30.959</v>
      </c>
      <c r="AC12" s="9">
        <v>13.692</v>
      </c>
      <c r="AD12" s="9">
        <v>17.265999999999998</v>
      </c>
      <c r="AE12" s="9">
        <v>30.626000000000001</v>
      </c>
      <c r="AF12" s="9">
        <v>13.36</v>
      </c>
      <c r="AG12" s="9">
        <v>17.265999999999998</v>
      </c>
      <c r="AH12" s="9">
        <v>10.404999999999999</v>
      </c>
      <c r="AI12" s="9">
        <v>3.9630000000000001</v>
      </c>
      <c r="AJ12" s="9">
        <v>6.4420000000000002</v>
      </c>
      <c r="AK12" s="9">
        <v>6.7539999999999996</v>
      </c>
      <c r="AL12" s="9">
        <v>3.3330000000000002</v>
      </c>
      <c r="AM12" s="9">
        <v>3.42</v>
      </c>
      <c r="AN12" s="9">
        <v>4.6369999999999996</v>
      </c>
      <c r="AO12" s="9">
        <v>0.53400000000000003</v>
      </c>
      <c r="AP12" s="9">
        <v>4.1040000000000001</v>
      </c>
      <c r="AQ12" s="9">
        <v>7.2110000000000003</v>
      </c>
      <c r="AR12" s="9">
        <v>3.91</v>
      </c>
      <c r="AS12" s="9">
        <v>3.3010000000000002</v>
      </c>
      <c r="AT12" s="9">
        <v>1.952</v>
      </c>
      <c r="AU12" s="9">
        <v>1.952</v>
      </c>
      <c r="AV12" s="9">
        <v>0</v>
      </c>
      <c r="AW12" s="9">
        <v>1.62</v>
      </c>
      <c r="AX12" s="9">
        <v>1.62</v>
      </c>
      <c r="AY12" s="9">
        <v>0</v>
      </c>
      <c r="AZ12" s="9">
        <v>0.33300000000000002</v>
      </c>
      <c r="BA12" s="9">
        <v>0.33300000000000002</v>
      </c>
      <c r="BB12" s="9">
        <v>0</v>
      </c>
      <c r="BC12" s="9">
        <v>11.561999999999999</v>
      </c>
      <c r="BD12" s="9">
        <v>9.0909999999999993</v>
      </c>
      <c r="BE12" s="9">
        <v>2.4710000000000001</v>
      </c>
      <c r="BF12" s="9">
        <v>11.561999999999999</v>
      </c>
      <c r="BG12" s="9">
        <v>9.0909999999999993</v>
      </c>
      <c r="BH12" s="9">
        <v>2.4710000000000001</v>
      </c>
      <c r="BI12" s="9">
        <v>5.1639999999999997</v>
      </c>
      <c r="BJ12" s="9">
        <v>4.6360000000000001</v>
      </c>
      <c r="BK12" s="9">
        <v>0.52800000000000002</v>
      </c>
      <c r="BL12" s="9">
        <v>1.9359999999999999</v>
      </c>
      <c r="BM12" s="9">
        <v>1.9359999999999999</v>
      </c>
      <c r="BN12" s="9">
        <v>0</v>
      </c>
      <c r="BO12" s="9">
        <v>2.6709999999999998</v>
      </c>
      <c r="BP12" s="9">
        <v>2.1219999999999999</v>
      </c>
      <c r="BQ12" s="9">
        <v>0.54900000000000004</v>
      </c>
      <c r="BR12" s="9">
        <v>0.90300000000000002</v>
      </c>
      <c r="BS12" s="9">
        <v>0</v>
      </c>
      <c r="BT12" s="9">
        <v>0.90300000000000002</v>
      </c>
      <c r="BU12" s="9">
        <v>0.88800000000000001</v>
      </c>
      <c r="BV12" s="9">
        <v>0.39700000000000002</v>
      </c>
      <c r="BW12" s="9">
        <v>0.49099999999999999</v>
      </c>
      <c r="BX12" s="9">
        <v>0.88800000000000001</v>
      </c>
      <c r="BY12" s="9">
        <v>0.39700000000000002</v>
      </c>
      <c r="BZ12" s="9">
        <v>0.49099999999999999</v>
      </c>
      <c r="CA12" s="9">
        <v>0</v>
      </c>
      <c r="CB12" s="9">
        <v>0</v>
      </c>
      <c r="CC12" s="9">
        <v>0</v>
      </c>
      <c r="CD12" s="9">
        <v>12.686</v>
      </c>
      <c r="CE12" s="9">
        <v>6.3789999999999996</v>
      </c>
      <c r="CF12" s="9">
        <v>6.3070000000000004</v>
      </c>
      <c r="CG12" s="9">
        <v>11.39</v>
      </c>
      <c r="CH12" s="9">
        <v>5.9240000000000004</v>
      </c>
      <c r="CI12" s="9">
        <v>5.4669999999999996</v>
      </c>
      <c r="CJ12" s="9">
        <v>4.3959999999999999</v>
      </c>
      <c r="CK12" s="9">
        <v>1.996</v>
      </c>
      <c r="CL12" s="9">
        <v>2.4</v>
      </c>
      <c r="CM12" s="9">
        <v>0</v>
      </c>
      <c r="CN12" s="9">
        <v>0</v>
      </c>
      <c r="CO12" s="9">
        <v>0</v>
      </c>
      <c r="CP12" s="9">
        <v>0.503</v>
      </c>
      <c r="CQ12" s="9">
        <v>0.503</v>
      </c>
      <c r="CR12" s="9">
        <v>0</v>
      </c>
      <c r="CS12" s="9">
        <v>2.194</v>
      </c>
      <c r="CT12" s="9">
        <v>1.133</v>
      </c>
      <c r="CU12" s="9">
        <v>1.06</v>
      </c>
      <c r="CV12" s="9">
        <v>5.5940000000000003</v>
      </c>
      <c r="CW12" s="9">
        <v>2.7469999999999999</v>
      </c>
      <c r="CX12" s="9">
        <v>2.8460000000000001</v>
      </c>
      <c r="CY12" s="9">
        <v>4.298</v>
      </c>
      <c r="CZ12" s="9">
        <v>2.2919999999999998</v>
      </c>
      <c r="DA12" s="9">
        <v>2.0059999999999998</v>
      </c>
      <c r="DB12" s="9">
        <v>1.296</v>
      </c>
      <c r="DC12" s="9">
        <v>0.45500000000000002</v>
      </c>
      <c r="DD12" s="9">
        <v>0.84</v>
      </c>
      <c r="DE12" s="9">
        <v>3.2869999999999999</v>
      </c>
      <c r="DF12" s="9">
        <v>1.466</v>
      </c>
      <c r="DG12" s="9">
        <v>1.8220000000000001</v>
      </c>
      <c r="DH12" s="9">
        <v>3.2869999999999999</v>
      </c>
      <c r="DI12" s="9">
        <v>1.466</v>
      </c>
      <c r="DJ12" s="9">
        <v>1.8220000000000001</v>
      </c>
      <c r="DK12" s="9">
        <v>3.2869999999999999</v>
      </c>
      <c r="DL12" s="9">
        <v>1.466</v>
      </c>
      <c r="DM12" s="9">
        <v>1.8220000000000001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9.3989999999999991</v>
      </c>
      <c r="EG12" s="9">
        <v>4.9130000000000003</v>
      </c>
      <c r="EH12" s="9">
        <v>4.4850000000000003</v>
      </c>
      <c r="EI12" s="9">
        <v>8.1029999999999998</v>
      </c>
      <c r="EJ12" s="9">
        <v>4.4580000000000002</v>
      </c>
      <c r="EK12" s="9">
        <v>3.645</v>
      </c>
      <c r="EL12" s="9">
        <v>1.109</v>
      </c>
      <c r="EM12" s="9">
        <v>0.53</v>
      </c>
      <c r="EN12" s="9">
        <v>0.57799999999999996</v>
      </c>
      <c r="EO12" s="9">
        <v>0</v>
      </c>
      <c r="EP12" s="9">
        <v>0</v>
      </c>
      <c r="EQ12" s="9">
        <v>0</v>
      </c>
      <c r="ER12" s="9">
        <v>0.503</v>
      </c>
      <c r="ES12" s="9">
        <v>0.503</v>
      </c>
      <c r="ET12" s="9">
        <v>0</v>
      </c>
      <c r="EU12" s="9">
        <v>2.194</v>
      </c>
      <c r="EV12" s="9">
        <v>1.133</v>
      </c>
      <c r="EW12" s="9">
        <v>1.06</v>
      </c>
      <c r="EX12" s="9">
        <v>5.5940000000000003</v>
      </c>
      <c r="EY12" s="9">
        <v>2.7469999999999999</v>
      </c>
      <c r="EZ12" s="9">
        <v>2.8460000000000001</v>
      </c>
      <c r="FA12" s="9">
        <v>4.298</v>
      </c>
      <c r="FB12" s="9">
        <v>2.2919999999999998</v>
      </c>
      <c r="FC12" s="9">
        <v>2.0059999999999998</v>
      </c>
      <c r="FD12" s="9">
        <v>1.296</v>
      </c>
      <c r="FE12" s="9">
        <v>0.45500000000000002</v>
      </c>
      <c r="FF12" s="9">
        <v>0.84</v>
      </c>
      <c r="FG12" s="9">
        <v>25.079000000000001</v>
      </c>
      <c r="FH12" s="9">
        <v>9.8970000000000002</v>
      </c>
      <c r="FI12" s="9">
        <v>15.180999999999999</v>
      </c>
      <c r="FJ12" s="9">
        <v>25.079000000000001</v>
      </c>
      <c r="FK12" s="9">
        <v>9.8970000000000002</v>
      </c>
      <c r="FL12" s="9">
        <v>15.180999999999999</v>
      </c>
      <c r="FM12" s="9">
        <v>16.405999999999999</v>
      </c>
      <c r="FN12" s="9">
        <v>7.6289999999999996</v>
      </c>
      <c r="FO12" s="9">
        <v>8.7759999999999998</v>
      </c>
      <c r="FP12" s="9">
        <v>4.9189999999999996</v>
      </c>
      <c r="FQ12" s="9">
        <v>1.734</v>
      </c>
      <c r="FR12" s="9">
        <v>3.1840000000000002</v>
      </c>
      <c r="FS12" s="9">
        <v>2.0529999999999999</v>
      </c>
      <c r="FT12" s="9">
        <v>0.53400000000000003</v>
      </c>
      <c r="FU12" s="9">
        <v>1.5189999999999999</v>
      </c>
      <c r="FV12" s="9">
        <v>1.0409999999999999</v>
      </c>
      <c r="FW12" s="9">
        <v>0</v>
      </c>
      <c r="FX12" s="9">
        <v>1.0409999999999999</v>
      </c>
      <c r="FY12" s="9">
        <v>0.66</v>
      </c>
      <c r="FZ12" s="9">
        <v>0</v>
      </c>
      <c r="GA12" s="9">
        <v>0.66</v>
      </c>
      <c r="GB12" s="9">
        <v>0.66</v>
      </c>
      <c r="GC12" s="9">
        <v>0</v>
      </c>
      <c r="GD12" s="9">
        <v>0.66</v>
      </c>
      <c r="GE12" s="9">
        <v>0</v>
      </c>
      <c r="GF12" s="9">
        <v>0</v>
      </c>
      <c r="GG12" s="9">
        <v>0</v>
      </c>
      <c r="GH12" s="9">
        <v>7.5970000000000004</v>
      </c>
      <c r="GI12" s="9">
        <v>4.5199999999999996</v>
      </c>
      <c r="GJ12" s="9">
        <v>3.0779999999999998</v>
      </c>
      <c r="GK12" s="9">
        <v>7.5970000000000004</v>
      </c>
      <c r="GL12" s="9">
        <v>4.5199999999999996</v>
      </c>
      <c r="GM12" s="9">
        <v>3.0779999999999998</v>
      </c>
      <c r="GN12" s="9">
        <v>3.1150000000000002</v>
      </c>
      <c r="GO12" s="9">
        <v>2.2730000000000001</v>
      </c>
      <c r="GP12" s="9">
        <v>0.84099999999999997</v>
      </c>
      <c r="GQ12" s="9">
        <v>2.44</v>
      </c>
      <c r="GR12" s="9">
        <v>1.2190000000000001</v>
      </c>
      <c r="GS12" s="9">
        <v>1.2210000000000001</v>
      </c>
      <c r="GT12" s="9">
        <v>0</v>
      </c>
      <c r="GU12" s="9">
        <v>0</v>
      </c>
      <c r="GV12" s="9">
        <v>0</v>
      </c>
      <c r="GW12" s="9">
        <v>1.0149999999999999</v>
      </c>
      <c r="GX12" s="9">
        <v>0</v>
      </c>
      <c r="GY12" s="9">
        <v>1.0149999999999999</v>
      </c>
      <c r="GZ12" s="9">
        <v>1.028</v>
      </c>
      <c r="HA12" s="9">
        <v>1.028</v>
      </c>
      <c r="HB12" s="9">
        <v>0</v>
      </c>
      <c r="HC12" s="9">
        <v>1.028</v>
      </c>
      <c r="HD12" s="9">
        <v>1.028</v>
      </c>
      <c r="HE12" s="9">
        <v>0</v>
      </c>
      <c r="HF12" s="9">
        <v>0</v>
      </c>
      <c r="HG12" s="9">
        <v>0</v>
      </c>
      <c r="HH12" s="9">
        <v>0</v>
      </c>
      <c r="HI12" s="9">
        <v>14.526999999999999</v>
      </c>
      <c r="HJ12" s="9">
        <v>7.6379999999999999</v>
      </c>
      <c r="HK12" s="9">
        <v>6.8879999999999999</v>
      </c>
      <c r="HL12" s="9">
        <v>14.526999999999999</v>
      </c>
      <c r="HM12" s="9">
        <v>7.6379999999999999</v>
      </c>
      <c r="HN12" s="9">
        <v>6.8879999999999999</v>
      </c>
      <c r="HO12" s="9">
        <v>2.5369999999999999</v>
      </c>
      <c r="HP12" s="9">
        <v>2.109</v>
      </c>
      <c r="HQ12" s="9">
        <v>0.42899999999999999</v>
      </c>
      <c r="HR12" s="9">
        <v>1.1870000000000001</v>
      </c>
      <c r="HS12" s="9">
        <v>0</v>
      </c>
      <c r="HT12" s="9">
        <v>1.1870000000000001</v>
      </c>
      <c r="HU12" s="9">
        <v>3.1379999999999999</v>
      </c>
      <c r="HV12" s="9">
        <v>1.4710000000000001</v>
      </c>
      <c r="HW12" s="9">
        <v>1.667</v>
      </c>
      <c r="HX12" s="9">
        <v>3.7530000000000001</v>
      </c>
      <c r="HY12" s="9">
        <v>1.885</v>
      </c>
      <c r="HZ12" s="9">
        <v>1.8680000000000001</v>
      </c>
      <c r="IA12" s="9">
        <v>3.911</v>
      </c>
      <c r="IB12" s="9">
        <v>2.173</v>
      </c>
      <c r="IC12" s="9">
        <v>1.738</v>
      </c>
      <c r="ID12" s="9">
        <v>3.911</v>
      </c>
      <c r="IE12" s="9">
        <v>2.173</v>
      </c>
      <c r="IF12" s="9">
        <v>1.738</v>
      </c>
      <c r="IG12" s="9">
        <v>0</v>
      </c>
      <c r="IH12" s="9">
        <v>0</v>
      </c>
      <c r="II12" s="9">
        <v>0</v>
      </c>
      <c r="IJ12" s="9">
        <v>9.5779999999999994</v>
      </c>
      <c r="IK12" s="9">
        <v>5.76</v>
      </c>
      <c r="IL12" s="9">
        <v>3.8180000000000001</v>
      </c>
      <c r="IM12" s="9">
        <v>9.5779999999999994</v>
      </c>
      <c r="IN12" s="9">
        <v>5.76</v>
      </c>
      <c r="IO12" s="9">
        <v>3.8180000000000001</v>
      </c>
      <c r="IP12" s="9">
        <v>6.9</v>
      </c>
      <c r="IQ12" s="9">
        <v>4.4710000000000001</v>
      </c>
    </row>
    <row r="13" spans="1:251">
      <c r="A13" s="10">
        <v>42767</v>
      </c>
      <c r="B13" s="9">
        <v>89.192999999999998</v>
      </c>
      <c r="C13" s="9">
        <v>86.465000000000003</v>
      </c>
      <c r="D13" s="9">
        <v>174.38399999999999</v>
      </c>
      <c r="E13" s="9">
        <v>87.918999999999997</v>
      </c>
      <c r="F13" s="9">
        <v>86.465000000000003</v>
      </c>
      <c r="G13" s="9">
        <v>58.927999999999997</v>
      </c>
      <c r="H13" s="9">
        <v>29.082000000000001</v>
      </c>
      <c r="I13" s="9">
        <v>29.844999999999999</v>
      </c>
      <c r="J13" s="9">
        <v>39.357999999999997</v>
      </c>
      <c r="K13" s="9">
        <v>19.141999999999999</v>
      </c>
      <c r="L13" s="9">
        <v>20.216000000000001</v>
      </c>
      <c r="M13" s="9">
        <v>32.463999999999999</v>
      </c>
      <c r="N13" s="9">
        <v>13.875</v>
      </c>
      <c r="O13" s="9">
        <v>18.588999999999999</v>
      </c>
      <c r="P13" s="9">
        <v>26.486999999999998</v>
      </c>
      <c r="Q13" s="9">
        <v>15.157999999999999</v>
      </c>
      <c r="R13" s="9">
        <v>11.329000000000001</v>
      </c>
      <c r="S13" s="9">
        <v>18.420999999999999</v>
      </c>
      <c r="T13" s="9">
        <v>11.936</v>
      </c>
      <c r="U13" s="9">
        <v>6.4850000000000003</v>
      </c>
      <c r="V13" s="9">
        <v>17.148</v>
      </c>
      <c r="W13" s="9">
        <v>10.662000000000001</v>
      </c>
      <c r="X13" s="9">
        <v>6.4850000000000003</v>
      </c>
      <c r="Y13" s="9">
        <v>1.274</v>
      </c>
      <c r="Z13" s="9">
        <v>1.274</v>
      </c>
      <c r="AA13" s="9">
        <v>0</v>
      </c>
      <c r="AB13" s="9">
        <v>34.820999999999998</v>
      </c>
      <c r="AC13" s="9">
        <v>17.553999999999998</v>
      </c>
      <c r="AD13" s="9">
        <v>17.266999999999999</v>
      </c>
      <c r="AE13" s="9">
        <v>34.820999999999998</v>
      </c>
      <c r="AF13" s="9">
        <v>17.553999999999998</v>
      </c>
      <c r="AG13" s="9">
        <v>17.266999999999999</v>
      </c>
      <c r="AH13" s="9">
        <v>14.542999999999999</v>
      </c>
      <c r="AI13" s="9">
        <v>8.359</v>
      </c>
      <c r="AJ13" s="9">
        <v>6.1840000000000002</v>
      </c>
      <c r="AK13" s="9">
        <v>5.3239999999999998</v>
      </c>
      <c r="AL13" s="9">
        <v>1.84</v>
      </c>
      <c r="AM13" s="9">
        <v>3.484</v>
      </c>
      <c r="AN13" s="9">
        <v>8.1069999999999993</v>
      </c>
      <c r="AO13" s="9">
        <v>3.5670000000000002</v>
      </c>
      <c r="AP13" s="9">
        <v>4.5389999999999997</v>
      </c>
      <c r="AQ13" s="9">
        <v>5.899</v>
      </c>
      <c r="AR13" s="9">
        <v>3.258</v>
      </c>
      <c r="AS13" s="9">
        <v>2.641</v>
      </c>
      <c r="AT13" s="9">
        <v>0.94799999999999995</v>
      </c>
      <c r="AU13" s="9">
        <v>0.52900000000000003</v>
      </c>
      <c r="AV13" s="9">
        <v>0.41899999999999998</v>
      </c>
      <c r="AW13" s="9">
        <v>0.94799999999999995</v>
      </c>
      <c r="AX13" s="9">
        <v>0.52900000000000003</v>
      </c>
      <c r="AY13" s="9">
        <v>0.41899999999999998</v>
      </c>
      <c r="AZ13" s="9">
        <v>0</v>
      </c>
      <c r="BA13" s="9">
        <v>0</v>
      </c>
      <c r="BB13" s="9">
        <v>0</v>
      </c>
      <c r="BC13" s="9">
        <v>13.958</v>
      </c>
      <c r="BD13" s="9">
        <v>7.6319999999999997</v>
      </c>
      <c r="BE13" s="9">
        <v>6.3250000000000002</v>
      </c>
      <c r="BF13" s="9">
        <v>13.958</v>
      </c>
      <c r="BG13" s="9">
        <v>7.6319999999999997</v>
      </c>
      <c r="BH13" s="9">
        <v>6.3250000000000002</v>
      </c>
      <c r="BI13" s="9">
        <v>3.7650000000000001</v>
      </c>
      <c r="BJ13" s="9">
        <v>2.177</v>
      </c>
      <c r="BK13" s="9">
        <v>1.589</v>
      </c>
      <c r="BL13" s="9">
        <v>6.2759999999999998</v>
      </c>
      <c r="BM13" s="9">
        <v>4.88</v>
      </c>
      <c r="BN13" s="9">
        <v>1.3959999999999999</v>
      </c>
      <c r="BO13" s="9">
        <v>0</v>
      </c>
      <c r="BP13" s="9">
        <v>0</v>
      </c>
      <c r="BQ13" s="9">
        <v>0</v>
      </c>
      <c r="BR13" s="9">
        <v>2.5920000000000001</v>
      </c>
      <c r="BS13" s="9">
        <v>0.57599999999999996</v>
      </c>
      <c r="BT13" s="9">
        <v>2.016</v>
      </c>
      <c r="BU13" s="9">
        <v>1.3240000000000001</v>
      </c>
      <c r="BV13" s="9">
        <v>0</v>
      </c>
      <c r="BW13" s="9">
        <v>1.3240000000000001</v>
      </c>
      <c r="BX13" s="9">
        <v>1.3240000000000001</v>
      </c>
      <c r="BY13" s="9">
        <v>0</v>
      </c>
      <c r="BZ13" s="9">
        <v>1.3240000000000001</v>
      </c>
      <c r="CA13" s="9">
        <v>0</v>
      </c>
      <c r="CB13" s="9">
        <v>0</v>
      </c>
      <c r="CC13" s="9">
        <v>0</v>
      </c>
      <c r="CD13" s="9">
        <v>14.106999999999999</v>
      </c>
      <c r="CE13" s="9">
        <v>7.7770000000000001</v>
      </c>
      <c r="CF13" s="9">
        <v>6.33</v>
      </c>
      <c r="CG13" s="9">
        <v>13.733000000000001</v>
      </c>
      <c r="CH13" s="9">
        <v>7.4029999999999996</v>
      </c>
      <c r="CI13" s="9">
        <v>6.33</v>
      </c>
      <c r="CJ13" s="9">
        <v>1.4419999999999999</v>
      </c>
      <c r="CK13" s="9">
        <v>0.85899999999999999</v>
      </c>
      <c r="CL13" s="9">
        <v>0.58299999999999996</v>
      </c>
      <c r="CM13" s="9">
        <v>1.044</v>
      </c>
      <c r="CN13" s="9">
        <v>0</v>
      </c>
      <c r="CO13" s="9">
        <v>1.044</v>
      </c>
      <c r="CP13" s="9">
        <v>1.4790000000000001</v>
      </c>
      <c r="CQ13" s="9">
        <v>0</v>
      </c>
      <c r="CR13" s="9">
        <v>1.4790000000000001</v>
      </c>
      <c r="CS13" s="9">
        <v>3.1379999999999999</v>
      </c>
      <c r="CT13" s="9">
        <v>2.121</v>
      </c>
      <c r="CU13" s="9">
        <v>1.0169999999999999</v>
      </c>
      <c r="CV13" s="9">
        <v>7.0049999999999999</v>
      </c>
      <c r="CW13" s="9">
        <v>4.7969999999999997</v>
      </c>
      <c r="CX13" s="9">
        <v>2.2080000000000002</v>
      </c>
      <c r="CY13" s="9">
        <v>6.6310000000000002</v>
      </c>
      <c r="CZ13" s="9">
        <v>4.423</v>
      </c>
      <c r="DA13" s="9">
        <v>2.2080000000000002</v>
      </c>
      <c r="DB13" s="9">
        <v>0.374</v>
      </c>
      <c r="DC13" s="9">
        <v>0.374</v>
      </c>
      <c r="DD13" s="9">
        <v>0</v>
      </c>
      <c r="DE13" s="9">
        <v>1.4419999999999999</v>
      </c>
      <c r="DF13" s="9">
        <v>0.85899999999999999</v>
      </c>
      <c r="DG13" s="9">
        <v>0.58299999999999996</v>
      </c>
      <c r="DH13" s="9">
        <v>1.4419999999999999</v>
      </c>
      <c r="DI13" s="9">
        <v>0.85899999999999999</v>
      </c>
      <c r="DJ13" s="9">
        <v>0.58299999999999996</v>
      </c>
      <c r="DK13" s="9">
        <v>1.4419999999999999</v>
      </c>
      <c r="DL13" s="9">
        <v>0.85899999999999999</v>
      </c>
      <c r="DM13" s="9">
        <v>0.58299999999999996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12.666</v>
      </c>
      <c r="EG13" s="9">
        <v>6.9189999999999996</v>
      </c>
      <c r="EH13" s="9">
        <v>5.7469999999999999</v>
      </c>
      <c r="EI13" s="9">
        <v>12.291</v>
      </c>
      <c r="EJ13" s="9">
        <v>6.5439999999999996</v>
      </c>
      <c r="EK13" s="9">
        <v>5.7469999999999999</v>
      </c>
      <c r="EL13" s="9">
        <v>0</v>
      </c>
      <c r="EM13" s="9">
        <v>0</v>
      </c>
      <c r="EN13" s="9">
        <v>0</v>
      </c>
      <c r="EO13" s="9">
        <v>1.044</v>
      </c>
      <c r="EP13" s="9">
        <v>0</v>
      </c>
      <c r="EQ13" s="9">
        <v>1.044</v>
      </c>
      <c r="ER13" s="9">
        <v>1.4790000000000001</v>
      </c>
      <c r="ES13" s="9">
        <v>0</v>
      </c>
      <c r="ET13" s="9">
        <v>1.4790000000000001</v>
      </c>
      <c r="EU13" s="9">
        <v>3.1379999999999999</v>
      </c>
      <c r="EV13" s="9">
        <v>2.121</v>
      </c>
      <c r="EW13" s="9">
        <v>1.0169999999999999</v>
      </c>
      <c r="EX13" s="9">
        <v>7.0049999999999999</v>
      </c>
      <c r="EY13" s="9">
        <v>4.7969999999999997</v>
      </c>
      <c r="EZ13" s="9">
        <v>2.2080000000000002</v>
      </c>
      <c r="FA13" s="9">
        <v>6.6310000000000002</v>
      </c>
      <c r="FB13" s="9">
        <v>4.423</v>
      </c>
      <c r="FC13" s="9">
        <v>2.2080000000000002</v>
      </c>
      <c r="FD13" s="9">
        <v>0.374</v>
      </c>
      <c r="FE13" s="9">
        <v>0.374</v>
      </c>
      <c r="FF13" s="9">
        <v>0</v>
      </c>
      <c r="FG13" s="9">
        <v>25.753</v>
      </c>
      <c r="FH13" s="9">
        <v>8.1609999999999996</v>
      </c>
      <c r="FI13" s="9">
        <v>17.591000000000001</v>
      </c>
      <c r="FJ13" s="9">
        <v>25.753</v>
      </c>
      <c r="FK13" s="9">
        <v>8.1609999999999996</v>
      </c>
      <c r="FL13" s="9">
        <v>17.591000000000001</v>
      </c>
      <c r="FM13" s="9">
        <v>14.74</v>
      </c>
      <c r="FN13" s="9">
        <v>5.0430000000000001</v>
      </c>
      <c r="FO13" s="9">
        <v>9.6969999999999992</v>
      </c>
      <c r="FP13" s="9">
        <v>6.5890000000000004</v>
      </c>
      <c r="FQ13" s="9">
        <v>1.357</v>
      </c>
      <c r="FR13" s="9">
        <v>5.2320000000000002</v>
      </c>
      <c r="FS13" s="9">
        <v>2.552</v>
      </c>
      <c r="FT13" s="9">
        <v>1.1679999999999999</v>
      </c>
      <c r="FU13" s="9">
        <v>1.3839999999999999</v>
      </c>
      <c r="FV13" s="9">
        <v>1.52</v>
      </c>
      <c r="FW13" s="9">
        <v>0.59399999999999997</v>
      </c>
      <c r="FX13" s="9">
        <v>0.92700000000000005</v>
      </c>
      <c r="FY13" s="9">
        <v>0.35199999999999998</v>
      </c>
      <c r="FZ13" s="9">
        <v>0</v>
      </c>
      <c r="GA13" s="9">
        <v>0.35199999999999998</v>
      </c>
      <c r="GB13" s="9">
        <v>0.35199999999999998</v>
      </c>
      <c r="GC13" s="9">
        <v>0</v>
      </c>
      <c r="GD13" s="9">
        <v>0.35199999999999998</v>
      </c>
      <c r="GE13" s="9">
        <v>0</v>
      </c>
      <c r="GF13" s="9">
        <v>0</v>
      </c>
      <c r="GG13" s="9">
        <v>0</v>
      </c>
      <c r="GH13" s="9">
        <v>8.2409999999999997</v>
      </c>
      <c r="GI13" s="9">
        <v>6.1559999999999997</v>
      </c>
      <c r="GJ13" s="9">
        <v>2.085</v>
      </c>
      <c r="GK13" s="9">
        <v>7.77</v>
      </c>
      <c r="GL13" s="9">
        <v>5.6849999999999996</v>
      </c>
      <c r="GM13" s="9">
        <v>2.085</v>
      </c>
      <c r="GN13" s="9">
        <v>1.966</v>
      </c>
      <c r="GO13" s="9">
        <v>0.90600000000000003</v>
      </c>
      <c r="GP13" s="9">
        <v>1.06</v>
      </c>
      <c r="GQ13" s="9">
        <v>1.35</v>
      </c>
      <c r="GR13" s="9">
        <v>1.35</v>
      </c>
      <c r="GS13" s="9">
        <v>0</v>
      </c>
      <c r="GT13" s="9">
        <v>1.7809999999999999</v>
      </c>
      <c r="GU13" s="9">
        <v>1.103</v>
      </c>
      <c r="GV13" s="9">
        <v>0.67800000000000005</v>
      </c>
      <c r="GW13" s="9">
        <v>0.54400000000000004</v>
      </c>
      <c r="GX13" s="9">
        <v>0.54400000000000004</v>
      </c>
      <c r="GY13" s="9">
        <v>0</v>
      </c>
      <c r="GZ13" s="9">
        <v>2.6</v>
      </c>
      <c r="HA13" s="9">
        <v>2.2530000000000001</v>
      </c>
      <c r="HB13" s="9">
        <v>0.34799999999999998</v>
      </c>
      <c r="HC13" s="9">
        <v>2.13</v>
      </c>
      <c r="HD13" s="9">
        <v>1.782</v>
      </c>
      <c r="HE13" s="9">
        <v>0.34799999999999998</v>
      </c>
      <c r="HF13" s="9">
        <v>0.47099999999999997</v>
      </c>
      <c r="HG13" s="9">
        <v>0.47099999999999997</v>
      </c>
      <c r="HH13" s="9">
        <v>0</v>
      </c>
      <c r="HI13" s="9">
        <v>14.066000000000001</v>
      </c>
      <c r="HJ13" s="9">
        <v>9.2070000000000007</v>
      </c>
      <c r="HK13" s="9">
        <v>4.8600000000000003</v>
      </c>
      <c r="HL13" s="9">
        <v>14.066000000000001</v>
      </c>
      <c r="HM13" s="9">
        <v>9.2070000000000007</v>
      </c>
      <c r="HN13" s="9">
        <v>4.8600000000000003</v>
      </c>
      <c r="HO13" s="9">
        <v>0.90900000000000003</v>
      </c>
      <c r="HP13" s="9">
        <v>0.44900000000000001</v>
      </c>
      <c r="HQ13" s="9">
        <v>0.46</v>
      </c>
      <c r="HR13" s="9">
        <v>3.1789999999999998</v>
      </c>
      <c r="HS13" s="9">
        <v>1.35</v>
      </c>
      <c r="HT13" s="9">
        <v>1.829</v>
      </c>
      <c r="HU13" s="9">
        <v>5.5979999999999999</v>
      </c>
      <c r="HV13" s="9">
        <v>3.54</v>
      </c>
      <c r="HW13" s="9">
        <v>2.0579999999999998</v>
      </c>
      <c r="HX13" s="9">
        <v>3.2989999999999999</v>
      </c>
      <c r="HY13" s="9">
        <v>2.7869999999999999</v>
      </c>
      <c r="HZ13" s="9">
        <v>0.51200000000000001</v>
      </c>
      <c r="IA13" s="9">
        <v>1.081</v>
      </c>
      <c r="IB13" s="9">
        <v>1.081</v>
      </c>
      <c r="IC13" s="9">
        <v>0</v>
      </c>
      <c r="ID13" s="9">
        <v>1.081</v>
      </c>
      <c r="IE13" s="9">
        <v>1.081</v>
      </c>
      <c r="IF13" s="9">
        <v>0</v>
      </c>
      <c r="IG13" s="9">
        <v>0</v>
      </c>
      <c r="IH13" s="9">
        <v>0</v>
      </c>
      <c r="II13" s="9">
        <v>0</v>
      </c>
      <c r="IJ13" s="9">
        <v>10.691000000000001</v>
      </c>
      <c r="IK13" s="9">
        <v>5.86</v>
      </c>
      <c r="IL13" s="9">
        <v>4.8319999999999999</v>
      </c>
      <c r="IM13" s="9">
        <v>10.691000000000001</v>
      </c>
      <c r="IN13" s="9">
        <v>5.86</v>
      </c>
      <c r="IO13" s="9">
        <v>4.8319999999999999</v>
      </c>
      <c r="IP13" s="9">
        <v>7.6509999999999998</v>
      </c>
      <c r="IQ13" s="9">
        <v>4.1539999999999999</v>
      </c>
    </row>
    <row r="14" spans="1:251">
      <c r="A14" s="10">
        <v>43132</v>
      </c>
      <c r="B14" s="9">
        <v>82.762</v>
      </c>
      <c r="C14" s="9">
        <v>81.635999999999996</v>
      </c>
      <c r="D14" s="9">
        <v>163.452</v>
      </c>
      <c r="E14" s="9">
        <v>81.816000000000003</v>
      </c>
      <c r="F14" s="9">
        <v>81.635999999999996</v>
      </c>
      <c r="G14" s="9">
        <v>63.113</v>
      </c>
      <c r="H14" s="9">
        <v>35.281999999999996</v>
      </c>
      <c r="I14" s="9">
        <v>27.831</v>
      </c>
      <c r="J14" s="9">
        <v>34.387</v>
      </c>
      <c r="K14" s="9">
        <v>17.015999999999998</v>
      </c>
      <c r="L14" s="9">
        <v>17.37</v>
      </c>
      <c r="M14" s="9">
        <v>23.872</v>
      </c>
      <c r="N14" s="9">
        <v>11.342000000000001</v>
      </c>
      <c r="O14" s="9">
        <v>12.53</v>
      </c>
      <c r="P14" s="9">
        <v>23.007000000000001</v>
      </c>
      <c r="Q14" s="9">
        <v>9.3859999999999992</v>
      </c>
      <c r="R14" s="9">
        <v>13.621</v>
      </c>
      <c r="S14" s="9">
        <v>20.02</v>
      </c>
      <c r="T14" s="9">
        <v>9.7360000000000007</v>
      </c>
      <c r="U14" s="9">
        <v>10.284000000000001</v>
      </c>
      <c r="V14" s="9">
        <v>19.074000000000002</v>
      </c>
      <c r="W14" s="9">
        <v>8.7899999999999991</v>
      </c>
      <c r="X14" s="9">
        <v>10.284000000000001</v>
      </c>
      <c r="Y14" s="9">
        <v>0.94599999999999995</v>
      </c>
      <c r="Z14" s="9">
        <v>0.94599999999999995</v>
      </c>
      <c r="AA14" s="9">
        <v>0</v>
      </c>
      <c r="AB14" s="9">
        <v>25.626000000000001</v>
      </c>
      <c r="AC14" s="9">
        <v>11.178000000000001</v>
      </c>
      <c r="AD14" s="9">
        <v>14.446999999999999</v>
      </c>
      <c r="AE14" s="9">
        <v>25.626000000000001</v>
      </c>
      <c r="AF14" s="9">
        <v>11.178000000000001</v>
      </c>
      <c r="AG14" s="9">
        <v>14.446999999999999</v>
      </c>
      <c r="AH14" s="9">
        <v>8.7759999999999998</v>
      </c>
      <c r="AI14" s="9">
        <v>4.5460000000000003</v>
      </c>
      <c r="AJ14" s="9">
        <v>4.2309999999999999</v>
      </c>
      <c r="AK14" s="9">
        <v>6.306</v>
      </c>
      <c r="AL14" s="9">
        <v>2.9689999999999999</v>
      </c>
      <c r="AM14" s="9">
        <v>3.3370000000000002</v>
      </c>
      <c r="AN14" s="9">
        <v>2.9390000000000001</v>
      </c>
      <c r="AO14" s="9">
        <v>0.98499999999999999</v>
      </c>
      <c r="AP14" s="9">
        <v>1.954</v>
      </c>
      <c r="AQ14" s="9">
        <v>5.1630000000000003</v>
      </c>
      <c r="AR14" s="9">
        <v>1.796</v>
      </c>
      <c r="AS14" s="9">
        <v>3.367</v>
      </c>
      <c r="AT14" s="9">
        <v>2.44</v>
      </c>
      <c r="AU14" s="9">
        <v>0.88300000000000001</v>
      </c>
      <c r="AV14" s="9">
        <v>1.5580000000000001</v>
      </c>
      <c r="AW14" s="9">
        <v>2.44</v>
      </c>
      <c r="AX14" s="9">
        <v>0.88300000000000001</v>
      </c>
      <c r="AY14" s="9">
        <v>1.5580000000000001</v>
      </c>
      <c r="AZ14" s="9">
        <v>0</v>
      </c>
      <c r="BA14" s="9">
        <v>0</v>
      </c>
      <c r="BB14" s="9">
        <v>0</v>
      </c>
      <c r="BC14" s="9">
        <v>14.135</v>
      </c>
      <c r="BD14" s="9">
        <v>8.1940000000000008</v>
      </c>
      <c r="BE14" s="9">
        <v>5.9420000000000002</v>
      </c>
      <c r="BF14" s="9">
        <v>14.135</v>
      </c>
      <c r="BG14" s="9">
        <v>8.1940000000000008</v>
      </c>
      <c r="BH14" s="9">
        <v>5.9420000000000002</v>
      </c>
      <c r="BI14" s="9">
        <v>3.9660000000000002</v>
      </c>
      <c r="BJ14" s="9">
        <v>2.6509999999999998</v>
      </c>
      <c r="BK14" s="9">
        <v>1.3149999999999999</v>
      </c>
      <c r="BL14" s="9">
        <v>5.6150000000000002</v>
      </c>
      <c r="BM14" s="9">
        <v>3.68</v>
      </c>
      <c r="BN14" s="9">
        <v>1.9350000000000001</v>
      </c>
      <c r="BO14" s="9">
        <v>0.48499999999999999</v>
      </c>
      <c r="BP14" s="9">
        <v>0.48499999999999999</v>
      </c>
      <c r="BQ14" s="9">
        <v>0</v>
      </c>
      <c r="BR14" s="9">
        <v>2.6150000000000002</v>
      </c>
      <c r="BS14" s="9">
        <v>0.92100000000000004</v>
      </c>
      <c r="BT14" s="9">
        <v>1.6950000000000001</v>
      </c>
      <c r="BU14" s="9">
        <v>1.454</v>
      </c>
      <c r="BV14" s="9">
        <v>0.45700000000000002</v>
      </c>
      <c r="BW14" s="9">
        <v>0.997</v>
      </c>
      <c r="BX14" s="9">
        <v>1.454</v>
      </c>
      <c r="BY14" s="9">
        <v>0.45700000000000002</v>
      </c>
      <c r="BZ14" s="9">
        <v>0.997</v>
      </c>
      <c r="CA14" s="9">
        <v>0</v>
      </c>
      <c r="CB14" s="9">
        <v>0</v>
      </c>
      <c r="CC14" s="9">
        <v>0</v>
      </c>
      <c r="CD14" s="9">
        <v>10.577999999999999</v>
      </c>
      <c r="CE14" s="9">
        <v>6.4180000000000001</v>
      </c>
      <c r="CF14" s="9">
        <v>4.16</v>
      </c>
      <c r="CG14" s="9">
        <v>10.074999999999999</v>
      </c>
      <c r="CH14" s="9">
        <v>5.915</v>
      </c>
      <c r="CI14" s="9">
        <v>4.16</v>
      </c>
      <c r="CJ14" s="9">
        <v>3.839</v>
      </c>
      <c r="CK14" s="9">
        <v>2.915</v>
      </c>
      <c r="CL14" s="9">
        <v>0.92400000000000004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1.3859999999999999</v>
      </c>
      <c r="CT14" s="9">
        <v>0.443</v>
      </c>
      <c r="CU14" s="9">
        <v>0.94199999999999995</v>
      </c>
      <c r="CV14" s="9">
        <v>5.3529999999999998</v>
      </c>
      <c r="CW14" s="9">
        <v>3.0590000000000002</v>
      </c>
      <c r="CX14" s="9">
        <v>2.294</v>
      </c>
      <c r="CY14" s="9">
        <v>4.8499999999999996</v>
      </c>
      <c r="CZ14" s="9">
        <v>2.556</v>
      </c>
      <c r="DA14" s="9">
        <v>2.294</v>
      </c>
      <c r="DB14" s="9">
        <v>0.503</v>
      </c>
      <c r="DC14" s="9">
        <v>0.503</v>
      </c>
      <c r="DD14" s="9">
        <v>0</v>
      </c>
      <c r="DE14" s="9">
        <v>2.9260000000000002</v>
      </c>
      <c r="DF14" s="9">
        <v>2.4630000000000001</v>
      </c>
      <c r="DG14" s="9">
        <v>0.46300000000000002</v>
      </c>
      <c r="DH14" s="9">
        <v>2.9260000000000002</v>
      </c>
      <c r="DI14" s="9">
        <v>2.4630000000000001</v>
      </c>
      <c r="DJ14" s="9">
        <v>0.46300000000000002</v>
      </c>
      <c r="DK14" s="9">
        <v>2.9260000000000002</v>
      </c>
      <c r="DL14" s="9">
        <v>2.4630000000000001</v>
      </c>
      <c r="DM14" s="9">
        <v>0.46300000000000002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7.6520000000000001</v>
      </c>
      <c r="EG14" s="9">
        <v>3.9540000000000002</v>
      </c>
      <c r="EH14" s="9">
        <v>3.698</v>
      </c>
      <c r="EI14" s="9">
        <v>7.149</v>
      </c>
      <c r="EJ14" s="9">
        <v>3.4510000000000001</v>
      </c>
      <c r="EK14" s="9">
        <v>3.698</v>
      </c>
      <c r="EL14" s="9">
        <v>0.91400000000000003</v>
      </c>
      <c r="EM14" s="9">
        <v>0.45200000000000001</v>
      </c>
      <c r="EN14" s="9">
        <v>0.46100000000000002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1.3859999999999999</v>
      </c>
      <c r="EV14" s="9">
        <v>0.443</v>
      </c>
      <c r="EW14" s="9">
        <v>0.94199999999999995</v>
      </c>
      <c r="EX14" s="9">
        <v>5.3529999999999998</v>
      </c>
      <c r="EY14" s="9">
        <v>3.0590000000000002</v>
      </c>
      <c r="EZ14" s="9">
        <v>2.294</v>
      </c>
      <c r="FA14" s="9">
        <v>4.8499999999999996</v>
      </c>
      <c r="FB14" s="9">
        <v>2.556</v>
      </c>
      <c r="FC14" s="9">
        <v>2.294</v>
      </c>
      <c r="FD14" s="9">
        <v>0.503</v>
      </c>
      <c r="FE14" s="9">
        <v>0.503</v>
      </c>
      <c r="FF14" s="9">
        <v>0</v>
      </c>
      <c r="FG14" s="9">
        <v>23.58</v>
      </c>
      <c r="FH14" s="9">
        <v>12.401999999999999</v>
      </c>
      <c r="FI14" s="9">
        <v>11.178000000000001</v>
      </c>
      <c r="FJ14" s="9">
        <v>23.58</v>
      </c>
      <c r="FK14" s="9">
        <v>12.401999999999999</v>
      </c>
      <c r="FL14" s="9">
        <v>11.178000000000001</v>
      </c>
      <c r="FM14" s="9">
        <v>16.419</v>
      </c>
      <c r="FN14" s="9">
        <v>9.4469999999999992</v>
      </c>
      <c r="FO14" s="9">
        <v>6.9720000000000004</v>
      </c>
      <c r="FP14" s="9">
        <v>4.6029999999999998</v>
      </c>
      <c r="FQ14" s="9">
        <v>2.407</v>
      </c>
      <c r="FR14" s="9">
        <v>2.1960000000000002</v>
      </c>
      <c r="FS14" s="9">
        <v>1.206</v>
      </c>
      <c r="FT14" s="9">
        <v>0.54800000000000004</v>
      </c>
      <c r="FU14" s="9">
        <v>0.65800000000000003</v>
      </c>
      <c r="FV14" s="9">
        <v>0.90200000000000002</v>
      </c>
      <c r="FW14" s="9">
        <v>0</v>
      </c>
      <c r="FX14" s="9">
        <v>0.90200000000000002</v>
      </c>
      <c r="FY14" s="9">
        <v>0.45</v>
      </c>
      <c r="FZ14" s="9">
        <v>0</v>
      </c>
      <c r="GA14" s="9">
        <v>0.45</v>
      </c>
      <c r="GB14" s="9">
        <v>0.45</v>
      </c>
      <c r="GC14" s="9">
        <v>0</v>
      </c>
      <c r="GD14" s="9">
        <v>0.45</v>
      </c>
      <c r="GE14" s="9">
        <v>0</v>
      </c>
      <c r="GF14" s="9">
        <v>0</v>
      </c>
      <c r="GG14" s="9">
        <v>0</v>
      </c>
      <c r="GH14" s="9">
        <v>8.8379999999999992</v>
      </c>
      <c r="GI14" s="9">
        <v>3.6480000000000001</v>
      </c>
      <c r="GJ14" s="9">
        <v>5.19</v>
      </c>
      <c r="GK14" s="9">
        <v>8.8379999999999992</v>
      </c>
      <c r="GL14" s="9">
        <v>3.6480000000000001</v>
      </c>
      <c r="GM14" s="9">
        <v>5.19</v>
      </c>
      <c r="GN14" s="9">
        <v>4.1399999999999997</v>
      </c>
      <c r="GO14" s="9">
        <v>0.55600000000000005</v>
      </c>
      <c r="GP14" s="9">
        <v>3.5840000000000001</v>
      </c>
      <c r="GQ14" s="9">
        <v>1.0609999999999999</v>
      </c>
      <c r="GR14" s="9">
        <v>0.54700000000000004</v>
      </c>
      <c r="GS14" s="9">
        <v>0.51500000000000001</v>
      </c>
      <c r="GT14" s="9">
        <v>1.528</v>
      </c>
      <c r="GU14" s="9">
        <v>1.528</v>
      </c>
      <c r="GV14" s="9">
        <v>0</v>
      </c>
      <c r="GW14" s="9">
        <v>2.1080000000000001</v>
      </c>
      <c r="GX14" s="9">
        <v>1.0169999999999999</v>
      </c>
      <c r="GY14" s="9">
        <v>1.0920000000000001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7.8710000000000004</v>
      </c>
      <c r="HJ14" s="9">
        <v>2.8319999999999999</v>
      </c>
      <c r="HK14" s="9">
        <v>5.0389999999999997</v>
      </c>
      <c r="HL14" s="9">
        <v>7.8710000000000004</v>
      </c>
      <c r="HM14" s="9">
        <v>2.8319999999999999</v>
      </c>
      <c r="HN14" s="9">
        <v>5.0389999999999997</v>
      </c>
      <c r="HO14" s="9">
        <v>2.4129999999999998</v>
      </c>
      <c r="HP14" s="9">
        <v>1.0680000000000001</v>
      </c>
      <c r="HQ14" s="9">
        <v>1.345</v>
      </c>
      <c r="HR14" s="9">
        <v>1.022</v>
      </c>
      <c r="HS14" s="9">
        <v>0</v>
      </c>
      <c r="HT14" s="9">
        <v>1.022</v>
      </c>
      <c r="HU14" s="9">
        <v>1.94</v>
      </c>
      <c r="HV14" s="9">
        <v>0</v>
      </c>
      <c r="HW14" s="9">
        <v>1.94</v>
      </c>
      <c r="HX14" s="9">
        <v>1.6639999999999999</v>
      </c>
      <c r="HY14" s="9">
        <v>0.93100000000000005</v>
      </c>
      <c r="HZ14" s="9">
        <v>0.73299999999999998</v>
      </c>
      <c r="IA14" s="9">
        <v>0.83299999999999996</v>
      </c>
      <c r="IB14" s="9">
        <v>0.83299999999999996</v>
      </c>
      <c r="IC14" s="9">
        <v>0</v>
      </c>
      <c r="ID14" s="9">
        <v>0.83299999999999996</v>
      </c>
      <c r="IE14" s="9">
        <v>0.83299999999999996</v>
      </c>
      <c r="IF14" s="9">
        <v>0</v>
      </c>
      <c r="IG14" s="9">
        <v>0</v>
      </c>
      <c r="IH14" s="9">
        <v>0</v>
      </c>
      <c r="II14" s="9">
        <v>0</v>
      </c>
      <c r="IJ14" s="9">
        <v>8.6389999999999993</v>
      </c>
      <c r="IK14" s="9">
        <v>3.8130000000000002</v>
      </c>
      <c r="IL14" s="9">
        <v>4.8259999999999996</v>
      </c>
      <c r="IM14" s="9">
        <v>8.6389999999999993</v>
      </c>
      <c r="IN14" s="9">
        <v>3.8130000000000002</v>
      </c>
      <c r="IO14" s="9">
        <v>4.8259999999999996</v>
      </c>
      <c r="IP14" s="9">
        <v>2.2850000000000001</v>
      </c>
      <c r="IQ14" s="9">
        <v>0.60799999999999998</v>
      </c>
    </row>
    <row r="15" spans="1:251">
      <c r="A15" s="10">
        <v>43497</v>
      </c>
      <c r="B15" s="9">
        <v>73.733999999999995</v>
      </c>
      <c r="C15" s="9">
        <v>67.492999999999995</v>
      </c>
      <c r="D15" s="9">
        <v>137.64699999999999</v>
      </c>
      <c r="E15" s="9">
        <v>71.433999999999997</v>
      </c>
      <c r="F15" s="9">
        <v>66.212999999999994</v>
      </c>
      <c r="G15" s="9">
        <v>52.012</v>
      </c>
      <c r="H15" s="9">
        <v>27.225000000000001</v>
      </c>
      <c r="I15" s="9">
        <v>24.786000000000001</v>
      </c>
      <c r="J15" s="9">
        <v>24.922000000000001</v>
      </c>
      <c r="K15" s="9">
        <v>12.038</v>
      </c>
      <c r="L15" s="9">
        <v>12.884</v>
      </c>
      <c r="M15" s="9">
        <v>26.175000000000001</v>
      </c>
      <c r="N15" s="9">
        <v>15.717000000000001</v>
      </c>
      <c r="O15" s="9">
        <v>10.458</v>
      </c>
      <c r="P15" s="9">
        <v>17.937999999999999</v>
      </c>
      <c r="Q15" s="9">
        <v>7.4850000000000003</v>
      </c>
      <c r="R15" s="9">
        <v>10.452999999999999</v>
      </c>
      <c r="S15" s="9">
        <v>20.178999999999998</v>
      </c>
      <c r="T15" s="9">
        <v>11.268000000000001</v>
      </c>
      <c r="U15" s="9">
        <v>8.9109999999999996</v>
      </c>
      <c r="V15" s="9">
        <v>16.600000000000001</v>
      </c>
      <c r="W15" s="9">
        <v>8.9689999999999994</v>
      </c>
      <c r="X15" s="9">
        <v>7.6310000000000002</v>
      </c>
      <c r="Y15" s="9">
        <v>3.5790000000000002</v>
      </c>
      <c r="Z15" s="9">
        <v>2.2999999999999998</v>
      </c>
      <c r="AA15" s="9">
        <v>1.2789999999999999</v>
      </c>
      <c r="AB15" s="9">
        <v>20.434999999999999</v>
      </c>
      <c r="AC15" s="9">
        <v>9.6920000000000002</v>
      </c>
      <c r="AD15" s="9">
        <v>10.743</v>
      </c>
      <c r="AE15" s="9">
        <v>20.434999999999999</v>
      </c>
      <c r="AF15" s="9">
        <v>9.6920000000000002</v>
      </c>
      <c r="AG15" s="9">
        <v>10.743</v>
      </c>
      <c r="AH15" s="9">
        <v>7.2759999999999998</v>
      </c>
      <c r="AI15" s="9">
        <v>3.8220000000000001</v>
      </c>
      <c r="AJ15" s="9">
        <v>3.4529999999999998</v>
      </c>
      <c r="AK15" s="9">
        <v>5.21</v>
      </c>
      <c r="AL15" s="9">
        <v>0.66400000000000003</v>
      </c>
      <c r="AM15" s="9">
        <v>4.5460000000000003</v>
      </c>
      <c r="AN15" s="9">
        <v>4.6660000000000004</v>
      </c>
      <c r="AO15" s="9">
        <v>2.831</v>
      </c>
      <c r="AP15" s="9">
        <v>1.8360000000000001</v>
      </c>
      <c r="AQ15" s="9">
        <v>1.8879999999999999</v>
      </c>
      <c r="AR15" s="9">
        <v>0.97899999999999998</v>
      </c>
      <c r="AS15" s="9">
        <v>0.90800000000000003</v>
      </c>
      <c r="AT15" s="9">
        <v>1.395</v>
      </c>
      <c r="AU15" s="9">
        <v>1.395</v>
      </c>
      <c r="AV15" s="9">
        <v>0</v>
      </c>
      <c r="AW15" s="9">
        <v>1.395</v>
      </c>
      <c r="AX15" s="9">
        <v>1.395</v>
      </c>
      <c r="AY15" s="9">
        <v>0</v>
      </c>
      <c r="AZ15" s="9">
        <v>0</v>
      </c>
      <c r="BA15" s="9">
        <v>0</v>
      </c>
      <c r="BB15" s="9">
        <v>0</v>
      </c>
      <c r="BC15" s="9">
        <v>7.1529999999999996</v>
      </c>
      <c r="BD15" s="9">
        <v>4.577</v>
      </c>
      <c r="BE15" s="9">
        <v>2.5760000000000001</v>
      </c>
      <c r="BF15" s="9">
        <v>7.1529999999999996</v>
      </c>
      <c r="BG15" s="9">
        <v>4.577</v>
      </c>
      <c r="BH15" s="9">
        <v>2.5760000000000001</v>
      </c>
      <c r="BI15" s="9">
        <v>2.9950000000000001</v>
      </c>
      <c r="BJ15" s="9">
        <v>2.9950000000000001</v>
      </c>
      <c r="BK15" s="9">
        <v>0</v>
      </c>
      <c r="BL15" s="9">
        <v>1.1739999999999999</v>
      </c>
      <c r="BM15" s="9">
        <v>0</v>
      </c>
      <c r="BN15" s="9">
        <v>1.1739999999999999</v>
      </c>
      <c r="BO15" s="9">
        <v>1.2470000000000001</v>
      </c>
      <c r="BP15" s="9">
        <v>0.57999999999999996</v>
      </c>
      <c r="BQ15" s="9">
        <v>0.66700000000000004</v>
      </c>
      <c r="BR15" s="9">
        <v>0.874</v>
      </c>
      <c r="BS15" s="9">
        <v>0.46200000000000002</v>
      </c>
      <c r="BT15" s="9">
        <v>0.41199999999999998</v>
      </c>
      <c r="BU15" s="9">
        <v>0.86199999999999999</v>
      </c>
      <c r="BV15" s="9">
        <v>0.53900000000000003</v>
      </c>
      <c r="BW15" s="9">
        <v>0.32300000000000001</v>
      </c>
      <c r="BX15" s="9">
        <v>0.86199999999999999</v>
      </c>
      <c r="BY15" s="9">
        <v>0.53900000000000003</v>
      </c>
      <c r="BZ15" s="9">
        <v>0.32300000000000001</v>
      </c>
      <c r="CA15" s="9">
        <v>0</v>
      </c>
      <c r="CB15" s="9">
        <v>0</v>
      </c>
      <c r="CC15" s="9">
        <v>0</v>
      </c>
      <c r="CD15" s="9">
        <v>11.048999999999999</v>
      </c>
      <c r="CE15" s="9">
        <v>5.8230000000000004</v>
      </c>
      <c r="CF15" s="9">
        <v>5.226</v>
      </c>
      <c r="CG15" s="9">
        <v>10.057</v>
      </c>
      <c r="CH15" s="9">
        <v>4.8310000000000004</v>
      </c>
      <c r="CI15" s="9">
        <v>5.226</v>
      </c>
      <c r="CJ15" s="9">
        <v>2.8450000000000002</v>
      </c>
      <c r="CK15" s="9">
        <v>0.56000000000000005</v>
      </c>
      <c r="CL15" s="9">
        <v>2.2839999999999998</v>
      </c>
      <c r="CM15" s="9">
        <v>0</v>
      </c>
      <c r="CN15" s="9">
        <v>0</v>
      </c>
      <c r="CO15" s="9">
        <v>0</v>
      </c>
      <c r="CP15" s="9">
        <v>1.87</v>
      </c>
      <c r="CQ15" s="9">
        <v>1.87</v>
      </c>
      <c r="CR15" s="9">
        <v>0</v>
      </c>
      <c r="CS15" s="9">
        <v>0.56699999999999995</v>
      </c>
      <c r="CT15" s="9">
        <v>0</v>
      </c>
      <c r="CU15" s="9">
        <v>0.56699999999999995</v>
      </c>
      <c r="CV15" s="9">
        <v>5.7679999999999998</v>
      </c>
      <c r="CW15" s="9">
        <v>3.3929999999999998</v>
      </c>
      <c r="CX15" s="9">
        <v>2.375</v>
      </c>
      <c r="CY15" s="9">
        <v>4.7759999999999998</v>
      </c>
      <c r="CZ15" s="9">
        <v>2.4009999999999998</v>
      </c>
      <c r="DA15" s="9">
        <v>2.375</v>
      </c>
      <c r="DB15" s="9">
        <v>0.99199999999999999</v>
      </c>
      <c r="DC15" s="9">
        <v>0.99199999999999999</v>
      </c>
      <c r="DD15" s="9">
        <v>0</v>
      </c>
      <c r="DE15" s="9">
        <v>2.2839999999999998</v>
      </c>
      <c r="DF15" s="9">
        <v>0</v>
      </c>
      <c r="DG15" s="9">
        <v>2.2839999999999998</v>
      </c>
      <c r="DH15" s="9">
        <v>2.2839999999999998</v>
      </c>
      <c r="DI15" s="9">
        <v>0</v>
      </c>
      <c r="DJ15" s="9">
        <v>2.2839999999999998</v>
      </c>
      <c r="DK15" s="9">
        <v>2.2839999999999998</v>
      </c>
      <c r="DL15" s="9">
        <v>0</v>
      </c>
      <c r="DM15" s="9">
        <v>2.2839999999999998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8.7639999999999993</v>
      </c>
      <c r="EG15" s="9">
        <v>5.8230000000000004</v>
      </c>
      <c r="EH15" s="9">
        <v>2.9420000000000002</v>
      </c>
      <c r="EI15" s="9">
        <v>7.7720000000000002</v>
      </c>
      <c r="EJ15" s="9">
        <v>4.8310000000000004</v>
      </c>
      <c r="EK15" s="9">
        <v>2.9420000000000002</v>
      </c>
      <c r="EL15" s="9">
        <v>0.56000000000000005</v>
      </c>
      <c r="EM15" s="9">
        <v>0.56000000000000005</v>
      </c>
      <c r="EN15" s="9">
        <v>0</v>
      </c>
      <c r="EO15" s="9">
        <v>0</v>
      </c>
      <c r="EP15" s="9">
        <v>0</v>
      </c>
      <c r="EQ15" s="9">
        <v>0</v>
      </c>
      <c r="ER15" s="9">
        <v>1.87</v>
      </c>
      <c r="ES15" s="9">
        <v>1.87</v>
      </c>
      <c r="ET15" s="9">
        <v>0</v>
      </c>
      <c r="EU15" s="9">
        <v>0.56699999999999995</v>
      </c>
      <c r="EV15" s="9">
        <v>0</v>
      </c>
      <c r="EW15" s="9">
        <v>0.56699999999999995</v>
      </c>
      <c r="EX15" s="9">
        <v>5.7679999999999998</v>
      </c>
      <c r="EY15" s="9">
        <v>3.3929999999999998</v>
      </c>
      <c r="EZ15" s="9">
        <v>2.375</v>
      </c>
      <c r="FA15" s="9">
        <v>4.7759999999999998</v>
      </c>
      <c r="FB15" s="9">
        <v>2.4009999999999998</v>
      </c>
      <c r="FC15" s="9">
        <v>2.375</v>
      </c>
      <c r="FD15" s="9">
        <v>0.99199999999999999</v>
      </c>
      <c r="FE15" s="9">
        <v>0.99199999999999999</v>
      </c>
      <c r="FF15" s="9">
        <v>0</v>
      </c>
      <c r="FG15" s="9">
        <v>24.29</v>
      </c>
      <c r="FH15" s="9">
        <v>14.478999999999999</v>
      </c>
      <c r="FI15" s="9">
        <v>9.8109999999999999</v>
      </c>
      <c r="FJ15" s="9">
        <v>24.29</v>
      </c>
      <c r="FK15" s="9">
        <v>14.478999999999999</v>
      </c>
      <c r="FL15" s="9">
        <v>9.8109999999999999</v>
      </c>
      <c r="FM15" s="9">
        <v>16.646000000000001</v>
      </c>
      <c r="FN15" s="9">
        <v>9.8089999999999993</v>
      </c>
      <c r="FO15" s="9">
        <v>6.8380000000000001</v>
      </c>
      <c r="FP15" s="9">
        <v>4.7389999999999999</v>
      </c>
      <c r="FQ15" s="9">
        <v>2.879</v>
      </c>
      <c r="FR15" s="9">
        <v>1.86</v>
      </c>
      <c r="FS15" s="9">
        <v>1.958</v>
      </c>
      <c r="FT15" s="9">
        <v>1.2789999999999999</v>
      </c>
      <c r="FU15" s="9">
        <v>0.67900000000000005</v>
      </c>
      <c r="FV15" s="9">
        <v>0.435</v>
      </c>
      <c r="FW15" s="9">
        <v>0</v>
      </c>
      <c r="FX15" s="9">
        <v>0.435</v>
      </c>
      <c r="FY15" s="9">
        <v>0.51100000000000001</v>
      </c>
      <c r="FZ15" s="9">
        <v>0.51100000000000001</v>
      </c>
      <c r="GA15" s="9">
        <v>0</v>
      </c>
      <c r="GB15" s="9">
        <v>0.51100000000000001</v>
      </c>
      <c r="GC15" s="9">
        <v>0.51100000000000001</v>
      </c>
      <c r="GD15" s="9">
        <v>0</v>
      </c>
      <c r="GE15" s="9">
        <v>0</v>
      </c>
      <c r="GF15" s="9">
        <v>0</v>
      </c>
      <c r="GG15" s="9">
        <v>0</v>
      </c>
      <c r="GH15" s="9">
        <v>7.0759999999999996</v>
      </c>
      <c r="GI15" s="9">
        <v>4.1980000000000004</v>
      </c>
      <c r="GJ15" s="9">
        <v>2.8780000000000001</v>
      </c>
      <c r="GK15" s="9">
        <v>7.0759999999999996</v>
      </c>
      <c r="GL15" s="9">
        <v>4.1980000000000004</v>
      </c>
      <c r="GM15" s="9">
        <v>2.8780000000000001</v>
      </c>
      <c r="GN15" s="9">
        <v>3.931</v>
      </c>
      <c r="GO15" s="9">
        <v>2.29</v>
      </c>
      <c r="GP15" s="9">
        <v>1.64</v>
      </c>
      <c r="GQ15" s="9">
        <v>0.47699999999999998</v>
      </c>
      <c r="GR15" s="9">
        <v>0.47699999999999998</v>
      </c>
      <c r="GS15" s="9">
        <v>0</v>
      </c>
      <c r="GT15" s="9">
        <v>1.2789999999999999</v>
      </c>
      <c r="GU15" s="9">
        <v>0.6</v>
      </c>
      <c r="GV15" s="9">
        <v>0.67900000000000005</v>
      </c>
      <c r="GW15" s="9">
        <v>0.55800000000000005</v>
      </c>
      <c r="GX15" s="9">
        <v>0</v>
      </c>
      <c r="GY15" s="9">
        <v>0.55800000000000005</v>
      </c>
      <c r="GZ15" s="9">
        <v>0.83099999999999996</v>
      </c>
      <c r="HA15" s="9">
        <v>0.83099999999999996</v>
      </c>
      <c r="HB15" s="9">
        <v>0</v>
      </c>
      <c r="HC15" s="9">
        <v>0.83099999999999996</v>
      </c>
      <c r="HD15" s="9">
        <v>0.83099999999999996</v>
      </c>
      <c r="HE15" s="9">
        <v>0</v>
      </c>
      <c r="HF15" s="9">
        <v>0</v>
      </c>
      <c r="HG15" s="9">
        <v>0</v>
      </c>
      <c r="HH15" s="9">
        <v>0</v>
      </c>
      <c r="HI15" s="9">
        <v>10.117000000000001</v>
      </c>
      <c r="HJ15" s="9">
        <v>6.8620000000000001</v>
      </c>
      <c r="HK15" s="9">
        <v>3.2549999999999999</v>
      </c>
      <c r="HL15" s="9">
        <v>9.6530000000000005</v>
      </c>
      <c r="HM15" s="9">
        <v>6.3979999999999997</v>
      </c>
      <c r="HN15" s="9">
        <v>3.2549999999999999</v>
      </c>
      <c r="HO15" s="9">
        <v>1.794</v>
      </c>
      <c r="HP15" s="9">
        <v>1.081</v>
      </c>
      <c r="HQ15" s="9">
        <v>0.71299999999999997</v>
      </c>
      <c r="HR15" s="9">
        <v>2.3919999999999999</v>
      </c>
      <c r="HS15" s="9">
        <v>1.355</v>
      </c>
      <c r="HT15" s="9">
        <v>1.0369999999999999</v>
      </c>
      <c r="HU15" s="9">
        <v>1.7689999999999999</v>
      </c>
      <c r="HV15" s="9">
        <v>1.7689999999999999</v>
      </c>
      <c r="HW15" s="9">
        <v>0</v>
      </c>
      <c r="HX15" s="9">
        <v>2.8010000000000002</v>
      </c>
      <c r="HY15" s="9">
        <v>1.296</v>
      </c>
      <c r="HZ15" s="9">
        <v>1.5049999999999999</v>
      </c>
      <c r="IA15" s="9">
        <v>1.361</v>
      </c>
      <c r="IB15" s="9">
        <v>1.361</v>
      </c>
      <c r="IC15" s="9">
        <v>0</v>
      </c>
      <c r="ID15" s="9">
        <v>0.89600000000000002</v>
      </c>
      <c r="IE15" s="9">
        <v>0.89600000000000002</v>
      </c>
      <c r="IF15" s="9">
        <v>0</v>
      </c>
      <c r="IG15" s="9">
        <v>0.46400000000000002</v>
      </c>
      <c r="IH15" s="9">
        <v>0.46400000000000002</v>
      </c>
      <c r="II15" s="9">
        <v>0</v>
      </c>
      <c r="IJ15" s="9">
        <v>7.0940000000000003</v>
      </c>
      <c r="IK15" s="9">
        <v>2.8130000000000002</v>
      </c>
      <c r="IL15" s="9">
        <v>4.28</v>
      </c>
      <c r="IM15" s="9">
        <v>7.0940000000000003</v>
      </c>
      <c r="IN15" s="9">
        <v>2.8130000000000002</v>
      </c>
      <c r="IO15" s="9">
        <v>4.28</v>
      </c>
      <c r="IP15" s="9">
        <v>4.1500000000000004</v>
      </c>
      <c r="IQ15" s="9">
        <v>2.327</v>
      </c>
    </row>
    <row r="16" spans="1:251">
      <c r="A16" s="10">
        <v>43862</v>
      </c>
      <c r="B16" s="9">
        <v>77.525000000000006</v>
      </c>
      <c r="C16" s="9">
        <v>75.662999999999997</v>
      </c>
      <c r="D16" s="9">
        <v>150.608</v>
      </c>
      <c r="E16" s="9">
        <v>76.454999999999998</v>
      </c>
      <c r="F16" s="9">
        <v>74.152000000000001</v>
      </c>
      <c r="G16" s="9">
        <v>59.009</v>
      </c>
      <c r="H16" s="9">
        <v>31.314</v>
      </c>
      <c r="I16" s="9">
        <v>27.695</v>
      </c>
      <c r="J16" s="9">
        <v>31.962</v>
      </c>
      <c r="K16" s="9">
        <v>16.193999999999999</v>
      </c>
      <c r="L16" s="9">
        <v>15.768000000000001</v>
      </c>
      <c r="M16" s="9">
        <v>22.449000000000002</v>
      </c>
      <c r="N16" s="9">
        <v>10.164</v>
      </c>
      <c r="O16" s="9">
        <v>12.285</v>
      </c>
      <c r="P16" s="9">
        <v>22.041</v>
      </c>
      <c r="Q16" s="9">
        <v>10.558999999999999</v>
      </c>
      <c r="R16" s="9">
        <v>11.481999999999999</v>
      </c>
      <c r="S16" s="9">
        <v>17.725000000000001</v>
      </c>
      <c r="T16" s="9">
        <v>9.2929999999999993</v>
      </c>
      <c r="U16" s="9">
        <v>8.4320000000000004</v>
      </c>
      <c r="V16" s="9">
        <v>15.145</v>
      </c>
      <c r="W16" s="9">
        <v>8.2240000000000002</v>
      </c>
      <c r="X16" s="9">
        <v>6.9210000000000003</v>
      </c>
      <c r="Y16" s="9">
        <v>2.58</v>
      </c>
      <c r="Z16" s="9">
        <v>1.069</v>
      </c>
      <c r="AA16" s="9">
        <v>1.5109999999999999</v>
      </c>
      <c r="AB16" s="9">
        <v>24.359000000000002</v>
      </c>
      <c r="AC16" s="9">
        <v>14.006</v>
      </c>
      <c r="AD16" s="9">
        <v>10.353</v>
      </c>
      <c r="AE16" s="9">
        <v>24.359000000000002</v>
      </c>
      <c r="AF16" s="9">
        <v>14.006</v>
      </c>
      <c r="AG16" s="9">
        <v>10.353</v>
      </c>
      <c r="AH16" s="9">
        <v>10.262</v>
      </c>
      <c r="AI16" s="9">
        <v>5.9969999999999999</v>
      </c>
      <c r="AJ16" s="9">
        <v>4.266</v>
      </c>
      <c r="AK16" s="9">
        <v>5.4530000000000003</v>
      </c>
      <c r="AL16" s="9">
        <v>3.5230000000000001</v>
      </c>
      <c r="AM16" s="9">
        <v>1.93</v>
      </c>
      <c r="AN16" s="9">
        <v>4.8250000000000002</v>
      </c>
      <c r="AO16" s="9">
        <v>2.3969999999999998</v>
      </c>
      <c r="AP16" s="9">
        <v>2.4289999999999998</v>
      </c>
      <c r="AQ16" s="9">
        <v>2.2709999999999999</v>
      </c>
      <c r="AR16" s="9">
        <v>1.2</v>
      </c>
      <c r="AS16" s="9">
        <v>1.0720000000000001</v>
      </c>
      <c r="AT16" s="9">
        <v>1.5469999999999999</v>
      </c>
      <c r="AU16" s="9">
        <v>0.89</v>
      </c>
      <c r="AV16" s="9">
        <v>0.65700000000000003</v>
      </c>
      <c r="AW16" s="9">
        <v>1.5469999999999999</v>
      </c>
      <c r="AX16" s="9">
        <v>0.89</v>
      </c>
      <c r="AY16" s="9">
        <v>0.65700000000000003</v>
      </c>
      <c r="AZ16" s="9">
        <v>0</v>
      </c>
      <c r="BA16" s="9">
        <v>0</v>
      </c>
      <c r="BB16" s="9">
        <v>0</v>
      </c>
      <c r="BC16" s="9">
        <v>11.170999999999999</v>
      </c>
      <c r="BD16" s="9">
        <v>4.9690000000000003</v>
      </c>
      <c r="BE16" s="9">
        <v>6.202</v>
      </c>
      <c r="BF16" s="9">
        <v>11.170999999999999</v>
      </c>
      <c r="BG16" s="9">
        <v>4.9690000000000003</v>
      </c>
      <c r="BH16" s="9">
        <v>6.202</v>
      </c>
      <c r="BI16" s="9">
        <v>4.3579999999999997</v>
      </c>
      <c r="BJ16" s="9">
        <v>1.889</v>
      </c>
      <c r="BK16" s="9">
        <v>2.4689999999999999</v>
      </c>
      <c r="BL16" s="9">
        <v>3.5289999999999999</v>
      </c>
      <c r="BM16" s="9">
        <v>2.0979999999999999</v>
      </c>
      <c r="BN16" s="9">
        <v>1.431</v>
      </c>
      <c r="BO16" s="9">
        <v>0.59</v>
      </c>
      <c r="BP16" s="9">
        <v>0</v>
      </c>
      <c r="BQ16" s="9">
        <v>0.59</v>
      </c>
      <c r="BR16" s="9">
        <v>1.55</v>
      </c>
      <c r="BS16" s="9">
        <v>0.48399999999999999</v>
      </c>
      <c r="BT16" s="9">
        <v>1.0660000000000001</v>
      </c>
      <c r="BU16" s="9">
        <v>1.143</v>
      </c>
      <c r="BV16" s="9">
        <v>0.498</v>
      </c>
      <c r="BW16" s="9">
        <v>0.64500000000000002</v>
      </c>
      <c r="BX16" s="9">
        <v>1.143</v>
      </c>
      <c r="BY16" s="9">
        <v>0.498</v>
      </c>
      <c r="BZ16" s="9">
        <v>0.64500000000000002</v>
      </c>
      <c r="CA16" s="9">
        <v>0</v>
      </c>
      <c r="CB16" s="9">
        <v>0</v>
      </c>
      <c r="CC16" s="9">
        <v>0</v>
      </c>
      <c r="CD16" s="9">
        <v>9.9819999999999993</v>
      </c>
      <c r="CE16" s="9">
        <v>5.5110000000000001</v>
      </c>
      <c r="CF16" s="9">
        <v>4.4710000000000001</v>
      </c>
      <c r="CG16" s="9">
        <v>8.4580000000000002</v>
      </c>
      <c r="CH16" s="9">
        <v>4.4420000000000002</v>
      </c>
      <c r="CI16" s="9">
        <v>4.016</v>
      </c>
      <c r="CJ16" s="9">
        <v>2.8170000000000002</v>
      </c>
      <c r="CK16" s="9">
        <v>1.1299999999999999</v>
      </c>
      <c r="CL16" s="9">
        <v>1.6859999999999999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1.87</v>
      </c>
      <c r="CT16" s="9">
        <v>1.2949999999999999</v>
      </c>
      <c r="CU16" s="9">
        <v>0.57499999999999996</v>
      </c>
      <c r="CV16" s="9">
        <v>5.2949999999999999</v>
      </c>
      <c r="CW16" s="9">
        <v>3.0859999999999999</v>
      </c>
      <c r="CX16" s="9">
        <v>2.2090000000000001</v>
      </c>
      <c r="CY16" s="9">
        <v>3.7709999999999999</v>
      </c>
      <c r="CZ16" s="9">
        <v>2.0169999999999999</v>
      </c>
      <c r="DA16" s="9">
        <v>1.754</v>
      </c>
      <c r="DB16" s="9">
        <v>1.524</v>
      </c>
      <c r="DC16" s="9">
        <v>1.069</v>
      </c>
      <c r="DD16" s="9">
        <v>0.45500000000000002</v>
      </c>
      <c r="DE16" s="9">
        <v>1.228</v>
      </c>
      <c r="DF16" s="9">
        <v>0.79500000000000004</v>
      </c>
      <c r="DG16" s="9">
        <v>0.433</v>
      </c>
      <c r="DH16" s="9">
        <v>1.228</v>
      </c>
      <c r="DI16" s="9">
        <v>0.79500000000000004</v>
      </c>
      <c r="DJ16" s="9">
        <v>0.433</v>
      </c>
      <c r="DK16" s="9">
        <v>1.228</v>
      </c>
      <c r="DL16" s="9">
        <v>0.79500000000000004</v>
      </c>
      <c r="DM16" s="9">
        <v>0.433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8.7539999999999996</v>
      </c>
      <c r="EG16" s="9">
        <v>4.7160000000000002</v>
      </c>
      <c r="EH16" s="9">
        <v>4.0380000000000003</v>
      </c>
      <c r="EI16" s="9">
        <v>7.23</v>
      </c>
      <c r="EJ16" s="9">
        <v>3.6469999999999998</v>
      </c>
      <c r="EK16" s="9">
        <v>3.5830000000000002</v>
      </c>
      <c r="EL16" s="9">
        <v>1.589</v>
      </c>
      <c r="EM16" s="9">
        <v>0.33500000000000002</v>
      </c>
      <c r="EN16" s="9">
        <v>1.254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1.87</v>
      </c>
      <c r="EV16" s="9">
        <v>1.2949999999999999</v>
      </c>
      <c r="EW16" s="9">
        <v>0.57499999999999996</v>
      </c>
      <c r="EX16" s="9">
        <v>5.2949999999999999</v>
      </c>
      <c r="EY16" s="9">
        <v>3.0859999999999999</v>
      </c>
      <c r="EZ16" s="9">
        <v>2.2090000000000001</v>
      </c>
      <c r="FA16" s="9">
        <v>3.7709999999999999</v>
      </c>
      <c r="FB16" s="9">
        <v>2.0169999999999999</v>
      </c>
      <c r="FC16" s="9">
        <v>1.754</v>
      </c>
      <c r="FD16" s="9">
        <v>1.524</v>
      </c>
      <c r="FE16" s="9">
        <v>1.069</v>
      </c>
      <c r="FF16" s="9">
        <v>0.45500000000000002</v>
      </c>
      <c r="FG16" s="9">
        <v>24.516999999999999</v>
      </c>
      <c r="FH16" s="9">
        <v>12.015000000000001</v>
      </c>
      <c r="FI16" s="9">
        <v>12.502000000000001</v>
      </c>
      <c r="FJ16" s="9">
        <v>24.516999999999999</v>
      </c>
      <c r="FK16" s="9">
        <v>12.015000000000001</v>
      </c>
      <c r="FL16" s="9">
        <v>12.502000000000001</v>
      </c>
      <c r="FM16" s="9">
        <v>17.506</v>
      </c>
      <c r="FN16" s="9">
        <v>9.4870000000000001</v>
      </c>
      <c r="FO16" s="9">
        <v>8.0190000000000001</v>
      </c>
      <c r="FP16" s="9">
        <v>3.0659999999999998</v>
      </c>
      <c r="FQ16" s="9">
        <v>1.575</v>
      </c>
      <c r="FR16" s="9">
        <v>1.4910000000000001</v>
      </c>
      <c r="FS16" s="9">
        <v>1.8939999999999999</v>
      </c>
      <c r="FT16" s="9">
        <v>0.50700000000000001</v>
      </c>
      <c r="FU16" s="9">
        <v>1.387</v>
      </c>
      <c r="FV16" s="9">
        <v>2.0510000000000002</v>
      </c>
      <c r="FW16" s="9">
        <v>0.44600000000000001</v>
      </c>
      <c r="FX16" s="9">
        <v>1.605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6.7889999999999997</v>
      </c>
      <c r="GI16" s="9">
        <v>4.1520000000000001</v>
      </c>
      <c r="GJ16" s="9">
        <v>2.637</v>
      </c>
      <c r="GK16" s="9">
        <v>6.7889999999999997</v>
      </c>
      <c r="GL16" s="9">
        <v>4.1520000000000001</v>
      </c>
      <c r="GM16" s="9">
        <v>2.637</v>
      </c>
      <c r="GN16" s="9">
        <v>2.8149999999999999</v>
      </c>
      <c r="GO16" s="9">
        <v>2.0339999999999998</v>
      </c>
      <c r="GP16" s="9">
        <v>0.78200000000000003</v>
      </c>
      <c r="GQ16" s="9">
        <v>1.266</v>
      </c>
      <c r="GR16" s="9">
        <v>0.53400000000000003</v>
      </c>
      <c r="GS16" s="9">
        <v>0.73199999999999998</v>
      </c>
      <c r="GT16" s="9">
        <v>0</v>
      </c>
      <c r="GU16" s="9">
        <v>0</v>
      </c>
      <c r="GV16" s="9">
        <v>0</v>
      </c>
      <c r="GW16" s="9">
        <v>0.43</v>
      </c>
      <c r="GX16" s="9">
        <v>0.43</v>
      </c>
      <c r="GY16" s="9">
        <v>0</v>
      </c>
      <c r="GZ16" s="9">
        <v>2.278</v>
      </c>
      <c r="HA16" s="9">
        <v>1.155</v>
      </c>
      <c r="HB16" s="9">
        <v>1.1240000000000001</v>
      </c>
      <c r="HC16" s="9">
        <v>2.278</v>
      </c>
      <c r="HD16" s="9">
        <v>1.155</v>
      </c>
      <c r="HE16" s="9">
        <v>1.1240000000000001</v>
      </c>
      <c r="HF16" s="9">
        <v>0</v>
      </c>
      <c r="HG16" s="9">
        <v>0</v>
      </c>
      <c r="HH16" s="9">
        <v>0</v>
      </c>
      <c r="HI16" s="9">
        <v>8.3719999999999999</v>
      </c>
      <c r="HJ16" s="9">
        <v>3.867</v>
      </c>
      <c r="HK16" s="9">
        <v>4.5049999999999999</v>
      </c>
      <c r="HL16" s="9">
        <v>8.3719999999999999</v>
      </c>
      <c r="HM16" s="9">
        <v>3.867</v>
      </c>
      <c r="HN16" s="9">
        <v>4.5049999999999999</v>
      </c>
      <c r="HO16" s="9">
        <v>2.915</v>
      </c>
      <c r="HP16" s="9">
        <v>0.373</v>
      </c>
      <c r="HQ16" s="9">
        <v>2.5419999999999998</v>
      </c>
      <c r="HR16" s="9">
        <v>1.411</v>
      </c>
      <c r="HS16" s="9">
        <v>0.51100000000000001</v>
      </c>
      <c r="HT16" s="9">
        <v>0.90100000000000002</v>
      </c>
      <c r="HU16" s="9">
        <v>2.2069999999999999</v>
      </c>
      <c r="HV16" s="9">
        <v>1.1439999999999999</v>
      </c>
      <c r="HW16" s="9">
        <v>1.0620000000000001</v>
      </c>
      <c r="HX16" s="9">
        <v>1.839</v>
      </c>
      <c r="HY16" s="9">
        <v>1.839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5.8559999999999999</v>
      </c>
      <c r="IK16" s="9">
        <v>4.9219999999999997</v>
      </c>
      <c r="IL16" s="9">
        <v>0.93400000000000005</v>
      </c>
      <c r="IM16" s="9">
        <v>5.8559999999999999</v>
      </c>
      <c r="IN16" s="9">
        <v>4.9219999999999997</v>
      </c>
      <c r="IO16" s="9">
        <v>0.93400000000000005</v>
      </c>
      <c r="IP16" s="9">
        <v>2.887</v>
      </c>
      <c r="IQ16" s="9">
        <v>1.9530000000000001</v>
      </c>
    </row>
    <row r="17" spans="1:251">
      <c r="A17" s="10">
        <v>44228</v>
      </c>
      <c r="B17" s="9">
        <v>103.94499999999999</v>
      </c>
      <c r="C17" s="9">
        <v>87.936999999999998</v>
      </c>
      <c r="D17" s="9">
        <v>188.48099999999999</v>
      </c>
      <c r="E17" s="9">
        <v>102.50700000000001</v>
      </c>
      <c r="F17" s="9">
        <v>85.974000000000004</v>
      </c>
      <c r="G17" s="9">
        <v>59.21</v>
      </c>
      <c r="H17" s="9">
        <v>32.948999999999998</v>
      </c>
      <c r="I17" s="9">
        <v>26.260999999999999</v>
      </c>
      <c r="J17" s="9">
        <v>49.707000000000001</v>
      </c>
      <c r="K17" s="9">
        <v>30.167000000000002</v>
      </c>
      <c r="L17" s="9">
        <v>19.54</v>
      </c>
      <c r="M17" s="9">
        <v>34.954000000000001</v>
      </c>
      <c r="N17" s="9">
        <v>15.577999999999999</v>
      </c>
      <c r="O17" s="9">
        <v>19.376000000000001</v>
      </c>
      <c r="P17" s="9">
        <v>25.303000000000001</v>
      </c>
      <c r="Q17" s="9">
        <v>12.356</v>
      </c>
      <c r="R17" s="9">
        <v>12.946999999999999</v>
      </c>
      <c r="S17" s="9">
        <v>22.707999999999998</v>
      </c>
      <c r="T17" s="9">
        <v>12.894</v>
      </c>
      <c r="U17" s="9">
        <v>9.8140000000000001</v>
      </c>
      <c r="V17" s="9">
        <v>19.306999999999999</v>
      </c>
      <c r="W17" s="9">
        <v>11.456</v>
      </c>
      <c r="X17" s="9">
        <v>7.851</v>
      </c>
      <c r="Y17" s="9">
        <v>3.4009999999999998</v>
      </c>
      <c r="Z17" s="9">
        <v>1.4379999999999999</v>
      </c>
      <c r="AA17" s="9">
        <v>1.9630000000000001</v>
      </c>
      <c r="AB17" s="9">
        <v>33.557000000000002</v>
      </c>
      <c r="AC17" s="9">
        <v>15.712999999999999</v>
      </c>
      <c r="AD17" s="9">
        <v>17.843</v>
      </c>
      <c r="AE17" s="9">
        <v>33.557000000000002</v>
      </c>
      <c r="AF17" s="9">
        <v>15.712999999999999</v>
      </c>
      <c r="AG17" s="9">
        <v>17.843</v>
      </c>
      <c r="AH17" s="9">
        <v>12.506</v>
      </c>
      <c r="AI17" s="9">
        <v>5.4329999999999998</v>
      </c>
      <c r="AJ17" s="9">
        <v>7.0730000000000004</v>
      </c>
      <c r="AK17" s="9">
        <v>6.7050000000000001</v>
      </c>
      <c r="AL17" s="9">
        <v>4</v>
      </c>
      <c r="AM17" s="9">
        <v>2.7050000000000001</v>
      </c>
      <c r="AN17" s="9">
        <v>7.3970000000000002</v>
      </c>
      <c r="AO17" s="9">
        <v>2.4710000000000001</v>
      </c>
      <c r="AP17" s="9">
        <v>4.9260000000000002</v>
      </c>
      <c r="AQ17" s="9">
        <v>4.8860000000000001</v>
      </c>
      <c r="AR17" s="9">
        <v>2.3820000000000001</v>
      </c>
      <c r="AS17" s="9">
        <v>2.5030000000000001</v>
      </c>
      <c r="AT17" s="9">
        <v>2.0619999999999998</v>
      </c>
      <c r="AU17" s="9">
        <v>1.4259999999999999</v>
      </c>
      <c r="AV17" s="9">
        <v>0.63600000000000001</v>
      </c>
      <c r="AW17" s="9">
        <v>2.0619999999999998</v>
      </c>
      <c r="AX17" s="9">
        <v>1.4259999999999999</v>
      </c>
      <c r="AY17" s="9">
        <v>0.63600000000000001</v>
      </c>
      <c r="AZ17" s="9">
        <v>0</v>
      </c>
      <c r="BA17" s="9">
        <v>0</v>
      </c>
      <c r="BB17" s="9">
        <v>0</v>
      </c>
      <c r="BC17" s="9">
        <v>11.265000000000001</v>
      </c>
      <c r="BD17" s="9">
        <v>7.1470000000000002</v>
      </c>
      <c r="BE17" s="9">
        <v>4.1189999999999998</v>
      </c>
      <c r="BF17" s="9">
        <v>11.265000000000001</v>
      </c>
      <c r="BG17" s="9">
        <v>7.1470000000000002</v>
      </c>
      <c r="BH17" s="9">
        <v>4.1189999999999998</v>
      </c>
      <c r="BI17" s="9">
        <v>2.0489999999999999</v>
      </c>
      <c r="BJ17" s="9">
        <v>0.95299999999999996</v>
      </c>
      <c r="BK17" s="9">
        <v>1.0960000000000001</v>
      </c>
      <c r="BL17" s="9">
        <v>5.72</v>
      </c>
      <c r="BM17" s="9">
        <v>4.0469999999999997</v>
      </c>
      <c r="BN17" s="9">
        <v>1.673</v>
      </c>
      <c r="BO17" s="9">
        <v>2.6629999999999998</v>
      </c>
      <c r="BP17" s="9">
        <v>1.6759999999999999</v>
      </c>
      <c r="BQ17" s="9">
        <v>0.98599999999999999</v>
      </c>
      <c r="BR17" s="9">
        <v>0</v>
      </c>
      <c r="BS17" s="9">
        <v>0</v>
      </c>
      <c r="BT17" s="9">
        <v>0</v>
      </c>
      <c r="BU17" s="9">
        <v>0.83399999999999996</v>
      </c>
      <c r="BV17" s="9">
        <v>0.47</v>
      </c>
      <c r="BW17" s="9">
        <v>0.36399999999999999</v>
      </c>
      <c r="BX17" s="9">
        <v>0.83399999999999996</v>
      </c>
      <c r="BY17" s="9">
        <v>0.47</v>
      </c>
      <c r="BZ17" s="9">
        <v>0.36399999999999999</v>
      </c>
      <c r="CA17" s="9">
        <v>0</v>
      </c>
      <c r="CB17" s="9">
        <v>0</v>
      </c>
      <c r="CC17" s="9">
        <v>0</v>
      </c>
      <c r="CD17" s="9">
        <v>10.632</v>
      </c>
      <c r="CE17" s="9">
        <v>5.59</v>
      </c>
      <c r="CF17" s="9">
        <v>5.0410000000000004</v>
      </c>
      <c r="CG17" s="9">
        <v>8.3569999999999993</v>
      </c>
      <c r="CH17" s="9">
        <v>4.6260000000000003</v>
      </c>
      <c r="CI17" s="9">
        <v>3.7309999999999999</v>
      </c>
      <c r="CJ17" s="9">
        <v>0.69799999999999995</v>
      </c>
      <c r="CK17" s="9">
        <v>0</v>
      </c>
      <c r="CL17" s="9">
        <v>0.69799999999999995</v>
      </c>
      <c r="CM17" s="9">
        <v>1.246</v>
      </c>
      <c r="CN17" s="9">
        <v>0.70199999999999996</v>
      </c>
      <c r="CO17" s="9">
        <v>0.54400000000000004</v>
      </c>
      <c r="CP17" s="9">
        <v>0</v>
      </c>
      <c r="CQ17" s="9">
        <v>0</v>
      </c>
      <c r="CR17" s="9">
        <v>0</v>
      </c>
      <c r="CS17" s="9">
        <v>1.7849999999999999</v>
      </c>
      <c r="CT17" s="9">
        <v>1.175</v>
      </c>
      <c r="CU17" s="9">
        <v>0.61</v>
      </c>
      <c r="CV17" s="9">
        <v>6.9020000000000001</v>
      </c>
      <c r="CW17" s="9">
        <v>3.7130000000000001</v>
      </c>
      <c r="CX17" s="9">
        <v>3.1890000000000001</v>
      </c>
      <c r="CY17" s="9">
        <v>4.6269999999999998</v>
      </c>
      <c r="CZ17" s="9">
        <v>2.7480000000000002</v>
      </c>
      <c r="DA17" s="9">
        <v>1.879</v>
      </c>
      <c r="DB17" s="9">
        <v>2.2749999999999999</v>
      </c>
      <c r="DC17" s="9">
        <v>0.96499999999999997</v>
      </c>
      <c r="DD17" s="9">
        <v>1.31</v>
      </c>
      <c r="DE17" s="9">
        <v>0.69799999999999995</v>
      </c>
      <c r="DF17" s="9">
        <v>0</v>
      </c>
      <c r="DG17" s="9">
        <v>0.69799999999999995</v>
      </c>
      <c r="DH17" s="9">
        <v>0.69799999999999995</v>
      </c>
      <c r="DI17" s="9">
        <v>0</v>
      </c>
      <c r="DJ17" s="9">
        <v>0.69799999999999995</v>
      </c>
      <c r="DK17" s="9">
        <v>0.69799999999999995</v>
      </c>
      <c r="DL17" s="9">
        <v>0</v>
      </c>
      <c r="DM17" s="9">
        <v>0.69799999999999995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9.9329999999999998</v>
      </c>
      <c r="EG17" s="9">
        <v>5.59</v>
      </c>
      <c r="EH17" s="9">
        <v>4.343</v>
      </c>
      <c r="EI17" s="9">
        <v>7.6580000000000004</v>
      </c>
      <c r="EJ17" s="9">
        <v>4.6260000000000003</v>
      </c>
      <c r="EK17" s="9">
        <v>3.0329999999999999</v>
      </c>
      <c r="EL17" s="9">
        <v>0</v>
      </c>
      <c r="EM17" s="9">
        <v>0</v>
      </c>
      <c r="EN17" s="9">
        <v>0</v>
      </c>
      <c r="EO17" s="9">
        <v>1.246</v>
      </c>
      <c r="EP17" s="9">
        <v>0.70199999999999996</v>
      </c>
      <c r="EQ17" s="9">
        <v>0.54400000000000004</v>
      </c>
      <c r="ER17" s="9">
        <v>0</v>
      </c>
      <c r="ES17" s="9">
        <v>0</v>
      </c>
      <c r="ET17" s="9">
        <v>0</v>
      </c>
      <c r="EU17" s="9">
        <v>1.7849999999999999</v>
      </c>
      <c r="EV17" s="9">
        <v>1.175</v>
      </c>
      <c r="EW17" s="9">
        <v>0.61</v>
      </c>
      <c r="EX17" s="9">
        <v>6.9020000000000001</v>
      </c>
      <c r="EY17" s="9">
        <v>3.7130000000000001</v>
      </c>
      <c r="EZ17" s="9">
        <v>3.1890000000000001</v>
      </c>
      <c r="FA17" s="9">
        <v>4.6269999999999998</v>
      </c>
      <c r="FB17" s="9">
        <v>2.7480000000000002</v>
      </c>
      <c r="FC17" s="9">
        <v>1.879</v>
      </c>
      <c r="FD17" s="9">
        <v>2.2749999999999999</v>
      </c>
      <c r="FE17" s="9">
        <v>0.96499999999999997</v>
      </c>
      <c r="FF17" s="9">
        <v>1.31</v>
      </c>
      <c r="FG17" s="9">
        <v>35.29</v>
      </c>
      <c r="FH17" s="9">
        <v>17.085999999999999</v>
      </c>
      <c r="FI17" s="9">
        <v>18.204000000000001</v>
      </c>
      <c r="FJ17" s="9">
        <v>35.29</v>
      </c>
      <c r="FK17" s="9">
        <v>17.085999999999999</v>
      </c>
      <c r="FL17" s="9">
        <v>18.204000000000001</v>
      </c>
      <c r="FM17" s="9">
        <v>16.274999999999999</v>
      </c>
      <c r="FN17" s="9">
        <v>7.3680000000000003</v>
      </c>
      <c r="FO17" s="9">
        <v>8.907</v>
      </c>
      <c r="FP17" s="9">
        <v>11.441000000000001</v>
      </c>
      <c r="FQ17" s="9">
        <v>6.9669999999999996</v>
      </c>
      <c r="FR17" s="9">
        <v>4.4740000000000002</v>
      </c>
      <c r="FS17" s="9">
        <v>4.6219999999999999</v>
      </c>
      <c r="FT17" s="9">
        <v>1.661</v>
      </c>
      <c r="FU17" s="9">
        <v>2.9609999999999999</v>
      </c>
      <c r="FV17" s="9">
        <v>1.101</v>
      </c>
      <c r="FW17" s="9">
        <v>0</v>
      </c>
      <c r="FX17" s="9">
        <v>1.101</v>
      </c>
      <c r="FY17" s="9">
        <v>1.851</v>
      </c>
      <c r="FZ17" s="9">
        <v>1.0900000000000001</v>
      </c>
      <c r="GA17" s="9">
        <v>0.76</v>
      </c>
      <c r="GB17" s="9">
        <v>1.851</v>
      </c>
      <c r="GC17" s="9">
        <v>1.0900000000000001</v>
      </c>
      <c r="GD17" s="9">
        <v>0.76</v>
      </c>
      <c r="GE17" s="9">
        <v>0</v>
      </c>
      <c r="GF17" s="9">
        <v>0</v>
      </c>
      <c r="GG17" s="9">
        <v>0</v>
      </c>
      <c r="GH17" s="9">
        <v>9.6310000000000002</v>
      </c>
      <c r="GI17" s="9">
        <v>5.069</v>
      </c>
      <c r="GJ17" s="9">
        <v>4.5620000000000003</v>
      </c>
      <c r="GK17" s="9">
        <v>9.6310000000000002</v>
      </c>
      <c r="GL17" s="9">
        <v>5.069</v>
      </c>
      <c r="GM17" s="9">
        <v>4.5620000000000003</v>
      </c>
      <c r="GN17" s="9">
        <v>3.952</v>
      </c>
      <c r="GO17" s="9">
        <v>2.5259999999999998</v>
      </c>
      <c r="GP17" s="9">
        <v>1.4259999999999999</v>
      </c>
      <c r="GQ17" s="9">
        <v>3.1040000000000001</v>
      </c>
      <c r="GR17" s="9">
        <v>1.321</v>
      </c>
      <c r="GS17" s="9">
        <v>1.784</v>
      </c>
      <c r="GT17" s="9">
        <v>0</v>
      </c>
      <c r="GU17" s="9">
        <v>0</v>
      </c>
      <c r="GV17" s="9">
        <v>0</v>
      </c>
      <c r="GW17" s="9">
        <v>2.0790000000000002</v>
      </c>
      <c r="GX17" s="9">
        <v>0.72699999999999998</v>
      </c>
      <c r="GY17" s="9">
        <v>1.353</v>
      </c>
      <c r="GZ17" s="9">
        <v>0.496</v>
      </c>
      <c r="HA17" s="9">
        <v>0.496</v>
      </c>
      <c r="HB17" s="9">
        <v>0</v>
      </c>
      <c r="HC17" s="9">
        <v>0.496</v>
      </c>
      <c r="HD17" s="9">
        <v>0.496</v>
      </c>
      <c r="HE17" s="9">
        <v>0</v>
      </c>
      <c r="HF17" s="9">
        <v>0</v>
      </c>
      <c r="HG17" s="9">
        <v>0</v>
      </c>
      <c r="HH17" s="9">
        <v>0</v>
      </c>
      <c r="HI17" s="9">
        <v>17.646000000000001</v>
      </c>
      <c r="HJ17" s="9">
        <v>11.678000000000001</v>
      </c>
      <c r="HK17" s="9">
        <v>5.968</v>
      </c>
      <c r="HL17" s="9">
        <v>17.172000000000001</v>
      </c>
      <c r="HM17" s="9">
        <v>11.204000000000001</v>
      </c>
      <c r="HN17" s="9">
        <v>5.968</v>
      </c>
      <c r="HO17" s="9">
        <v>7.3090000000000002</v>
      </c>
      <c r="HP17" s="9">
        <v>4.3479999999999999</v>
      </c>
      <c r="HQ17" s="9">
        <v>2.9609999999999999</v>
      </c>
      <c r="HR17" s="9">
        <v>2.444</v>
      </c>
      <c r="HS17" s="9">
        <v>2.444</v>
      </c>
      <c r="HT17" s="9">
        <v>0</v>
      </c>
      <c r="HU17" s="9">
        <v>1.9370000000000001</v>
      </c>
      <c r="HV17" s="9">
        <v>1.462</v>
      </c>
      <c r="HW17" s="9">
        <v>0.47499999999999998</v>
      </c>
      <c r="HX17" s="9">
        <v>2.1110000000000002</v>
      </c>
      <c r="HY17" s="9">
        <v>0.58399999999999996</v>
      </c>
      <c r="HZ17" s="9">
        <v>1.5269999999999999</v>
      </c>
      <c r="IA17" s="9">
        <v>3.8439999999999999</v>
      </c>
      <c r="IB17" s="9">
        <v>2.84</v>
      </c>
      <c r="IC17" s="9">
        <v>1.0049999999999999</v>
      </c>
      <c r="ID17" s="9">
        <v>3.371</v>
      </c>
      <c r="IE17" s="9">
        <v>2.3660000000000001</v>
      </c>
      <c r="IF17" s="9">
        <v>1.0049999999999999</v>
      </c>
      <c r="IG17" s="9">
        <v>0.47399999999999998</v>
      </c>
      <c r="IH17" s="9">
        <v>0.47399999999999998</v>
      </c>
      <c r="II17" s="9">
        <v>0</v>
      </c>
      <c r="IJ17" s="9">
        <v>10.968999999999999</v>
      </c>
      <c r="IK17" s="9">
        <v>7.4630000000000001</v>
      </c>
      <c r="IL17" s="9">
        <v>3.5070000000000001</v>
      </c>
      <c r="IM17" s="9">
        <v>10.968999999999999</v>
      </c>
      <c r="IN17" s="9">
        <v>7.4630000000000001</v>
      </c>
      <c r="IO17" s="9">
        <v>3.5070000000000001</v>
      </c>
      <c r="IP17" s="9">
        <v>2.7650000000000001</v>
      </c>
      <c r="IQ17" s="9">
        <v>2.2349999999999999</v>
      </c>
    </row>
    <row r="18" spans="1:251">
      <c r="A18" s="10">
        <v>44593</v>
      </c>
      <c r="B18" s="9">
        <v>59.878999999999998</v>
      </c>
      <c r="C18" s="9">
        <v>64.546999999999997</v>
      </c>
      <c r="D18" s="9">
        <v>121.99299999999999</v>
      </c>
      <c r="E18" s="9">
        <v>57.942999999999998</v>
      </c>
      <c r="F18" s="9">
        <v>64.049000000000007</v>
      </c>
      <c r="G18" s="9">
        <v>40.615000000000002</v>
      </c>
      <c r="H18" s="9">
        <v>25.292000000000002</v>
      </c>
      <c r="I18" s="9">
        <v>15.323</v>
      </c>
      <c r="J18" s="9">
        <v>31.524000000000001</v>
      </c>
      <c r="K18" s="9">
        <v>11.132999999999999</v>
      </c>
      <c r="L18" s="9">
        <v>20.391999999999999</v>
      </c>
      <c r="M18" s="9">
        <v>16.687000000000001</v>
      </c>
      <c r="N18" s="9">
        <v>5.7030000000000003</v>
      </c>
      <c r="O18" s="9">
        <v>10.984</v>
      </c>
      <c r="P18" s="9">
        <v>20.548999999999999</v>
      </c>
      <c r="Q18" s="9">
        <v>9.65</v>
      </c>
      <c r="R18" s="9">
        <v>10.9</v>
      </c>
      <c r="S18" s="9">
        <v>15.051</v>
      </c>
      <c r="T18" s="9">
        <v>8.1020000000000003</v>
      </c>
      <c r="U18" s="9">
        <v>6.9489999999999998</v>
      </c>
      <c r="V18" s="9">
        <v>12.617000000000001</v>
      </c>
      <c r="W18" s="9">
        <v>6.1660000000000004</v>
      </c>
      <c r="X18" s="9">
        <v>6.4509999999999996</v>
      </c>
      <c r="Y18" s="9">
        <v>2.4340000000000002</v>
      </c>
      <c r="Z18" s="9">
        <v>1.9359999999999999</v>
      </c>
      <c r="AA18" s="9">
        <v>0.498</v>
      </c>
      <c r="AB18" s="9">
        <v>17.548999999999999</v>
      </c>
      <c r="AC18" s="9">
        <v>8.8369999999999997</v>
      </c>
      <c r="AD18" s="9">
        <v>8.7110000000000003</v>
      </c>
      <c r="AE18" s="9">
        <v>17.155000000000001</v>
      </c>
      <c r="AF18" s="9">
        <v>8.4429999999999996</v>
      </c>
      <c r="AG18" s="9">
        <v>8.7110000000000003</v>
      </c>
      <c r="AH18" s="9">
        <v>5.5549999999999997</v>
      </c>
      <c r="AI18" s="9">
        <v>3.3079999999999998</v>
      </c>
      <c r="AJ18" s="9">
        <v>2.2469999999999999</v>
      </c>
      <c r="AK18" s="9">
        <v>2.3109999999999999</v>
      </c>
      <c r="AL18" s="9">
        <v>0.63600000000000001</v>
      </c>
      <c r="AM18" s="9">
        <v>1.675</v>
      </c>
      <c r="AN18" s="9">
        <v>3.8210000000000002</v>
      </c>
      <c r="AO18" s="9">
        <v>1.6679999999999999</v>
      </c>
      <c r="AP18" s="9">
        <v>2.153</v>
      </c>
      <c r="AQ18" s="9">
        <v>3.8839999999999999</v>
      </c>
      <c r="AR18" s="9">
        <v>2.2690000000000001</v>
      </c>
      <c r="AS18" s="9">
        <v>1.615</v>
      </c>
      <c r="AT18" s="9">
        <v>1.978</v>
      </c>
      <c r="AU18" s="9">
        <v>0.95699999999999996</v>
      </c>
      <c r="AV18" s="9">
        <v>1.0209999999999999</v>
      </c>
      <c r="AW18" s="9">
        <v>1.5840000000000001</v>
      </c>
      <c r="AX18" s="9">
        <v>0.56299999999999994</v>
      </c>
      <c r="AY18" s="9">
        <v>1.0209999999999999</v>
      </c>
      <c r="AZ18" s="9">
        <v>0.39400000000000002</v>
      </c>
      <c r="BA18" s="9">
        <v>0.39400000000000002</v>
      </c>
      <c r="BB18" s="9">
        <v>0</v>
      </c>
      <c r="BC18" s="9">
        <v>6.6950000000000003</v>
      </c>
      <c r="BD18" s="9">
        <v>2.3029999999999999</v>
      </c>
      <c r="BE18" s="9">
        <v>4.3920000000000003</v>
      </c>
      <c r="BF18" s="9">
        <v>6.6950000000000003</v>
      </c>
      <c r="BG18" s="9">
        <v>2.3029999999999999</v>
      </c>
      <c r="BH18" s="9">
        <v>4.3920000000000003</v>
      </c>
      <c r="BI18" s="9">
        <v>0.58399999999999996</v>
      </c>
      <c r="BJ18" s="9">
        <v>0.58399999999999996</v>
      </c>
      <c r="BK18" s="9">
        <v>0</v>
      </c>
      <c r="BL18" s="9">
        <v>2.9220000000000002</v>
      </c>
      <c r="BM18" s="9">
        <v>0.64200000000000002</v>
      </c>
      <c r="BN18" s="9">
        <v>2.2789999999999999</v>
      </c>
      <c r="BO18" s="9">
        <v>1.4950000000000001</v>
      </c>
      <c r="BP18" s="9">
        <v>0.57499999999999996</v>
      </c>
      <c r="BQ18" s="9">
        <v>0.92</v>
      </c>
      <c r="BR18" s="9">
        <v>1.1919999999999999</v>
      </c>
      <c r="BS18" s="9">
        <v>0</v>
      </c>
      <c r="BT18" s="9">
        <v>1.1919999999999999</v>
      </c>
      <c r="BU18" s="9">
        <v>0.501</v>
      </c>
      <c r="BV18" s="9">
        <v>0.501</v>
      </c>
      <c r="BW18" s="9">
        <v>0</v>
      </c>
      <c r="BX18" s="9">
        <v>0.501</v>
      </c>
      <c r="BY18" s="9">
        <v>0.501</v>
      </c>
      <c r="BZ18" s="9">
        <v>0</v>
      </c>
      <c r="CA18" s="9">
        <v>0</v>
      </c>
      <c r="CB18" s="9">
        <v>0</v>
      </c>
      <c r="CC18" s="9">
        <v>0</v>
      </c>
      <c r="CD18" s="9">
        <v>8.5679999999999996</v>
      </c>
      <c r="CE18" s="9">
        <v>6.3780000000000001</v>
      </c>
      <c r="CF18" s="9">
        <v>2.19</v>
      </c>
      <c r="CG18" s="9">
        <v>7.0259999999999998</v>
      </c>
      <c r="CH18" s="9">
        <v>4.8360000000000003</v>
      </c>
      <c r="CI18" s="9">
        <v>2.19</v>
      </c>
      <c r="CJ18" s="9">
        <v>1.4730000000000001</v>
      </c>
      <c r="CK18" s="9">
        <v>1.4730000000000001</v>
      </c>
      <c r="CL18" s="9">
        <v>0</v>
      </c>
      <c r="CM18" s="9">
        <v>0.68400000000000005</v>
      </c>
      <c r="CN18" s="9">
        <v>0</v>
      </c>
      <c r="CO18" s="9">
        <v>0.68400000000000005</v>
      </c>
      <c r="CP18" s="9">
        <v>0</v>
      </c>
      <c r="CQ18" s="9">
        <v>0</v>
      </c>
      <c r="CR18" s="9">
        <v>0</v>
      </c>
      <c r="CS18" s="9">
        <v>1.88</v>
      </c>
      <c r="CT18" s="9">
        <v>1.36</v>
      </c>
      <c r="CU18" s="9">
        <v>0.52</v>
      </c>
      <c r="CV18" s="9">
        <v>4.5309999999999997</v>
      </c>
      <c r="CW18" s="9">
        <v>3.5449999999999999</v>
      </c>
      <c r="CX18" s="9">
        <v>0.98599999999999999</v>
      </c>
      <c r="CY18" s="9">
        <v>2.9889999999999999</v>
      </c>
      <c r="CZ18" s="9">
        <v>2.0030000000000001</v>
      </c>
      <c r="DA18" s="9">
        <v>0.98599999999999999</v>
      </c>
      <c r="DB18" s="9">
        <v>1.542</v>
      </c>
      <c r="DC18" s="9">
        <v>1.542</v>
      </c>
      <c r="DD18" s="9">
        <v>0</v>
      </c>
      <c r="DE18" s="9">
        <v>1.611</v>
      </c>
      <c r="DF18" s="9">
        <v>0.92700000000000005</v>
      </c>
      <c r="DG18" s="9">
        <v>0.68400000000000005</v>
      </c>
      <c r="DH18" s="9">
        <v>1.611</v>
      </c>
      <c r="DI18" s="9">
        <v>0.92700000000000005</v>
      </c>
      <c r="DJ18" s="9">
        <v>0.68400000000000005</v>
      </c>
      <c r="DK18" s="9">
        <v>0.92700000000000005</v>
      </c>
      <c r="DL18" s="9">
        <v>0.92700000000000005</v>
      </c>
      <c r="DM18" s="9">
        <v>0</v>
      </c>
      <c r="DN18" s="9">
        <v>0.68400000000000005</v>
      </c>
      <c r="DO18" s="9">
        <v>0</v>
      </c>
      <c r="DP18" s="9">
        <v>0.68400000000000005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6.9569999999999999</v>
      </c>
      <c r="EG18" s="9">
        <v>5.4509999999999996</v>
      </c>
      <c r="EH18" s="9">
        <v>1.506</v>
      </c>
      <c r="EI18" s="9">
        <v>5.415</v>
      </c>
      <c r="EJ18" s="9">
        <v>3.9089999999999998</v>
      </c>
      <c r="EK18" s="9">
        <v>1.506</v>
      </c>
      <c r="EL18" s="9">
        <v>0.54600000000000004</v>
      </c>
      <c r="EM18" s="9">
        <v>0.54600000000000004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1.88</v>
      </c>
      <c r="EV18" s="9">
        <v>1.36</v>
      </c>
      <c r="EW18" s="9">
        <v>0.52</v>
      </c>
      <c r="EX18" s="9">
        <v>4.5309999999999997</v>
      </c>
      <c r="EY18" s="9">
        <v>3.5449999999999999</v>
      </c>
      <c r="EZ18" s="9">
        <v>0.98599999999999999</v>
      </c>
      <c r="FA18" s="9">
        <v>2.9889999999999999</v>
      </c>
      <c r="FB18" s="9">
        <v>2.0030000000000001</v>
      </c>
      <c r="FC18" s="9">
        <v>0.98599999999999999</v>
      </c>
      <c r="FD18" s="9">
        <v>1.542</v>
      </c>
      <c r="FE18" s="9">
        <v>1.542</v>
      </c>
      <c r="FF18" s="9">
        <v>0</v>
      </c>
      <c r="FG18" s="9">
        <v>20.623999999999999</v>
      </c>
      <c r="FH18" s="9">
        <v>8.8409999999999993</v>
      </c>
      <c r="FI18" s="9">
        <v>11.782999999999999</v>
      </c>
      <c r="FJ18" s="9">
        <v>20.623999999999999</v>
      </c>
      <c r="FK18" s="9">
        <v>8.8409999999999993</v>
      </c>
      <c r="FL18" s="9">
        <v>11.782999999999999</v>
      </c>
      <c r="FM18" s="9">
        <v>12.334</v>
      </c>
      <c r="FN18" s="9">
        <v>6.9710000000000001</v>
      </c>
      <c r="FO18" s="9">
        <v>5.3630000000000004</v>
      </c>
      <c r="FP18" s="9">
        <v>5.8449999999999998</v>
      </c>
      <c r="FQ18" s="9">
        <v>1.363</v>
      </c>
      <c r="FR18" s="9">
        <v>4.4809999999999999</v>
      </c>
      <c r="FS18" s="9">
        <v>0.85199999999999998</v>
      </c>
      <c r="FT18" s="9">
        <v>0</v>
      </c>
      <c r="FU18" s="9">
        <v>0.85199999999999998</v>
      </c>
      <c r="FV18" s="9">
        <v>1.091</v>
      </c>
      <c r="FW18" s="9">
        <v>0.50600000000000001</v>
      </c>
      <c r="FX18" s="9">
        <v>0.58399999999999996</v>
      </c>
      <c r="FY18" s="9">
        <v>0.502</v>
      </c>
      <c r="FZ18" s="9">
        <v>0</v>
      </c>
      <c r="GA18" s="9">
        <v>0.502</v>
      </c>
      <c r="GB18" s="9">
        <v>0.502</v>
      </c>
      <c r="GC18" s="9">
        <v>0</v>
      </c>
      <c r="GD18" s="9">
        <v>0.502</v>
      </c>
      <c r="GE18" s="9">
        <v>0</v>
      </c>
      <c r="GF18" s="9">
        <v>0</v>
      </c>
      <c r="GG18" s="9">
        <v>0</v>
      </c>
      <c r="GH18" s="9">
        <v>4.5209999999999999</v>
      </c>
      <c r="GI18" s="9">
        <v>2.2559999999999998</v>
      </c>
      <c r="GJ18" s="9">
        <v>2.2650000000000001</v>
      </c>
      <c r="GK18" s="9">
        <v>4.5209999999999999</v>
      </c>
      <c r="GL18" s="9">
        <v>2.2559999999999998</v>
      </c>
      <c r="GM18" s="9">
        <v>2.2650000000000001</v>
      </c>
      <c r="GN18" s="9">
        <v>0.94399999999999995</v>
      </c>
      <c r="GO18" s="9">
        <v>0.94399999999999995</v>
      </c>
      <c r="GP18" s="9">
        <v>0</v>
      </c>
      <c r="GQ18" s="9">
        <v>1.8420000000000001</v>
      </c>
      <c r="GR18" s="9">
        <v>0.63100000000000001</v>
      </c>
      <c r="GS18" s="9">
        <v>1.21</v>
      </c>
      <c r="GT18" s="9">
        <v>0</v>
      </c>
      <c r="GU18" s="9">
        <v>0</v>
      </c>
      <c r="GV18" s="9">
        <v>0</v>
      </c>
      <c r="GW18" s="9">
        <v>0.98699999999999999</v>
      </c>
      <c r="GX18" s="9">
        <v>0.38200000000000001</v>
      </c>
      <c r="GY18" s="9">
        <v>0.60499999999999998</v>
      </c>
      <c r="GZ18" s="9">
        <v>0.747</v>
      </c>
      <c r="HA18" s="9">
        <v>0.29899999999999999</v>
      </c>
      <c r="HB18" s="9">
        <v>0.44900000000000001</v>
      </c>
      <c r="HC18" s="9">
        <v>0.747</v>
      </c>
      <c r="HD18" s="9">
        <v>0.29899999999999999</v>
      </c>
      <c r="HE18" s="9">
        <v>0.44900000000000001</v>
      </c>
      <c r="HF18" s="9">
        <v>0</v>
      </c>
      <c r="HG18" s="9">
        <v>0</v>
      </c>
      <c r="HH18" s="9">
        <v>0</v>
      </c>
      <c r="HI18" s="9">
        <v>6.9489999999999998</v>
      </c>
      <c r="HJ18" s="9">
        <v>4.18</v>
      </c>
      <c r="HK18" s="9">
        <v>2.7690000000000001</v>
      </c>
      <c r="HL18" s="9">
        <v>6.9489999999999998</v>
      </c>
      <c r="HM18" s="9">
        <v>4.18</v>
      </c>
      <c r="HN18" s="9">
        <v>2.7690000000000001</v>
      </c>
      <c r="HO18" s="9">
        <v>0.71899999999999997</v>
      </c>
      <c r="HP18" s="9">
        <v>0.71899999999999997</v>
      </c>
      <c r="HQ18" s="9">
        <v>0</v>
      </c>
      <c r="HR18" s="9">
        <v>2.444</v>
      </c>
      <c r="HS18" s="9">
        <v>1.323</v>
      </c>
      <c r="HT18" s="9">
        <v>1.121</v>
      </c>
      <c r="HU18" s="9">
        <v>0</v>
      </c>
      <c r="HV18" s="9">
        <v>0</v>
      </c>
      <c r="HW18" s="9">
        <v>0</v>
      </c>
      <c r="HX18" s="9">
        <v>2.8370000000000002</v>
      </c>
      <c r="HY18" s="9">
        <v>1.6379999999999999</v>
      </c>
      <c r="HZ18" s="9">
        <v>1.1990000000000001</v>
      </c>
      <c r="IA18" s="9">
        <v>0.95</v>
      </c>
      <c r="IB18" s="9">
        <v>0.501</v>
      </c>
      <c r="IC18" s="9">
        <v>0.44900000000000001</v>
      </c>
      <c r="ID18" s="9">
        <v>0.95</v>
      </c>
      <c r="IE18" s="9">
        <v>0.501</v>
      </c>
      <c r="IF18" s="9">
        <v>0.44900000000000001</v>
      </c>
      <c r="IG18" s="9">
        <v>0</v>
      </c>
      <c r="IH18" s="9">
        <v>0</v>
      </c>
      <c r="II18" s="9">
        <v>0</v>
      </c>
      <c r="IJ18" s="9">
        <v>6.6970000000000001</v>
      </c>
      <c r="IK18" s="9">
        <v>2.0449999999999999</v>
      </c>
      <c r="IL18" s="9">
        <v>4.6520000000000001</v>
      </c>
      <c r="IM18" s="9">
        <v>6.6970000000000001</v>
      </c>
      <c r="IN18" s="9">
        <v>2.0449999999999999</v>
      </c>
      <c r="IO18" s="9">
        <v>4.6520000000000001</v>
      </c>
      <c r="IP18" s="9">
        <v>3.2469999999999999</v>
      </c>
      <c r="IQ18" s="9">
        <v>1.528</v>
      </c>
    </row>
    <row r="19" spans="1:251">
      <c r="A19" s="10">
        <v>44958</v>
      </c>
      <c r="B19" s="9">
        <v>60.866</v>
      </c>
      <c r="C19" s="9">
        <v>54.322000000000003</v>
      </c>
      <c r="D19" s="9">
        <v>113.236</v>
      </c>
      <c r="E19" s="9">
        <v>59.831000000000003</v>
      </c>
      <c r="F19" s="9">
        <v>53.405000000000001</v>
      </c>
      <c r="G19" s="9">
        <v>45.244999999999997</v>
      </c>
      <c r="H19" s="9">
        <v>25.370999999999999</v>
      </c>
      <c r="I19" s="9">
        <v>19.873999999999999</v>
      </c>
      <c r="J19" s="9">
        <v>20.073</v>
      </c>
      <c r="K19" s="9">
        <v>10.205</v>
      </c>
      <c r="L19" s="9">
        <v>9.8680000000000003</v>
      </c>
      <c r="M19" s="9">
        <v>18.062000000000001</v>
      </c>
      <c r="N19" s="9">
        <v>5.3049999999999997</v>
      </c>
      <c r="O19" s="9">
        <v>12.757</v>
      </c>
      <c r="P19" s="9">
        <v>13.994999999999999</v>
      </c>
      <c r="Q19" s="9">
        <v>8.8659999999999997</v>
      </c>
      <c r="R19" s="9">
        <v>5.1289999999999996</v>
      </c>
      <c r="S19" s="9">
        <v>17.812999999999999</v>
      </c>
      <c r="T19" s="9">
        <v>11.119</v>
      </c>
      <c r="U19" s="9">
        <v>6.6929999999999996</v>
      </c>
      <c r="V19" s="9">
        <v>15.861000000000001</v>
      </c>
      <c r="W19" s="9">
        <v>10.084</v>
      </c>
      <c r="X19" s="9">
        <v>5.7770000000000001</v>
      </c>
      <c r="Y19" s="9">
        <v>1.952</v>
      </c>
      <c r="Z19" s="9">
        <v>1.036</v>
      </c>
      <c r="AA19" s="9">
        <v>0.91600000000000004</v>
      </c>
      <c r="AB19" s="9">
        <v>14.279</v>
      </c>
      <c r="AC19" s="9">
        <v>8.5719999999999992</v>
      </c>
      <c r="AD19" s="9">
        <v>5.7069999999999999</v>
      </c>
      <c r="AE19" s="9">
        <v>14.279</v>
      </c>
      <c r="AF19" s="9">
        <v>8.5719999999999992</v>
      </c>
      <c r="AG19" s="9">
        <v>5.7069999999999999</v>
      </c>
      <c r="AH19" s="9">
        <v>9.4190000000000005</v>
      </c>
      <c r="AI19" s="9">
        <v>5.82</v>
      </c>
      <c r="AJ19" s="9">
        <v>3.5990000000000002</v>
      </c>
      <c r="AK19" s="9">
        <v>0.66</v>
      </c>
      <c r="AL19" s="9">
        <v>0</v>
      </c>
      <c r="AM19" s="9">
        <v>0.66</v>
      </c>
      <c r="AN19" s="9">
        <v>1.4670000000000001</v>
      </c>
      <c r="AO19" s="9">
        <v>0.6</v>
      </c>
      <c r="AP19" s="9">
        <v>0.86699999999999999</v>
      </c>
      <c r="AQ19" s="9">
        <v>2.7330000000000001</v>
      </c>
      <c r="AR19" s="9">
        <v>2.1520000000000001</v>
      </c>
      <c r="AS19" s="9">
        <v>0.57999999999999996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6.5220000000000002</v>
      </c>
      <c r="BD19" s="9">
        <v>4.4329999999999998</v>
      </c>
      <c r="BE19" s="9">
        <v>2.089</v>
      </c>
      <c r="BF19" s="9">
        <v>6.5220000000000002</v>
      </c>
      <c r="BG19" s="9">
        <v>4.4329999999999998</v>
      </c>
      <c r="BH19" s="9">
        <v>2.089</v>
      </c>
      <c r="BI19" s="9">
        <v>3.5790000000000002</v>
      </c>
      <c r="BJ19" s="9">
        <v>2.4689999999999999</v>
      </c>
      <c r="BK19" s="9">
        <v>1.1100000000000001</v>
      </c>
      <c r="BL19" s="9">
        <v>0.80400000000000005</v>
      </c>
      <c r="BM19" s="9">
        <v>0.80400000000000005</v>
      </c>
      <c r="BN19" s="9">
        <v>0</v>
      </c>
      <c r="BO19" s="9">
        <v>0.54300000000000004</v>
      </c>
      <c r="BP19" s="9">
        <v>0.54300000000000004</v>
      </c>
      <c r="BQ19" s="9">
        <v>0</v>
      </c>
      <c r="BR19" s="9">
        <v>1.113</v>
      </c>
      <c r="BS19" s="9">
        <v>0.61599999999999999</v>
      </c>
      <c r="BT19" s="9">
        <v>0.497</v>
      </c>
      <c r="BU19" s="9">
        <v>0.48199999999999998</v>
      </c>
      <c r="BV19" s="9">
        <v>0</v>
      </c>
      <c r="BW19" s="9">
        <v>0.48199999999999998</v>
      </c>
      <c r="BX19" s="9">
        <v>0.48199999999999998</v>
      </c>
      <c r="BY19" s="9">
        <v>0</v>
      </c>
      <c r="BZ19" s="9">
        <v>0.48199999999999998</v>
      </c>
      <c r="CA19" s="9">
        <v>0</v>
      </c>
      <c r="CB19" s="9">
        <v>0</v>
      </c>
      <c r="CC19" s="9">
        <v>0</v>
      </c>
      <c r="CD19" s="9">
        <v>8.0280000000000005</v>
      </c>
      <c r="CE19" s="9">
        <v>7.4660000000000002</v>
      </c>
      <c r="CF19" s="9">
        <v>0.56200000000000006</v>
      </c>
      <c r="CG19" s="9">
        <v>7.3639999999999999</v>
      </c>
      <c r="CH19" s="9">
        <v>6.8019999999999996</v>
      </c>
      <c r="CI19" s="9">
        <v>0.56200000000000006</v>
      </c>
      <c r="CJ19" s="9">
        <v>2.4180000000000001</v>
      </c>
      <c r="CK19" s="9">
        <v>2.4180000000000001</v>
      </c>
      <c r="CL19" s="9">
        <v>0</v>
      </c>
      <c r="CM19" s="9">
        <v>0</v>
      </c>
      <c r="CN19" s="9">
        <v>0</v>
      </c>
      <c r="CO19" s="9">
        <v>0</v>
      </c>
      <c r="CP19" s="9">
        <v>0.51800000000000002</v>
      </c>
      <c r="CQ19" s="9">
        <v>0.51800000000000002</v>
      </c>
      <c r="CR19" s="9">
        <v>0</v>
      </c>
      <c r="CS19" s="9">
        <v>1.3839999999999999</v>
      </c>
      <c r="CT19" s="9">
        <v>1.3839999999999999</v>
      </c>
      <c r="CU19" s="9">
        <v>0</v>
      </c>
      <c r="CV19" s="9">
        <v>3.7080000000000002</v>
      </c>
      <c r="CW19" s="9">
        <v>3.1459999999999999</v>
      </c>
      <c r="CX19" s="9">
        <v>0.56200000000000006</v>
      </c>
      <c r="CY19" s="9">
        <v>3.044</v>
      </c>
      <c r="CZ19" s="9">
        <v>2.4820000000000002</v>
      </c>
      <c r="DA19" s="9">
        <v>0.56200000000000006</v>
      </c>
      <c r="DB19" s="9">
        <v>0.66400000000000003</v>
      </c>
      <c r="DC19" s="9">
        <v>0.66400000000000003</v>
      </c>
      <c r="DD19" s="9">
        <v>0</v>
      </c>
      <c r="DE19" s="9">
        <v>2.4180000000000001</v>
      </c>
      <c r="DF19" s="9">
        <v>2.4180000000000001</v>
      </c>
      <c r="DG19" s="9">
        <v>0</v>
      </c>
      <c r="DH19" s="9">
        <v>2.4180000000000001</v>
      </c>
      <c r="DI19" s="9">
        <v>2.4180000000000001</v>
      </c>
      <c r="DJ19" s="9">
        <v>0</v>
      </c>
      <c r="DK19" s="9">
        <v>2.4180000000000001</v>
      </c>
      <c r="DL19" s="9">
        <v>2.4180000000000001</v>
      </c>
      <c r="DM19" s="9">
        <v>0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5.61</v>
      </c>
      <c r="EG19" s="9">
        <v>5.048</v>
      </c>
      <c r="EH19" s="9">
        <v>0.56200000000000006</v>
      </c>
      <c r="EI19" s="9">
        <v>4.9459999999999997</v>
      </c>
      <c r="EJ19" s="9">
        <v>4.3840000000000003</v>
      </c>
      <c r="EK19" s="9">
        <v>0.56200000000000006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0.51800000000000002</v>
      </c>
      <c r="ES19" s="9">
        <v>0.51800000000000002</v>
      </c>
      <c r="ET19" s="9">
        <v>0</v>
      </c>
      <c r="EU19" s="9">
        <v>1.3839999999999999</v>
      </c>
      <c r="EV19" s="9">
        <v>1.3839999999999999</v>
      </c>
      <c r="EW19" s="9">
        <v>0</v>
      </c>
      <c r="EX19" s="9">
        <v>3.7080000000000002</v>
      </c>
      <c r="EY19" s="9">
        <v>3.1459999999999999</v>
      </c>
      <c r="EZ19" s="9">
        <v>0.56200000000000006</v>
      </c>
      <c r="FA19" s="9">
        <v>3.044</v>
      </c>
      <c r="FB19" s="9">
        <v>2.4820000000000002</v>
      </c>
      <c r="FC19" s="9">
        <v>0.56200000000000006</v>
      </c>
      <c r="FD19" s="9">
        <v>0.66400000000000003</v>
      </c>
      <c r="FE19" s="9">
        <v>0.66400000000000003</v>
      </c>
      <c r="FF19" s="9">
        <v>0</v>
      </c>
      <c r="FG19" s="9">
        <v>13.933</v>
      </c>
      <c r="FH19" s="9">
        <v>4.8559999999999999</v>
      </c>
      <c r="FI19" s="9">
        <v>9.077</v>
      </c>
      <c r="FJ19" s="9">
        <v>13.933</v>
      </c>
      <c r="FK19" s="9">
        <v>4.8559999999999999</v>
      </c>
      <c r="FL19" s="9">
        <v>9.077</v>
      </c>
      <c r="FM19" s="9">
        <v>8.4949999999999992</v>
      </c>
      <c r="FN19" s="9">
        <v>2.69</v>
      </c>
      <c r="FO19" s="9">
        <v>5.8049999999999997</v>
      </c>
      <c r="FP19" s="9">
        <v>2.8410000000000002</v>
      </c>
      <c r="FQ19" s="9">
        <v>2.1659999999999999</v>
      </c>
      <c r="FR19" s="9">
        <v>0.67500000000000004</v>
      </c>
      <c r="FS19" s="9">
        <v>1.7749999999999999</v>
      </c>
      <c r="FT19" s="9">
        <v>0</v>
      </c>
      <c r="FU19" s="9">
        <v>1.7749999999999999</v>
      </c>
      <c r="FV19" s="9">
        <v>0.82299999999999995</v>
      </c>
      <c r="FW19" s="9">
        <v>0</v>
      </c>
      <c r="FX19" s="9">
        <v>0.82299999999999995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2.17</v>
      </c>
      <c r="GI19" s="9">
        <v>1.694</v>
      </c>
      <c r="GJ19" s="9">
        <v>0.47499999999999998</v>
      </c>
      <c r="GK19" s="9">
        <v>2.17</v>
      </c>
      <c r="GL19" s="9">
        <v>1.694</v>
      </c>
      <c r="GM19" s="9">
        <v>0.47499999999999998</v>
      </c>
      <c r="GN19" s="9">
        <v>0.98799999999999999</v>
      </c>
      <c r="GO19" s="9">
        <v>0.51200000000000001</v>
      </c>
      <c r="GP19" s="9">
        <v>0.47499999999999998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0.56100000000000005</v>
      </c>
      <c r="GX19" s="9">
        <v>0.56100000000000005</v>
      </c>
      <c r="GY19" s="9">
        <v>0</v>
      </c>
      <c r="GZ19" s="9">
        <v>0.621</v>
      </c>
      <c r="HA19" s="9">
        <v>0.621</v>
      </c>
      <c r="HB19" s="9">
        <v>0</v>
      </c>
      <c r="HC19" s="9">
        <v>0.621</v>
      </c>
      <c r="HD19" s="9">
        <v>0.621</v>
      </c>
      <c r="HE19" s="9">
        <v>0</v>
      </c>
      <c r="HF19" s="9">
        <v>0</v>
      </c>
      <c r="HG19" s="9">
        <v>0</v>
      </c>
      <c r="HH19" s="9">
        <v>0</v>
      </c>
      <c r="HI19" s="9">
        <v>4.7720000000000002</v>
      </c>
      <c r="HJ19" s="9">
        <v>3.8610000000000002</v>
      </c>
      <c r="HK19" s="9">
        <v>0.91100000000000003</v>
      </c>
      <c r="HL19" s="9">
        <v>4.2510000000000003</v>
      </c>
      <c r="HM19" s="9">
        <v>3.8610000000000002</v>
      </c>
      <c r="HN19" s="9">
        <v>0.39100000000000001</v>
      </c>
      <c r="HO19" s="9">
        <v>1.2290000000000001</v>
      </c>
      <c r="HP19" s="9">
        <v>1.2290000000000001</v>
      </c>
      <c r="HQ19" s="9">
        <v>0</v>
      </c>
      <c r="HR19" s="9">
        <v>1.0569999999999999</v>
      </c>
      <c r="HS19" s="9">
        <v>1.0569999999999999</v>
      </c>
      <c r="HT19" s="9">
        <v>0</v>
      </c>
      <c r="HU19" s="9">
        <v>0.82299999999999995</v>
      </c>
      <c r="HV19" s="9">
        <v>0.433</v>
      </c>
      <c r="HW19" s="9">
        <v>0.39100000000000001</v>
      </c>
      <c r="HX19" s="9">
        <v>0.56100000000000005</v>
      </c>
      <c r="HY19" s="9">
        <v>0.56100000000000005</v>
      </c>
      <c r="HZ19" s="9">
        <v>0</v>
      </c>
      <c r="IA19" s="9">
        <v>1.101</v>
      </c>
      <c r="IB19" s="9">
        <v>0.58099999999999996</v>
      </c>
      <c r="IC19" s="9">
        <v>0.52</v>
      </c>
      <c r="ID19" s="9">
        <v>0.58099999999999996</v>
      </c>
      <c r="IE19" s="9">
        <v>0.58099999999999996</v>
      </c>
      <c r="IF19" s="9">
        <v>0</v>
      </c>
      <c r="IG19" s="9">
        <v>0.52</v>
      </c>
      <c r="IH19" s="9">
        <v>0</v>
      </c>
      <c r="II19" s="9">
        <v>0.52</v>
      </c>
      <c r="IJ19" s="9">
        <v>8.3810000000000002</v>
      </c>
      <c r="IK19" s="9">
        <v>3.1469999999999998</v>
      </c>
      <c r="IL19" s="9">
        <v>5.234</v>
      </c>
      <c r="IM19" s="9">
        <v>8.3810000000000002</v>
      </c>
      <c r="IN19" s="9">
        <v>3.1469999999999998</v>
      </c>
      <c r="IO19" s="9">
        <v>5.234</v>
      </c>
      <c r="IP19" s="9">
        <v>4.0220000000000002</v>
      </c>
      <c r="IQ19" s="9">
        <v>1.75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8769</v>
      </c>
      <c r="C5" s="8" t="s">
        <v>8769</v>
      </c>
      <c r="D5" s="8" t="s">
        <v>8769</v>
      </c>
      <c r="E5" s="8" t="s">
        <v>8769</v>
      </c>
      <c r="F5" s="8" t="s">
        <v>8769</v>
      </c>
      <c r="G5" s="8" t="s">
        <v>8769</v>
      </c>
      <c r="H5" s="8" t="s">
        <v>8769</v>
      </c>
      <c r="I5" s="8" t="s">
        <v>8769</v>
      </c>
      <c r="J5" s="8" t="s">
        <v>8769</v>
      </c>
      <c r="K5" s="8" t="s">
        <v>8769</v>
      </c>
      <c r="L5" s="8" t="s">
        <v>8769</v>
      </c>
      <c r="M5" s="8" t="s">
        <v>8769</v>
      </c>
      <c r="N5" s="8" t="s">
        <v>8769</v>
      </c>
      <c r="O5" s="8" t="s">
        <v>8769</v>
      </c>
      <c r="P5" s="8" t="s">
        <v>8769</v>
      </c>
      <c r="Q5" s="8" t="s">
        <v>8769</v>
      </c>
      <c r="R5" s="8" t="s">
        <v>8769</v>
      </c>
      <c r="S5" s="8" t="s">
        <v>8769</v>
      </c>
      <c r="T5" s="8" t="s">
        <v>8769</v>
      </c>
      <c r="U5" s="8" t="s">
        <v>8769</v>
      </c>
      <c r="V5" s="8" t="s">
        <v>8769</v>
      </c>
      <c r="W5" s="8" t="s">
        <v>8769</v>
      </c>
      <c r="X5" s="8" t="s">
        <v>8769</v>
      </c>
      <c r="Y5" s="8" t="s">
        <v>8769</v>
      </c>
      <c r="Z5" s="8" t="s">
        <v>8769</v>
      </c>
      <c r="AA5" s="8" t="s">
        <v>8769</v>
      </c>
      <c r="AB5" s="8" t="s">
        <v>8769</v>
      </c>
      <c r="AC5" s="8" t="s">
        <v>8769</v>
      </c>
      <c r="AD5" s="8" t="s">
        <v>8769</v>
      </c>
      <c r="AE5" s="8" t="s">
        <v>8769</v>
      </c>
      <c r="AF5" s="8" t="s">
        <v>8769</v>
      </c>
      <c r="AG5" s="8" t="s">
        <v>8769</v>
      </c>
      <c r="AH5" s="8" t="s">
        <v>8769</v>
      </c>
      <c r="AI5" s="8" t="s">
        <v>8769</v>
      </c>
      <c r="AJ5" s="8" t="s">
        <v>8769</v>
      </c>
      <c r="AK5" s="8" t="s">
        <v>8769</v>
      </c>
      <c r="AL5" s="8" t="s">
        <v>8769</v>
      </c>
      <c r="AM5" s="8" t="s">
        <v>8769</v>
      </c>
      <c r="AN5" s="8" t="s">
        <v>8769</v>
      </c>
      <c r="AO5" s="8" t="s">
        <v>8769</v>
      </c>
      <c r="AP5" s="8" t="s">
        <v>8769</v>
      </c>
      <c r="AQ5" s="8" t="s">
        <v>8769</v>
      </c>
      <c r="AR5" s="8" t="s">
        <v>8769</v>
      </c>
      <c r="AS5" s="8" t="s">
        <v>8769</v>
      </c>
      <c r="AT5" s="8" t="s">
        <v>8769</v>
      </c>
      <c r="AU5" s="8" t="s">
        <v>8769</v>
      </c>
      <c r="AV5" s="8" t="s">
        <v>8769</v>
      </c>
      <c r="AW5" s="8" t="s">
        <v>8769</v>
      </c>
      <c r="AX5" s="8" t="s">
        <v>8769</v>
      </c>
      <c r="AY5" s="8" t="s">
        <v>8769</v>
      </c>
      <c r="AZ5" s="8" t="s">
        <v>8769</v>
      </c>
      <c r="BA5" s="8" t="s">
        <v>8769</v>
      </c>
      <c r="BB5" s="8" t="s">
        <v>8769</v>
      </c>
      <c r="BC5" s="8" t="s">
        <v>8769</v>
      </c>
      <c r="BD5" s="8" t="s">
        <v>8769</v>
      </c>
      <c r="BE5" s="8" t="s">
        <v>8769</v>
      </c>
      <c r="BF5" s="8" t="s">
        <v>8769</v>
      </c>
      <c r="BG5" s="8" t="s">
        <v>8769</v>
      </c>
      <c r="BH5" s="8" t="s">
        <v>8769</v>
      </c>
      <c r="BI5" s="8" t="s">
        <v>8769</v>
      </c>
      <c r="BJ5" s="8" t="s">
        <v>8769</v>
      </c>
      <c r="BK5" s="8" t="s">
        <v>8769</v>
      </c>
      <c r="BL5" s="8" t="s">
        <v>8769</v>
      </c>
      <c r="BM5" s="8" t="s">
        <v>8769</v>
      </c>
      <c r="BN5" s="8" t="s">
        <v>8769</v>
      </c>
      <c r="BO5" s="8" t="s">
        <v>8769</v>
      </c>
      <c r="BP5" s="8" t="s">
        <v>8769</v>
      </c>
      <c r="BQ5" s="8" t="s">
        <v>8769</v>
      </c>
      <c r="BR5" s="8" t="s">
        <v>8769</v>
      </c>
      <c r="BS5" s="8" t="s">
        <v>8769</v>
      </c>
      <c r="BT5" s="8" t="s">
        <v>8769</v>
      </c>
      <c r="BU5" s="8" t="s">
        <v>8769</v>
      </c>
      <c r="BV5" s="8" t="s">
        <v>8769</v>
      </c>
      <c r="BW5" s="8" t="s">
        <v>8769</v>
      </c>
      <c r="BX5" s="8" t="s">
        <v>8769</v>
      </c>
      <c r="BY5" s="8" t="s">
        <v>8769</v>
      </c>
      <c r="BZ5" s="8" t="s">
        <v>8769</v>
      </c>
      <c r="CA5" s="8" t="s">
        <v>8769</v>
      </c>
      <c r="CB5" s="8" t="s">
        <v>8769</v>
      </c>
      <c r="CC5" s="8" t="s">
        <v>8769</v>
      </c>
      <c r="CD5" s="8" t="s">
        <v>8769</v>
      </c>
      <c r="CE5" s="8" t="s">
        <v>8769</v>
      </c>
      <c r="CF5" s="8" t="s">
        <v>8769</v>
      </c>
      <c r="CG5" s="8" t="s">
        <v>8769</v>
      </c>
      <c r="CH5" s="8" t="s">
        <v>8769</v>
      </c>
      <c r="CI5" s="8" t="s">
        <v>8769</v>
      </c>
      <c r="CJ5" s="8" t="s">
        <v>8769</v>
      </c>
      <c r="CK5" s="8" t="s">
        <v>8769</v>
      </c>
      <c r="CL5" s="8" t="s">
        <v>8769</v>
      </c>
      <c r="CM5" s="8" t="s">
        <v>8769</v>
      </c>
      <c r="CN5" s="8" t="s">
        <v>8769</v>
      </c>
      <c r="CO5" s="8" t="s">
        <v>8769</v>
      </c>
      <c r="CP5" s="8" t="s">
        <v>8769</v>
      </c>
      <c r="CQ5" s="8" t="s">
        <v>8769</v>
      </c>
      <c r="CR5" s="8" t="s">
        <v>8769</v>
      </c>
      <c r="CS5" s="8" t="s">
        <v>8769</v>
      </c>
      <c r="CT5" s="8" t="s">
        <v>8769</v>
      </c>
      <c r="CU5" s="8" t="s">
        <v>8769</v>
      </c>
      <c r="CV5" s="8" t="s">
        <v>8769</v>
      </c>
      <c r="CW5" s="8" t="s">
        <v>8769</v>
      </c>
      <c r="CX5" s="8" t="s">
        <v>8769</v>
      </c>
      <c r="CY5" s="8" t="s">
        <v>8769</v>
      </c>
      <c r="CZ5" s="8" t="s">
        <v>8769</v>
      </c>
      <c r="DA5" s="8" t="s">
        <v>8769</v>
      </c>
      <c r="DB5" s="8" t="s">
        <v>8769</v>
      </c>
      <c r="DC5" s="8" t="s">
        <v>8769</v>
      </c>
      <c r="DD5" s="8" t="s">
        <v>8769</v>
      </c>
      <c r="DE5" s="8" t="s">
        <v>8769</v>
      </c>
      <c r="DF5" s="8" t="s">
        <v>8769</v>
      </c>
      <c r="DG5" s="8" t="s">
        <v>8769</v>
      </c>
      <c r="DH5" s="8" t="s">
        <v>8769</v>
      </c>
      <c r="DI5" s="8" t="s">
        <v>8769</v>
      </c>
      <c r="DJ5" s="8" t="s">
        <v>8769</v>
      </c>
      <c r="DK5" s="8" t="s">
        <v>8769</v>
      </c>
      <c r="DL5" s="8" t="s">
        <v>8769</v>
      </c>
      <c r="DM5" s="8" t="s">
        <v>8769</v>
      </c>
      <c r="DN5" s="8" t="s">
        <v>8769</v>
      </c>
      <c r="DO5" s="8" t="s">
        <v>8769</v>
      </c>
      <c r="DP5" s="8" t="s">
        <v>8769</v>
      </c>
      <c r="DQ5" s="8" t="s">
        <v>8769</v>
      </c>
      <c r="DR5" s="8" t="s">
        <v>8769</v>
      </c>
      <c r="DS5" s="8" t="s">
        <v>8769</v>
      </c>
      <c r="DT5" s="8" t="s">
        <v>8769</v>
      </c>
      <c r="DU5" s="8" t="s">
        <v>8769</v>
      </c>
      <c r="DV5" s="8" t="s">
        <v>8769</v>
      </c>
      <c r="DW5" s="8" t="s">
        <v>8769</v>
      </c>
      <c r="DX5" s="8" t="s">
        <v>8769</v>
      </c>
      <c r="DY5" s="8" t="s">
        <v>8769</v>
      </c>
      <c r="DZ5" s="8" t="s">
        <v>8769</v>
      </c>
      <c r="EA5" s="8" t="s">
        <v>8769</v>
      </c>
      <c r="EB5" s="8" t="s">
        <v>8769</v>
      </c>
      <c r="EC5" s="8" t="s">
        <v>8769</v>
      </c>
      <c r="ED5" s="8" t="s">
        <v>8769</v>
      </c>
      <c r="EE5" s="8" t="s">
        <v>8769</v>
      </c>
      <c r="EF5" s="8" t="s">
        <v>8769</v>
      </c>
      <c r="EG5" s="8" t="s">
        <v>8769</v>
      </c>
      <c r="EH5" s="8" t="s">
        <v>8769</v>
      </c>
      <c r="EI5" s="8" t="s">
        <v>8769</v>
      </c>
      <c r="EJ5" s="8" t="s">
        <v>8769</v>
      </c>
      <c r="EK5" s="8" t="s">
        <v>8769</v>
      </c>
      <c r="EL5" s="8" t="s">
        <v>8769</v>
      </c>
      <c r="EM5" s="8" t="s">
        <v>8769</v>
      </c>
      <c r="EN5" s="8" t="s">
        <v>8769</v>
      </c>
      <c r="EO5" s="8" t="s">
        <v>8769</v>
      </c>
      <c r="EP5" s="8" t="s">
        <v>8769</v>
      </c>
      <c r="EQ5" s="8" t="s">
        <v>8769</v>
      </c>
      <c r="ER5" s="8" t="s">
        <v>8769</v>
      </c>
      <c r="ES5" s="8" t="s">
        <v>8769</v>
      </c>
      <c r="ET5" s="8" t="s">
        <v>8769</v>
      </c>
      <c r="EU5" s="8" t="s">
        <v>8769</v>
      </c>
      <c r="EV5" s="8" t="s">
        <v>8769</v>
      </c>
      <c r="EW5" s="8" t="s">
        <v>8769</v>
      </c>
      <c r="EX5" s="8" t="s">
        <v>8769</v>
      </c>
      <c r="EY5" s="8" t="s">
        <v>8769</v>
      </c>
      <c r="EZ5" s="8" t="s">
        <v>8769</v>
      </c>
      <c r="FA5" s="8" t="s">
        <v>8769</v>
      </c>
      <c r="FB5" s="8" t="s">
        <v>8769</v>
      </c>
      <c r="FC5" s="8" t="s">
        <v>8769</v>
      </c>
      <c r="FD5" s="8" t="s">
        <v>8769</v>
      </c>
      <c r="FE5" s="8" t="s">
        <v>8769</v>
      </c>
      <c r="FF5" s="8" t="s">
        <v>8769</v>
      </c>
      <c r="FG5" s="8" t="s">
        <v>8769</v>
      </c>
      <c r="FH5" s="8" t="s">
        <v>8769</v>
      </c>
      <c r="FI5" s="8" t="s">
        <v>8769</v>
      </c>
      <c r="FJ5" s="8" t="s">
        <v>8769</v>
      </c>
      <c r="FK5" s="8" t="s">
        <v>8769</v>
      </c>
      <c r="FL5" s="8" t="s">
        <v>8769</v>
      </c>
      <c r="FM5" s="8" t="s">
        <v>8769</v>
      </c>
      <c r="FN5" s="8" t="s">
        <v>8769</v>
      </c>
      <c r="FO5" s="8" t="s">
        <v>8769</v>
      </c>
      <c r="FP5" s="8" t="s">
        <v>8769</v>
      </c>
      <c r="FQ5" s="8" t="s">
        <v>8769</v>
      </c>
      <c r="FR5" s="8" t="s">
        <v>8769</v>
      </c>
      <c r="FS5" s="8" t="s">
        <v>8769</v>
      </c>
      <c r="FT5" s="8" t="s">
        <v>8769</v>
      </c>
      <c r="FU5" s="8" t="s">
        <v>8769</v>
      </c>
      <c r="FV5" s="8" t="s">
        <v>8769</v>
      </c>
      <c r="FW5" s="8" t="s">
        <v>8769</v>
      </c>
      <c r="FX5" s="8" t="s">
        <v>8769</v>
      </c>
      <c r="FY5" s="8" t="s">
        <v>8769</v>
      </c>
      <c r="FZ5" s="8" t="s">
        <v>8769</v>
      </c>
      <c r="GA5" s="8" t="s">
        <v>8769</v>
      </c>
      <c r="GB5" s="8" t="s">
        <v>8769</v>
      </c>
      <c r="GC5" s="8" t="s">
        <v>8769</v>
      </c>
      <c r="GD5" s="8" t="s">
        <v>8769</v>
      </c>
      <c r="GE5" s="8" t="s">
        <v>8769</v>
      </c>
      <c r="GF5" s="8" t="s">
        <v>8769</v>
      </c>
      <c r="GG5" s="8" t="s">
        <v>8769</v>
      </c>
      <c r="GH5" s="8" t="s">
        <v>8769</v>
      </c>
      <c r="GI5" s="8" t="s">
        <v>8769</v>
      </c>
      <c r="GJ5" s="8" t="s">
        <v>8769</v>
      </c>
      <c r="GK5" s="8" t="s">
        <v>8769</v>
      </c>
      <c r="GL5" s="8" t="s">
        <v>8769</v>
      </c>
      <c r="GM5" s="8" t="s">
        <v>8769</v>
      </c>
      <c r="GN5" s="8" t="s">
        <v>8769</v>
      </c>
      <c r="GO5" s="8" t="s">
        <v>8769</v>
      </c>
      <c r="GP5" s="8" t="s">
        <v>8769</v>
      </c>
      <c r="GQ5" s="8" t="s">
        <v>8769</v>
      </c>
      <c r="GR5" s="8" t="s">
        <v>8769</v>
      </c>
      <c r="GS5" s="8" t="s">
        <v>8769</v>
      </c>
      <c r="GT5" s="8" t="s">
        <v>8769</v>
      </c>
      <c r="GU5" s="8" t="s">
        <v>8769</v>
      </c>
      <c r="GV5" s="8" t="s">
        <v>8769</v>
      </c>
      <c r="GW5" s="8" t="s">
        <v>8769</v>
      </c>
      <c r="GX5" s="8" t="s">
        <v>8769</v>
      </c>
      <c r="GY5" s="8" t="s">
        <v>8769</v>
      </c>
      <c r="GZ5" s="8" t="s">
        <v>8769</v>
      </c>
      <c r="HA5" s="8" t="s">
        <v>8769</v>
      </c>
      <c r="HB5" s="8" t="s">
        <v>8769</v>
      </c>
      <c r="HC5" s="8" t="s">
        <v>8769</v>
      </c>
      <c r="HD5" s="8" t="s">
        <v>8769</v>
      </c>
      <c r="HE5" s="8" t="s">
        <v>8769</v>
      </c>
      <c r="HF5" s="8" t="s">
        <v>8769</v>
      </c>
      <c r="HG5" s="8" t="s">
        <v>8769</v>
      </c>
      <c r="HH5" s="8" t="s">
        <v>8769</v>
      </c>
      <c r="HI5" s="8" t="s">
        <v>8769</v>
      </c>
      <c r="HJ5" s="8" t="s">
        <v>8769</v>
      </c>
      <c r="HK5" s="8" t="s">
        <v>8769</v>
      </c>
      <c r="HL5" s="8" t="s">
        <v>8769</v>
      </c>
      <c r="HM5" s="8" t="s">
        <v>8769</v>
      </c>
      <c r="HN5" s="8" t="s">
        <v>8769</v>
      </c>
      <c r="HO5" s="8" t="s">
        <v>8769</v>
      </c>
      <c r="HP5" s="8" t="s">
        <v>8769</v>
      </c>
      <c r="HQ5" s="8" t="s">
        <v>8769</v>
      </c>
      <c r="HR5" s="8" t="s">
        <v>8769</v>
      </c>
      <c r="HS5" s="8" t="s">
        <v>8769</v>
      </c>
      <c r="HT5" s="8" t="s">
        <v>8769</v>
      </c>
      <c r="HU5" s="8" t="s">
        <v>8769</v>
      </c>
      <c r="HV5" s="8" t="s">
        <v>8769</v>
      </c>
      <c r="HW5" s="8" t="s">
        <v>8769</v>
      </c>
      <c r="HX5" s="8" t="s">
        <v>8769</v>
      </c>
      <c r="HY5" s="8" t="s">
        <v>8769</v>
      </c>
      <c r="HZ5" s="8" t="s">
        <v>8769</v>
      </c>
      <c r="IA5" s="8" t="s">
        <v>8769</v>
      </c>
      <c r="IB5" s="8" t="s">
        <v>8769</v>
      </c>
      <c r="IC5" s="8" t="s">
        <v>8769</v>
      </c>
      <c r="ID5" s="8" t="s">
        <v>8769</v>
      </c>
      <c r="IE5" s="8" t="s">
        <v>8769</v>
      </c>
      <c r="IF5" s="8" t="s">
        <v>8769</v>
      </c>
      <c r="IG5" s="8" t="s">
        <v>8769</v>
      </c>
      <c r="IH5" s="8" t="s">
        <v>8769</v>
      </c>
      <c r="II5" s="8" t="s">
        <v>8769</v>
      </c>
      <c r="IJ5" s="8" t="s">
        <v>8769</v>
      </c>
      <c r="IK5" s="8" t="s">
        <v>8769</v>
      </c>
      <c r="IL5" s="8" t="s">
        <v>8769</v>
      </c>
      <c r="IM5" s="8" t="s">
        <v>8769</v>
      </c>
      <c r="IN5" s="8" t="s">
        <v>8769</v>
      </c>
      <c r="IO5" s="8" t="s">
        <v>8769</v>
      </c>
      <c r="IP5" s="8" t="s">
        <v>8769</v>
      </c>
      <c r="IQ5" s="8" t="s">
        <v>8769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2.15</v>
      </c>
      <c r="C11" s="9">
        <v>2.0310000000000001</v>
      </c>
      <c r="D11" s="9">
        <v>1.4490000000000001</v>
      </c>
      <c r="E11" s="9">
        <v>0.58099999999999996</v>
      </c>
      <c r="F11" s="9">
        <v>0.61399999999999999</v>
      </c>
      <c r="G11" s="9">
        <v>0.61399999999999999</v>
      </c>
      <c r="H11" s="9">
        <v>0</v>
      </c>
      <c r="I11" s="9">
        <v>1.0249999999999999</v>
      </c>
      <c r="J11" s="9">
        <v>0.68700000000000006</v>
      </c>
      <c r="K11" s="9">
        <v>0.33800000000000002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14.122999999999999</v>
      </c>
      <c r="V11" s="9">
        <v>8.0519999999999996</v>
      </c>
      <c r="W11" s="9">
        <v>6.0709999999999997</v>
      </c>
      <c r="X11" s="9">
        <v>14.122999999999999</v>
      </c>
      <c r="Y11" s="9">
        <v>8.0519999999999996</v>
      </c>
      <c r="Z11" s="9">
        <v>6.0709999999999997</v>
      </c>
      <c r="AA11" s="9">
        <v>5.5339999999999998</v>
      </c>
      <c r="AB11" s="9">
        <v>1.976</v>
      </c>
      <c r="AC11" s="9">
        <v>3.5579999999999998</v>
      </c>
      <c r="AD11" s="9">
        <v>3.6160000000000001</v>
      </c>
      <c r="AE11" s="9">
        <v>2.9870000000000001</v>
      </c>
      <c r="AF11" s="9">
        <v>0.63</v>
      </c>
      <c r="AG11" s="9">
        <v>1.1459999999999999</v>
      </c>
      <c r="AH11" s="9">
        <v>0.64600000000000002</v>
      </c>
      <c r="AI11" s="9">
        <v>0.5</v>
      </c>
      <c r="AJ11" s="9">
        <v>1.877</v>
      </c>
      <c r="AK11" s="9">
        <v>0.49399999999999999</v>
      </c>
      <c r="AL11" s="9">
        <v>1.383</v>
      </c>
      <c r="AM11" s="9">
        <v>1.9490000000000001</v>
      </c>
      <c r="AN11" s="9">
        <v>1.9490000000000001</v>
      </c>
      <c r="AO11" s="9">
        <v>0</v>
      </c>
      <c r="AP11" s="9">
        <v>1.9490000000000001</v>
      </c>
      <c r="AQ11" s="9">
        <v>1.9490000000000001</v>
      </c>
      <c r="AR11" s="9">
        <v>0</v>
      </c>
      <c r="AS11" s="9">
        <v>0</v>
      </c>
      <c r="AT11" s="9">
        <v>0</v>
      </c>
      <c r="AU11" s="9">
        <v>0</v>
      </c>
      <c r="AV11" s="9">
        <v>3.448</v>
      </c>
      <c r="AW11" s="9">
        <v>2.4460000000000002</v>
      </c>
      <c r="AX11" s="9">
        <v>1.0009999999999999</v>
      </c>
      <c r="AY11" s="9">
        <v>3.448</v>
      </c>
      <c r="AZ11" s="9">
        <v>2.4460000000000002</v>
      </c>
      <c r="BA11" s="9">
        <v>1.0009999999999999</v>
      </c>
      <c r="BB11" s="9">
        <v>0</v>
      </c>
      <c r="BC11" s="9">
        <v>0</v>
      </c>
      <c r="BD11" s="9">
        <v>0</v>
      </c>
      <c r="BE11" s="9">
        <v>0.60799999999999998</v>
      </c>
      <c r="BF11" s="9">
        <v>0.60799999999999998</v>
      </c>
      <c r="BG11" s="9">
        <v>0</v>
      </c>
      <c r="BH11" s="9">
        <v>1.7450000000000001</v>
      </c>
      <c r="BI11" s="9">
        <v>0.74399999999999999</v>
      </c>
      <c r="BJ11" s="9">
        <v>1.0009999999999999</v>
      </c>
      <c r="BK11" s="9">
        <v>1.0940000000000001</v>
      </c>
      <c r="BL11" s="9">
        <v>1.0940000000000001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6.8280000000000003</v>
      </c>
      <c r="BX11" s="9">
        <v>2.3940000000000001</v>
      </c>
      <c r="BY11" s="9">
        <v>4.4340000000000002</v>
      </c>
      <c r="BZ11" s="9">
        <v>6.8280000000000003</v>
      </c>
      <c r="CA11" s="9">
        <v>2.3940000000000001</v>
      </c>
      <c r="CB11" s="9">
        <v>4.4340000000000002</v>
      </c>
      <c r="CC11" s="9">
        <v>3.07</v>
      </c>
      <c r="CD11" s="9">
        <v>1.8029999999999999</v>
      </c>
      <c r="CE11" s="9">
        <v>1.2669999999999999</v>
      </c>
      <c r="CF11" s="9">
        <v>2.6720000000000002</v>
      </c>
      <c r="CG11" s="9">
        <v>0</v>
      </c>
      <c r="CH11" s="9">
        <v>2.6720000000000002</v>
      </c>
      <c r="CI11" s="9">
        <v>0.495</v>
      </c>
      <c r="CJ11" s="9">
        <v>0</v>
      </c>
      <c r="CK11" s="9">
        <v>0.495</v>
      </c>
      <c r="CL11" s="9">
        <v>0</v>
      </c>
      <c r="CM11" s="9">
        <v>0</v>
      </c>
      <c r="CN11" s="9">
        <v>0</v>
      </c>
      <c r="CO11" s="9">
        <v>0.59099999999999997</v>
      </c>
      <c r="CP11" s="9">
        <v>0.59099999999999997</v>
      </c>
      <c r="CQ11" s="9">
        <v>0</v>
      </c>
      <c r="CR11" s="9">
        <v>0.59099999999999997</v>
      </c>
      <c r="CS11" s="9">
        <v>0.59099999999999997</v>
      </c>
      <c r="CT11" s="9">
        <v>0</v>
      </c>
      <c r="CU11" s="9">
        <v>0</v>
      </c>
      <c r="CV11" s="9">
        <v>0</v>
      </c>
      <c r="CW11" s="9">
        <v>0</v>
      </c>
      <c r="CX11" s="9">
        <v>8.7319999999999993</v>
      </c>
      <c r="CY11" s="9">
        <v>2.8069999999999999</v>
      </c>
      <c r="CZ11" s="9">
        <v>5.9249999999999998</v>
      </c>
      <c r="DA11" s="9">
        <v>8.7319999999999993</v>
      </c>
      <c r="DB11" s="9">
        <v>2.8069999999999999</v>
      </c>
      <c r="DC11" s="9">
        <v>5.9249999999999998</v>
      </c>
      <c r="DD11" s="9">
        <v>0</v>
      </c>
      <c r="DE11" s="9">
        <v>0</v>
      </c>
      <c r="DF11" s="9">
        <v>0</v>
      </c>
      <c r="DG11" s="9">
        <v>4.4539999999999997</v>
      </c>
      <c r="DH11" s="9">
        <v>2.278</v>
      </c>
      <c r="DI11" s="9">
        <v>2.1760000000000002</v>
      </c>
      <c r="DJ11" s="9">
        <v>3.2650000000000001</v>
      </c>
      <c r="DK11" s="9">
        <v>0.53</v>
      </c>
      <c r="DL11" s="9">
        <v>2.7360000000000002</v>
      </c>
      <c r="DM11" s="9">
        <v>0</v>
      </c>
      <c r="DN11" s="9">
        <v>0</v>
      </c>
      <c r="DO11" s="9">
        <v>0</v>
      </c>
      <c r="DP11" s="9">
        <v>1.0129999999999999</v>
      </c>
      <c r="DQ11" s="9">
        <v>0</v>
      </c>
      <c r="DR11" s="9">
        <v>1.0129999999999999</v>
      </c>
      <c r="DS11" s="9">
        <v>1.0129999999999999</v>
      </c>
      <c r="DT11" s="9">
        <v>0</v>
      </c>
      <c r="DU11" s="9">
        <v>1.0129999999999999</v>
      </c>
      <c r="DV11" s="9">
        <v>0</v>
      </c>
      <c r="DW11" s="9">
        <v>0</v>
      </c>
      <c r="DX11" s="9">
        <v>0</v>
      </c>
      <c r="DY11" s="9">
        <v>10.571999999999999</v>
      </c>
      <c r="DZ11" s="9">
        <v>5.7210000000000001</v>
      </c>
      <c r="EA11" s="9">
        <v>4.851</v>
      </c>
      <c r="EB11" s="9">
        <v>10.571999999999999</v>
      </c>
      <c r="EC11" s="9">
        <v>5.7210000000000001</v>
      </c>
      <c r="ED11" s="9">
        <v>4.851</v>
      </c>
      <c r="EE11" s="9">
        <v>5.7119999999999997</v>
      </c>
      <c r="EF11" s="9">
        <v>2.7570000000000001</v>
      </c>
      <c r="EG11" s="9">
        <v>2.9540000000000002</v>
      </c>
      <c r="EH11" s="9">
        <v>1.17</v>
      </c>
      <c r="EI11" s="9">
        <v>0.60799999999999998</v>
      </c>
      <c r="EJ11" s="9">
        <v>0.56200000000000006</v>
      </c>
      <c r="EK11" s="9">
        <v>1.7909999999999999</v>
      </c>
      <c r="EL11" s="9">
        <v>1.274</v>
      </c>
      <c r="EM11" s="9">
        <v>0.51700000000000002</v>
      </c>
      <c r="EN11" s="9">
        <v>1.331</v>
      </c>
      <c r="EO11" s="9">
        <v>0.51200000000000001</v>
      </c>
      <c r="EP11" s="9">
        <v>0.81799999999999995</v>
      </c>
      <c r="EQ11" s="9">
        <v>0.56799999999999995</v>
      </c>
      <c r="ER11" s="9">
        <v>0.56799999999999995</v>
      </c>
      <c r="ES11" s="9">
        <v>0</v>
      </c>
      <c r="ET11" s="9">
        <v>0.56799999999999995</v>
      </c>
      <c r="EU11" s="9">
        <v>0.56799999999999995</v>
      </c>
      <c r="EV11" s="9">
        <v>0</v>
      </c>
      <c r="EW11" s="9">
        <v>0</v>
      </c>
      <c r="EX11" s="9">
        <v>0</v>
      </c>
      <c r="EY11" s="9">
        <v>0</v>
      </c>
      <c r="EZ11" s="9">
        <v>12.052</v>
      </c>
      <c r="FA11" s="9">
        <v>6.43</v>
      </c>
      <c r="FB11" s="9">
        <v>5.6210000000000004</v>
      </c>
      <c r="FC11" s="9">
        <v>12.052</v>
      </c>
      <c r="FD11" s="9">
        <v>6.43</v>
      </c>
      <c r="FE11" s="9">
        <v>5.6210000000000004</v>
      </c>
      <c r="FF11" s="9">
        <v>4.8259999999999996</v>
      </c>
      <c r="FG11" s="9">
        <v>2.2909999999999999</v>
      </c>
      <c r="FH11" s="9">
        <v>2.5350000000000001</v>
      </c>
      <c r="FI11" s="9">
        <v>4.0819999999999999</v>
      </c>
      <c r="FJ11" s="9">
        <v>2.923</v>
      </c>
      <c r="FK11" s="9">
        <v>1.1579999999999999</v>
      </c>
      <c r="FL11" s="9">
        <v>2.2109999999999999</v>
      </c>
      <c r="FM11" s="9">
        <v>1.2150000000000001</v>
      </c>
      <c r="FN11" s="9">
        <v>0.996</v>
      </c>
      <c r="FO11" s="9">
        <v>0.44700000000000001</v>
      </c>
      <c r="FP11" s="9">
        <v>0</v>
      </c>
      <c r="FQ11" s="9">
        <v>0.44700000000000001</v>
      </c>
      <c r="FR11" s="9">
        <v>0.48499999999999999</v>
      </c>
      <c r="FS11" s="9">
        <v>0</v>
      </c>
      <c r="FT11" s="9">
        <v>0.48499999999999999</v>
      </c>
      <c r="FU11" s="9">
        <v>0.48499999999999999</v>
      </c>
      <c r="FV11" s="9">
        <v>0</v>
      </c>
      <c r="FW11" s="9">
        <v>0.48499999999999999</v>
      </c>
      <c r="FX11" s="9">
        <v>0</v>
      </c>
      <c r="FY11" s="9">
        <v>0</v>
      </c>
      <c r="FZ11" s="9">
        <v>0</v>
      </c>
      <c r="GA11" s="9">
        <v>23.097999999999999</v>
      </c>
      <c r="GB11" s="9">
        <v>12.683999999999999</v>
      </c>
      <c r="GC11" s="9">
        <v>10.413</v>
      </c>
      <c r="GD11" s="9">
        <v>23.097999999999999</v>
      </c>
      <c r="GE11" s="9">
        <v>12.683999999999999</v>
      </c>
      <c r="GF11" s="9">
        <v>10.413</v>
      </c>
      <c r="GG11" s="9">
        <v>13.009</v>
      </c>
      <c r="GH11" s="9">
        <v>6.5149999999999997</v>
      </c>
      <c r="GI11" s="9">
        <v>6.4930000000000003</v>
      </c>
      <c r="GJ11" s="9">
        <v>2.7850000000000001</v>
      </c>
      <c r="GK11" s="9">
        <v>2.2029999999999998</v>
      </c>
      <c r="GL11" s="9">
        <v>0.58199999999999996</v>
      </c>
      <c r="GM11" s="9">
        <v>3.4870000000000001</v>
      </c>
      <c r="GN11" s="9">
        <v>1.268</v>
      </c>
      <c r="GO11" s="9">
        <v>2.2189999999999999</v>
      </c>
      <c r="GP11" s="9">
        <v>1.119</v>
      </c>
      <c r="GQ11" s="9">
        <v>0</v>
      </c>
      <c r="GR11" s="9">
        <v>1.119</v>
      </c>
      <c r="GS11" s="9">
        <v>2.6970000000000001</v>
      </c>
      <c r="GT11" s="9">
        <v>2.6970000000000001</v>
      </c>
      <c r="GU11" s="9">
        <v>0</v>
      </c>
      <c r="GV11" s="9">
        <v>2.6970000000000001</v>
      </c>
      <c r="GW11" s="9">
        <v>2.6970000000000001</v>
      </c>
      <c r="GX11" s="9">
        <v>0</v>
      </c>
      <c r="GY11" s="9">
        <v>0</v>
      </c>
      <c r="GZ11" s="9">
        <v>0</v>
      </c>
      <c r="HA11" s="9">
        <v>0</v>
      </c>
      <c r="HB11" s="9">
        <v>161.89099999999999</v>
      </c>
      <c r="HC11" s="9">
        <v>90.637</v>
      </c>
      <c r="HD11" s="9">
        <v>71.253</v>
      </c>
      <c r="HE11" s="9">
        <v>160.035</v>
      </c>
      <c r="HF11" s="9">
        <v>89.176000000000002</v>
      </c>
      <c r="HG11" s="9">
        <v>70.858999999999995</v>
      </c>
      <c r="HH11" s="9">
        <v>61.767000000000003</v>
      </c>
      <c r="HI11" s="9">
        <v>34.972000000000001</v>
      </c>
      <c r="HJ11" s="9">
        <v>26.795000000000002</v>
      </c>
      <c r="HK11" s="9">
        <v>31.204000000000001</v>
      </c>
      <c r="HL11" s="9">
        <v>17.279</v>
      </c>
      <c r="HM11" s="9">
        <v>13.923999999999999</v>
      </c>
      <c r="HN11" s="9">
        <v>28.798999999999999</v>
      </c>
      <c r="HO11" s="9">
        <v>14.816000000000001</v>
      </c>
      <c r="HP11" s="9">
        <v>13.983000000000001</v>
      </c>
      <c r="HQ11" s="9">
        <v>20.655000000000001</v>
      </c>
      <c r="HR11" s="9">
        <v>11.281000000000001</v>
      </c>
      <c r="HS11" s="9">
        <v>9.3740000000000006</v>
      </c>
      <c r="HT11" s="9">
        <v>19.466000000000001</v>
      </c>
      <c r="HU11" s="9">
        <v>12.289</v>
      </c>
      <c r="HV11" s="9">
        <v>7.1769999999999996</v>
      </c>
      <c r="HW11" s="9">
        <v>17.609000000000002</v>
      </c>
      <c r="HX11" s="9">
        <v>10.827</v>
      </c>
      <c r="HY11" s="9">
        <v>6.7830000000000004</v>
      </c>
      <c r="HZ11" s="9">
        <v>1.8560000000000001</v>
      </c>
      <c r="IA11" s="9">
        <v>1.462</v>
      </c>
      <c r="IB11" s="9">
        <v>0.39500000000000002</v>
      </c>
      <c r="IC11" s="9">
        <v>146.63</v>
      </c>
      <c r="ID11" s="9">
        <v>81.191999999999993</v>
      </c>
      <c r="IE11" s="9">
        <v>65.438000000000002</v>
      </c>
      <c r="IF11" s="9">
        <v>145.6</v>
      </c>
      <c r="IG11" s="9">
        <v>80.557000000000002</v>
      </c>
      <c r="IH11" s="9">
        <v>65.043000000000006</v>
      </c>
      <c r="II11" s="9">
        <v>53.728000000000002</v>
      </c>
      <c r="IJ11" s="9">
        <v>30.481999999999999</v>
      </c>
      <c r="IK11" s="9">
        <v>23.245999999999999</v>
      </c>
      <c r="IL11" s="9">
        <v>28.125</v>
      </c>
      <c r="IM11" s="9">
        <v>15.2</v>
      </c>
      <c r="IN11" s="9">
        <v>12.926</v>
      </c>
      <c r="IO11" s="9">
        <v>27.882000000000001</v>
      </c>
      <c r="IP11" s="9">
        <v>13.898999999999999</v>
      </c>
      <c r="IQ11" s="9">
        <v>13.983000000000001</v>
      </c>
    </row>
    <row r="12" spans="1:251">
      <c r="A12" s="10">
        <v>42401</v>
      </c>
      <c r="B12" s="9">
        <v>2.4289999999999998</v>
      </c>
      <c r="C12" s="9">
        <v>0.52200000000000002</v>
      </c>
      <c r="D12" s="9">
        <v>0</v>
      </c>
      <c r="E12" s="9">
        <v>0.52200000000000002</v>
      </c>
      <c r="F12" s="9">
        <v>0.59499999999999997</v>
      </c>
      <c r="G12" s="9">
        <v>0.59499999999999997</v>
      </c>
      <c r="H12" s="9">
        <v>0</v>
      </c>
      <c r="I12" s="9">
        <v>0.46899999999999997</v>
      </c>
      <c r="J12" s="9">
        <v>0</v>
      </c>
      <c r="K12" s="9">
        <v>0.46899999999999997</v>
      </c>
      <c r="L12" s="9">
        <v>1.093</v>
      </c>
      <c r="M12" s="9">
        <v>0.69399999999999995</v>
      </c>
      <c r="N12" s="9">
        <v>0.39900000000000002</v>
      </c>
      <c r="O12" s="9">
        <v>1.093</v>
      </c>
      <c r="P12" s="9">
        <v>0.69399999999999995</v>
      </c>
      <c r="Q12" s="9">
        <v>0.39900000000000002</v>
      </c>
      <c r="R12" s="9">
        <v>0</v>
      </c>
      <c r="S12" s="9">
        <v>0</v>
      </c>
      <c r="T12" s="9">
        <v>0</v>
      </c>
      <c r="U12" s="9">
        <v>16.474</v>
      </c>
      <c r="V12" s="9">
        <v>11.071999999999999</v>
      </c>
      <c r="W12" s="9">
        <v>5.4020000000000001</v>
      </c>
      <c r="X12" s="9">
        <v>16.474</v>
      </c>
      <c r="Y12" s="9">
        <v>11.071999999999999</v>
      </c>
      <c r="Z12" s="9">
        <v>5.4020000000000001</v>
      </c>
      <c r="AA12" s="9">
        <v>2.3069999999999999</v>
      </c>
      <c r="AB12" s="9">
        <v>1.702</v>
      </c>
      <c r="AC12" s="9">
        <v>0.60499999999999998</v>
      </c>
      <c r="AD12" s="9">
        <v>6.2060000000000004</v>
      </c>
      <c r="AE12" s="9">
        <v>3.403</v>
      </c>
      <c r="AF12" s="9">
        <v>2.8029999999999999</v>
      </c>
      <c r="AG12" s="9">
        <v>2.3050000000000002</v>
      </c>
      <c r="AH12" s="9">
        <v>1.669</v>
      </c>
      <c r="AI12" s="9">
        <v>0.63600000000000001</v>
      </c>
      <c r="AJ12" s="9">
        <v>2.677</v>
      </c>
      <c r="AK12" s="9">
        <v>1.66</v>
      </c>
      <c r="AL12" s="9">
        <v>1.0169999999999999</v>
      </c>
      <c r="AM12" s="9">
        <v>2.9790000000000001</v>
      </c>
      <c r="AN12" s="9">
        <v>2.6379999999999999</v>
      </c>
      <c r="AO12" s="9">
        <v>0.34100000000000003</v>
      </c>
      <c r="AP12" s="9">
        <v>2.9790000000000001</v>
      </c>
      <c r="AQ12" s="9">
        <v>2.6379999999999999</v>
      </c>
      <c r="AR12" s="9">
        <v>0.34100000000000003</v>
      </c>
      <c r="AS12" s="9">
        <v>0</v>
      </c>
      <c r="AT12" s="9">
        <v>0</v>
      </c>
      <c r="AU12" s="9">
        <v>0</v>
      </c>
      <c r="AV12" s="9">
        <v>7.0339999999999998</v>
      </c>
      <c r="AW12" s="9">
        <v>3.1949999999999998</v>
      </c>
      <c r="AX12" s="9">
        <v>3.839</v>
      </c>
      <c r="AY12" s="9">
        <v>7.0339999999999998</v>
      </c>
      <c r="AZ12" s="9">
        <v>3.1949999999999998</v>
      </c>
      <c r="BA12" s="9">
        <v>3.839</v>
      </c>
      <c r="BB12" s="9">
        <v>2.7450000000000001</v>
      </c>
      <c r="BC12" s="9">
        <v>0.59799999999999998</v>
      </c>
      <c r="BD12" s="9">
        <v>2.1469999999999998</v>
      </c>
      <c r="BE12" s="9">
        <v>1.679</v>
      </c>
      <c r="BF12" s="9">
        <v>1.093</v>
      </c>
      <c r="BG12" s="9">
        <v>0.58599999999999997</v>
      </c>
      <c r="BH12" s="9">
        <v>0.48499999999999999</v>
      </c>
      <c r="BI12" s="9">
        <v>0</v>
      </c>
      <c r="BJ12" s="9">
        <v>0.48499999999999999</v>
      </c>
      <c r="BK12" s="9">
        <v>1.07</v>
      </c>
      <c r="BL12" s="9">
        <v>1.07</v>
      </c>
      <c r="BM12" s="9">
        <v>0</v>
      </c>
      <c r="BN12" s="9">
        <v>1.0549999999999999</v>
      </c>
      <c r="BO12" s="9">
        <v>0.434</v>
      </c>
      <c r="BP12" s="9">
        <v>0.621</v>
      </c>
      <c r="BQ12" s="9">
        <v>1.0549999999999999</v>
      </c>
      <c r="BR12" s="9">
        <v>0.434</v>
      </c>
      <c r="BS12" s="9">
        <v>0.621</v>
      </c>
      <c r="BT12" s="9">
        <v>0</v>
      </c>
      <c r="BU12" s="9">
        <v>0</v>
      </c>
      <c r="BV12" s="9">
        <v>0</v>
      </c>
      <c r="BW12" s="9">
        <v>10.726000000000001</v>
      </c>
      <c r="BX12" s="9">
        <v>0.91800000000000004</v>
      </c>
      <c r="BY12" s="9">
        <v>9.8070000000000004</v>
      </c>
      <c r="BZ12" s="9">
        <v>10.726000000000001</v>
      </c>
      <c r="CA12" s="9">
        <v>0.91800000000000004</v>
      </c>
      <c r="CB12" s="9">
        <v>9.8070000000000004</v>
      </c>
      <c r="CC12" s="9">
        <v>1.3460000000000001</v>
      </c>
      <c r="CD12" s="9">
        <v>0.46800000000000003</v>
      </c>
      <c r="CE12" s="9">
        <v>0.878</v>
      </c>
      <c r="CF12" s="9">
        <v>5.2939999999999996</v>
      </c>
      <c r="CG12" s="9">
        <v>0</v>
      </c>
      <c r="CH12" s="9">
        <v>5.2939999999999996</v>
      </c>
      <c r="CI12" s="9">
        <v>3.3370000000000002</v>
      </c>
      <c r="CJ12" s="9">
        <v>0.45100000000000001</v>
      </c>
      <c r="CK12" s="9">
        <v>2.8860000000000001</v>
      </c>
      <c r="CL12" s="9">
        <v>0.41799999999999998</v>
      </c>
      <c r="CM12" s="9">
        <v>0</v>
      </c>
      <c r="CN12" s="9">
        <v>0.41799999999999998</v>
      </c>
      <c r="CO12" s="9">
        <v>0.33100000000000002</v>
      </c>
      <c r="CP12" s="9">
        <v>0</v>
      </c>
      <c r="CQ12" s="9">
        <v>0.33100000000000002</v>
      </c>
      <c r="CR12" s="9">
        <v>0.33100000000000002</v>
      </c>
      <c r="CS12" s="9">
        <v>0</v>
      </c>
      <c r="CT12" s="9">
        <v>0.33100000000000002</v>
      </c>
      <c r="CU12" s="9">
        <v>0</v>
      </c>
      <c r="CV12" s="9">
        <v>0</v>
      </c>
      <c r="CW12" s="9">
        <v>0</v>
      </c>
      <c r="CX12" s="9">
        <v>4.0019999999999998</v>
      </c>
      <c r="CY12" s="9">
        <v>0.53700000000000003</v>
      </c>
      <c r="CZ12" s="9">
        <v>3.4649999999999999</v>
      </c>
      <c r="DA12" s="9">
        <v>4.0019999999999998</v>
      </c>
      <c r="DB12" s="9">
        <v>0.53700000000000003</v>
      </c>
      <c r="DC12" s="9">
        <v>3.4649999999999999</v>
      </c>
      <c r="DD12" s="9">
        <v>0</v>
      </c>
      <c r="DE12" s="9">
        <v>0</v>
      </c>
      <c r="DF12" s="9">
        <v>0</v>
      </c>
      <c r="DG12" s="9">
        <v>0.96899999999999997</v>
      </c>
      <c r="DH12" s="9">
        <v>0.53700000000000003</v>
      </c>
      <c r="DI12" s="9">
        <v>0.432</v>
      </c>
      <c r="DJ12" s="9">
        <v>1.528</v>
      </c>
      <c r="DK12" s="9">
        <v>0</v>
      </c>
      <c r="DL12" s="9">
        <v>1.528</v>
      </c>
      <c r="DM12" s="9">
        <v>1.5049999999999999</v>
      </c>
      <c r="DN12" s="9">
        <v>0</v>
      </c>
      <c r="DO12" s="9">
        <v>1.5049999999999999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3.1269999999999998</v>
      </c>
      <c r="DZ12" s="9">
        <v>2.56</v>
      </c>
      <c r="EA12" s="9">
        <v>0.56699999999999995</v>
      </c>
      <c r="EB12" s="9">
        <v>3.1269999999999998</v>
      </c>
      <c r="EC12" s="9">
        <v>2.56</v>
      </c>
      <c r="ED12" s="9">
        <v>0.56699999999999995</v>
      </c>
      <c r="EE12" s="9">
        <v>0.96499999999999997</v>
      </c>
      <c r="EF12" s="9">
        <v>0.96499999999999997</v>
      </c>
      <c r="EG12" s="9">
        <v>0</v>
      </c>
      <c r="EH12" s="9">
        <v>0</v>
      </c>
      <c r="EI12" s="9">
        <v>0</v>
      </c>
      <c r="EJ12" s="9">
        <v>0</v>
      </c>
      <c r="EK12" s="9">
        <v>1.681</v>
      </c>
      <c r="EL12" s="9">
        <v>1.113</v>
      </c>
      <c r="EM12" s="9">
        <v>0.56699999999999995</v>
      </c>
      <c r="EN12" s="9">
        <v>0.48099999999999998</v>
      </c>
      <c r="EO12" s="9">
        <v>0.48099999999999998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17.579999999999998</v>
      </c>
      <c r="FA12" s="9">
        <v>12.125</v>
      </c>
      <c r="FB12" s="9">
        <v>5.4550000000000001</v>
      </c>
      <c r="FC12" s="9">
        <v>17.579999999999998</v>
      </c>
      <c r="FD12" s="9">
        <v>12.125</v>
      </c>
      <c r="FE12" s="9">
        <v>5.4550000000000001</v>
      </c>
      <c r="FF12" s="9">
        <v>5.9359999999999999</v>
      </c>
      <c r="FG12" s="9">
        <v>3.1960000000000002</v>
      </c>
      <c r="FH12" s="9">
        <v>2.7410000000000001</v>
      </c>
      <c r="FI12" s="9">
        <v>2.8450000000000002</v>
      </c>
      <c r="FJ12" s="9">
        <v>2.2320000000000002</v>
      </c>
      <c r="FK12" s="9">
        <v>0.61299999999999999</v>
      </c>
      <c r="FL12" s="9">
        <v>4.2110000000000003</v>
      </c>
      <c r="FM12" s="9">
        <v>3.0430000000000001</v>
      </c>
      <c r="FN12" s="9">
        <v>1.1679999999999999</v>
      </c>
      <c r="FO12" s="9">
        <v>3.1</v>
      </c>
      <c r="FP12" s="9">
        <v>2.1669999999999998</v>
      </c>
      <c r="FQ12" s="9">
        <v>0.93300000000000005</v>
      </c>
      <c r="FR12" s="9">
        <v>1.488</v>
      </c>
      <c r="FS12" s="9">
        <v>1.488</v>
      </c>
      <c r="FT12" s="9">
        <v>0</v>
      </c>
      <c r="FU12" s="9">
        <v>1.488</v>
      </c>
      <c r="FV12" s="9">
        <v>1.488</v>
      </c>
      <c r="FW12" s="9">
        <v>0</v>
      </c>
      <c r="FX12" s="9">
        <v>0</v>
      </c>
      <c r="FY12" s="9">
        <v>0</v>
      </c>
      <c r="FZ12" s="9">
        <v>0</v>
      </c>
      <c r="GA12" s="9">
        <v>18.062999999999999</v>
      </c>
      <c r="GB12" s="9">
        <v>11.176</v>
      </c>
      <c r="GC12" s="9">
        <v>6.8860000000000001</v>
      </c>
      <c r="GD12" s="9">
        <v>17.777999999999999</v>
      </c>
      <c r="GE12" s="9">
        <v>11.176</v>
      </c>
      <c r="GF12" s="9">
        <v>6.601</v>
      </c>
      <c r="GG12" s="9">
        <v>6.931</v>
      </c>
      <c r="GH12" s="9">
        <v>5.0220000000000002</v>
      </c>
      <c r="GI12" s="9">
        <v>1.909</v>
      </c>
      <c r="GJ12" s="9">
        <v>3.758</v>
      </c>
      <c r="GK12" s="9">
        <v>2.7029999999999998</v>
      </c>
      <c r="GL12" s="9">
        <v>1.056</v>
      </c>
      <c r="GM12" s="9">
        <v>3.1669999999999998</v>
      </c>
      <c r="GN12" s="9">
        <v>2.069</v>
      </c>
      <c r="GO12" s="9">
        <v>1.0980000000000001</v>
      </c>
      <c r="GP12" s="9">
        <v>2.2730000000000001</v>
      </c>
      <c r="GQ12" s="9">
        <v>0.501</v>
      </c>
      <c r="GR12" s="9">
        <v>1.772</v>
      </c>
      <c r="GS12" s="9">
        <v>1.9330000000000001</v>
      </c>
      <c r="GT12" s="9">
        <v>0.88200000000000001</v>
      </c>
      <c r="GU12" s="9">
        <v>1.052</v>
      </c>
      <c r="GV12" s="9">
        <v>1.6479999999999999</v>
      </c>
      <c r="GW12" s="9">
        <v>0.88200000000000001</v>
      </c>
      <c r="GX12" s="9">
        <v>0.76700000000000002</v>
      </c>
      <c r="GY12" s="9">
        <v>0.28499999999999998</v>
      </c>
      <c r="GZ12" s="9">
        <v>0</v>
      </c>
      <c r="HA12" s="9">
        <v>0.28499999999999998</v>
      </c>
      <c r="HB12" s="9">
        <v>152.70699999999999</v>
      </c>
      <c r="HC12" s="9">
        <v>82.942999999999998</v>
      </c>
      <c r="HD12" s="9">
        <v>69.763000000000005</v>
      </c>
      <c r="HE12" s="9">
        <v>151.39699999999999</v>
      </c>
      <c r="HF12" s="9">
        <v>82.587000000000003</v>
      </c>
      <c r="HG12" s="9">
        <v>68.808999999999997</v>
      </c>
      <c r="HH12" s="9">
        <v>56.771000000000001</v>
      </c>
      <c r="HI12" s="9">
        <v>34.869999999999997</v>
      </c>
      <c r="HJ12" s="9">
        <v>21.901</v>
      </c>
      <c r="HK12" s="9">
        <v>26.913</v>
      </c>
      <c r="HL12" s="9">
        <v>14.082000000000001</v>
      </c>
      <c r="HM12" s="9">
        <v>12.831</v>
      </c>
      <c r="HN12" s="9">
        <v>34.031999999999996</v>
      </c>
      <c r="HO12" s="9">
        <v>16.402999999999999</v>
      </c>
      <c r="HP12" s="9">
        <v>17.629000000000001</v>
      </c>
      <c r="HQ12" s="9">
        <v>18.690000000000001</v>
      </c>
      <c r="HR12" s="9">
        <v>9.25</v>
      </c>
      <c r="HS12" s="9">
        <v>9.44</v>
      </c>
      <c r="HT12" s="9">
        <v>16.300999999999998</v>
      </c>
      <c r="HU12" s="9">
        <v>8.3390000000000004</v>
      </c>
      <c r="HV12" s="9">
        <v>7.9619999999999997</v>
      </c>
      <c r="HW12" s="9">
        <v>14.991</v>
      </c>
      <c r="HX12" s="9">
        <v>7.9829999999999997</v>
      </c>
      <c r="HY12" s="9">
        <v>7.008</v>
      </c>
      <c r="HZ12" s="9">
        <v>1.31</v>
      </c>
      <c r="IA12" s="9">
        <v>0.35599999999999998</v>
      </c>
      <c r="IB12" s="9">
        <v>0.95399999999999996</v>
      </c>
      <c r="IC12" s="9">
        <v>140.27099999999999</v>
      </c>
      <c r="ID12" s="9">
        <v>78.049000000000007</v>
      </c>
      <c r="IE12" s="9">
        <v>62.222000000000001</v>
      </c>
      <c r="IF12" s="9">
        <v>138.96100000000001</v>
      </c>
      <c r="IG12" s="9">
        <v>77.692999999999998</v>
      </c>
      <c r="IH12" s="9">
        <v>61.268000000000001</v>
      </c>
      <c r="II12" s="9">
        <v>52.177</v>
      </c>
      <c r="IJ12" s="9">
        <v>32.618000000000002</v>
      </c>
      <c r="IK12" s="9">
        <v>19.559000000000001</v>
      </c>
      <c r="IL12" s="9">
        <v>23.998000000000001</v>
      </c>
      <c r="IM12" s="9">
        <v>12.833</v>
      </c>
      <c r="IN12" s="9">
        <v>11.164999999999999</v>
      </c>
      <c r="IO12" s="9">
        <v>32.17</v>
      </c>
      <c r="IP12" s="9">
        <v>15.901999999999999</v>
      </c>
      <c r="IQ12" s="9">
        <v>16.266999999999999</v>
      </c>
    </row>
    <row r="13" spans="1:251">
      <c r="A13" s="10">
        <v>42767</v>
      </c>
      <c r="B13" s="9">
        <v>3.4980000000000002</v>
      </c>
      <c r="C13" s="9">
        <v>1.0820000000000001</v>
      </c>
      <c r="D13" s="9">
        <v>0.59399999999999997</v>
      </c>
      <c r="E13" s="9">
        <v>0.48799999999999999</v>
      </c>
      <c r="F13" s="9">
        <v>0.56299999999999994</v>
      </c>
      <c r="G13" s="9">
        <v>0.56299999999999994</v>
      </c>
      <c r="H13" s="9">
        <v>0</v>
      </c>
      <c r="I13" s="9">
        <v>0.52</v>
      </c>
      <c r="J13" s="9">
        <v>0</v>
      </c>
      <c r="K13" s="9">
        <v>0.52</v>
      </c>
      <c r="L13" s="9">
        <v>0.875</v>
      </c>
      <c r="M13" s="9">
        <v>0.54900000000000004</v>
      </c>
      <c r="N13" s="9">
        <v>0.32600000000000001</v>
      </c>
      <c r="O13" s="9">
        <v>0.875</v>
      </c>
      <c r="P13" s="9">
        <v>0.54900000000000004</v>
      </c>
      <c r="Q13" s="9">
        <v>0.32600000000000001</v>
      </c>
      <c r="R13" s="9">
        <v>0</v>
      </c>
      <c r="S13" s="9">
        <v>0</v>
      </c>
      <c r="T13" s="9">
        <v>0</v>
      </c>
      <c r="U13" s="9">
        <v>17.791</v>
      </c>
      <c r="V13" s="9">
        <v>11.807</v>
      </c>
      <c r="W13" s="9">
        <v>5.984</v>
      </c>
      <c r="X13" s="9">
        <v>17.361999999999998</v>
      </c>
      <c r="Y13" s="9">
        <v>11.378</v>
      </c>
      <c r="Z13" s="9">
        <v>5.984</v>
      </c>
      <c r="AA13" s="9">
        <v>4.0890000000000004</v>
      </c>
      <c r="AB13" s="9">
        <v>3.5110000000000001</v>
      </c>
      <c r="AC13" s="9">
        <v>0.57799999999999996</v>
      </c>
      <c r="AD13" s="9">
        <v>5.1059999999999999</v>
      </c>
      <c r="AE13" s="9">
        <v>3.6720000000000002</v>
      </c>
      <c r="AF13" s="9">
        <v>1.4339999999999999</v>
      </c>
      <c r="AG13" s="9">
        <v>1.542</v>
      </c>
      <c r="AH13" s="9">
        <v>0</v>
      </c>
      <c r="AI13" s="9">
        <v>1.542</v>
      </c>
      <c r="AJ13" s="9">
        <v>4.0830000000000002</v>
      </c>
      <c r="AK13" s="9">
        <v>2.3490000000000002</v>
      </c>
      <c r="AL13" s="9">
        <v>1.734</v>
      </c>
      <c r="AM13" s="9">
        <v>2.97</v>
      </c>
      <c r="AN13" s="9">
        <v>2.274</v>
      </c>
      <c r="AO13" s="9">
        <v>0.69599999999999995</v>
      </c>
      <c r="AP13" s="9">
        <v>2.5419999999999998</v>
      </c>
      <c r="AQ13" s="9">
        <v>1.8460000000000001</v>
      </c>
      <c r="AR13" s="9">
        <v>0.69599999999999995</v>
      </c>
      <c r="AS13" s="9">
        <v>0.42899999999999999</v>
      </c>
      <c r="AT13" s="9">
        <v>0.42899999999999999</v>
      </c>
      <c r="AU13" s="9">
        <v>0</v>
      </c>
      <c r="AV13" s="9">
        <v>4.2930000000000001</v>
      </c>
      <c r="AW13" s="9">
        <v>3.4740000000000002</v>
      </c>
      <c r="AX13" s="9">
        <v>0.81899999999999995</v>
      </c>
      <c r="AY13" s="9">
        <v>4.2930000000000001</v>
      </c>
      <c r="AZ13" s="9">
        <v>3.4740000000000002</v>
      </c>
      <c r="BA13" s="9">
        <v>0.81899999999999995</v>
      </c>
      <c r="BB13" s="9">
        <v>0</v>
      </c>
      <c r="BC13" s="9">
        <v>0</v>
      </c>
      <c r="BD13" s="9">
        <v>0</v>
      </c>
      <c r="BE13" s="9">
        <v>1.302</v>
      </c>
      <c r="BF13" s="9">
        <v>1.302</v>
      </c>
      <c r="BG13" s="9">
        <v>0</v>
      </c>
      <c r="BH13" s="9">
        <v>2.0259999999999998</v>
      </c>
      <c r="BI13" s="9">
        <v>1.58</v>
      </c>
      <c r="BJ13" s="9">
        <v>0.44600000000000001</v>
      </c>
      <c r="BK13" s="9">
        <v>0.59199999999999997</v>
      </c>
      <c r="BL13" s="9">
        <v>0.59199999999999997</v>
      </c>
      <c r="BM13" s="9">
        <v>0</v>
      </c>
      <c r="BN13" s="9">
        <v>0.372</v>
      </c>
      <c r="BO13" s="9">
        <v>0</v>
      </c>
      <c r="BP13" s="9">
        <v>0.372</v>
      </c>
      <c r="BQ13" s="9">
        <v>0.372</v>
      </c>
      <c r="BR13" s="9">
        <v>0</v>
      </c>
      <c r="BS13" s="9">
        <v>0.372</v>
      </c>
      <c r="BT13" s="9">
        <v>0</v>
      </c>
      <c r="BU13" s="9">
        <v>0</v>
      </c>
      <c r="BV13" s="9">
        <v>0</v>
      </c>
      <c r="BW13" s="9">
        <v>7.383</v>
      </c>
      <c r="BX13" s="9">
        <v>1.68</v>
      </c>
      <c r="BY13" s="9">
        <v>5.7030000000000003</v>
      </c>
      <c r="BZ13" s="9">
        <v>7.383</v>
      </c>
      <c r="CA13" s="9">
        <v>1.68</v>
      </c>
      <c r="CB13" s="9">
        <v>5.7030000000000003</v>
      </c>
      <c r="CC13" s="9">
        <v>3.05</v>
      </c>
      <c r="CD13" s="9">
        <v>1.052</v>
      </c>
      <c r="CE13" s="9">
        <v>1.998</v>
      </c>
      <c r="CF13" s="9">
        <v>2.0329999999999999</v>
      </c>
      <c r="CG13" s="9">
        <v>0.628</v>
      </c>
      <c r="CH13" s="9">
        <v>1.405</v>
      </c>
      <c r="CI13" s="9">
        <v>2.2999999999999998</v>
      </c>
      <c r="CJ13" s="9">
        <v>0</v>
      </c>
      <c r="CK13" s="9">
        <v>2.2999999999999998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3.93</v>
      </c>
      <c r="CY13" s="9">
        <v>1.8520000000000001</v>
      </c>
      <c r="CZ13" s="9">
        <v>2.0779999999999998</v>
      </c>
      <c r="DA13" s="9">
        <v>3.93</v>
      </c>
      <c r="DB13" s="9">
        <v>1.8520000000000001</v>
      </c>
      <c r="DC13" s="9">
        <v>2.0779999999999998</v>
      </c>
      <c r="DD13" s="9">
        <v>0.73599999999999999</v>
      </c>
      <c r="DE13" s="9">
        <v>0</v>
      </c>
      <c r="DF13" s="9">
        <v>0.73599999999999999</v>
      </c>
      <c r="DG13" s="9">
        <v>0.47099999999999997</v>
      </c>
      <c r="DH13" s="9">
        <v>0</v>
      </c>
      <c r="DI13" s="9">
        <v>0.47099999999999997</v>
      </c>
      <c r="DJ13" s="9">
        <v>2.1040000000000001</v>
      </c>
      <c r="DK13" s="9">
        <v>1.2330000000000001</v>
      </c>
      <c r="DL13" s="9">
        <v>0.871</v>
      </c>
      <c r="DM13" s="9">
        <v>0.61899999999999999</v>
      </c>
      <c r="DN13" s="9">
        <v>0.61899999999999999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2.0030000000000001</v>
      </c>
      <c r="DZ13" s="9">
        <v>1.1200000000000001</v>
      </c>
      <c r="EA13" s="9">
        <v>0.88300000000000001</v>
      </c>
      <c r="EB13" s="9">
        <v>2.0030000000000001</v>
      </c>
      <c r="EC13" s="9">
        <v>1.1200000000000001</v>
      </c>
      <c r="ED13" s="9">
        <v>0.88300000000000001</v>
      </c>
      <c r="EE13" s="9">
        <v>0.46500000000000002</v>
      </c>
      <c r="EF13" s="9">
        <v>0</v>
      </c>
      <c r="EG13" s="9">
        <v>0.46500000000000002</v>
      </c>
      <c r="EH13" s="9">
        <v>1.004</v>
      </c>
      <c r="EI13" s="9">
        <v>0.58599999999999997</v>
      </c>
      <c r="EJ13" s="9">
        <v>0.41799999999999998</v>
      </c>
      <c r="EK13" s="9">
        <v>0.53400000000000003</v>
      </c>
      <c r="EL13" s="9">
        <v>0.53400000000000003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18.620999999999999</v>
      </c>
      <c r="FA13" s="9">
        <v>6.9130000000000003</v>
      </c>
      <c r="FB13" s="9">
        <v>11.708</v>
      </c>
      <c r="FC13" s="9">
        <v>18.620999999999999</v>
      </c>
      <c r="FD13" s="9">
        <v>6.9130000000000003</v>
      </c>
      <c r="FE13" s="9">
        <v>11.708</v>
      </c>
      <c r="FF13" s="9">
        <v>5.57</v>
      </c>
      <c r="FG13" s="9">
        <v>2.573</v>
      </c>
      <c r="FH13" s="9">
        <v>2.9980000000000002</v>
      </c>
      <c r="FI13" s="9">
        <v>4.5970000000000004</v>
      </c>
      <c r="FJ13" s="9">
        <v>1.583</v>
      </c>
      <c r="FK13" s="9">
        <v>3.0139999999999998</v>
      </c>
      <c r="FL13" s="9">
        <v>3.8780000000000001</v>
      </c>
      <c r="FM13" s="9">
        <v>0.58699999999999997</v>
      </c>
      <c r="FN13" s="9">
        <v>3.2909999999999999</v>
      </c>
      <c r="FO13" s="9">
        <v>3.6819999999999999</v>
      </c>
      <c r="FP13" s="9">
        <v>1.718</v>
      </c>
      <c r="FQ13" s="9">
        <v>1.964</v>
      </c>
      <c r="FR13" s="9">
        <v>0.89300000000000002</v>
      </c>
      <c r="FS13" s="9">
        <v>0.45200000000000001</v>
      </c>
      <c r="FT13" s="9">
        <v>0.441</v>
      </c>
      <c r="FU13" s="9">
        <v>0.89300000000000002</v>
      </c>
      <c r="FV13" s="9">
        <v>0.45200000000000001</v>
      </c>
      <c r="FW13" s="9">
        <v>0.441</v>
      </c>
      <c r="FX13" s="9">
        <v>0</v>
      </c>
      <c r="FY13" s="9">
        <v>0</v>
      </c>
      <c r="FZ13" s="9">
        <v>0</v>
      </c>
      <c r="GA13" s="9">
        <v>25.259</v>
      </c>
      <c r="GB13" s="9">
        <v>13.146000000000001</v>
      </c>
      <c r="GC13" s="9">
        <v>12.113</v>
      </c>
      <c r="GD13" s="9">
        <v>24.472000000000001</v>
      </c>
      <c r="GE13" s="9">
        <v>12.694000000000001</v>
      </c>
      <c r="GF13" s="9">
        <v>11.778</v>
      </c>
      <c r="GG13" s="9">
        <v>13.135999999999999</v>
      </c>
      <c r="GH13" s="9">
        <v>8.8859999999999992</v>
      </c>
      <c r="GI13" s="9">
        <v>4.25</v>
      </c>
      <c r="GJ13" s="9">
        <v>4.8540000000000001</v>
      </c>
      <c r="GK13" s="9">
        <v>1.585</v>
      </c>
      <c r="GL13" s="9">
        <v>3.2690000000000001</v>
      </c>
      <c r="GM13" s="9">
        <v>1.2450000000000001</v>
      </c>
      <c r="GN13" s="9">
        <v>0.49299999999999999</v>
      </c>
      <c r="GO13" s="9">
        <v>0.752</v>
      </c>
      <c r="GP13" s="9">
        <v>2.7879999999999998</v>
      </c>
      <c r="GQ13" s="9">
        <v>1.224</v>
      </c>
      <c r="GR13" s="9">
        <v>1.5640000000000001</v>
      </c>
      <c r="GS13" s="9">
        <v>3.2349999999999999</v>
      </c>
      <c r="GT13" s="9">
        <v>0.95799999999999996</v>
      </c>
      <c r="GU13" s="9">
        <v>2.278</v>
      </c>
      <c r="GV13" s="9">
        <v>2.448</v>
      </c>
      <c r="GW13" s="9">
        <v>0.50700000000000001</v>
      </c>
      <c r="GX13" s="9">
        <v>1.9419999999999999</v>
      </c>
      <c r="GY13" s="9">
        <v>0.78700000000000003</v>
      </c>
      <c r="GZ13" s="9">
        <v>0.45100000000000001</v>
      </c>
      <c r="HA13" s="9">
        <v>0.33600000000000002</v>
      </c>
      <c r="HB13" s="9">
        <v>157.53399999999999</v>
      </c>
      <c r="HC13" s="9">
        <v>84.587999999999994</v>
      </c>
      <c r="HD13" s="9">
        <v>72.945999999999998</v>
      </c>
      <c r="HE13" s="9">
        <v>156.57400000000001</v>
      </c>
      <c r="HF13" s="9">
        <v>83.959000000000003</v>
      </c>
      <c r="HG13" s="9">
        <v>72.614999999999995</v>
      </c>
      <c r="HH13" s="9">
        <v>54.951000000000001</v>
      </c>
      <c r="HI13" s="9">
        <v>32.768000000000001</v>
      </c>
      <c r="HJ13" s="9">
        <v>22.183</v>
      </c>
      <c r="HK13" s="9">
        <v>33.229999999999997</v>
      </c>
      <c r="HL13" s="9">
        <v>20.245999999999999</v>
      </c>
      <c r="HM13" s="9">
        <v>12.984</v>
      </c>
      <c r="HN13" s="9">
        <v>28.67</v>
      </c>
      <c r="HO13" s="9">
        <v>12.656000000000001</v>
      </c>
      <c r="HP13" s="9">
        <v>16.013999999999999</v>
      </c>
      <c r="HQ13" s="9">
        <v>26.559000000000001</v>
      </c>
      <c r="HR13" s="9">
        <v>12.747</v>
      </c>
      <c r="HS13" s="9">
        <v>13.811999999999999</v>
      </c>
      <c r="HT13" s="9">
        <v>14.122999999999999</v>
      </c>
      <c r="HU13" s="9">
        <v>6.1710000000000003</v>
      </c>
      <c r="HV13" s="9">
        <v>7.952</v>
      </c>
      <c r="HW13" s="9">
        <v>13.163</v>
      </c>
      <c r="HX13" s="9">
        <v>5.5419999999999998</v>
      </c>
      <c r="HY13" s="9">
        <v>7.6210000000000004</v>
      </c>
      <c r="HZ13" s="9">
        <v>0.96</v>
      </c>
      <c r="IA13" s="9">
        <v>0.629</v>
      </c>
      <c r="IB13" s="9">
        <v>0.33100000000000002</v>
      </c>
      <c r="IC13" s="9">
        <v>139.357</v>
      </c>
      <c r="ID13" s="9">
        <v>70.759</v>
      </c>
      <c r="IE13" s="9">
        <v>68.597999999999999</v>
      </c>
      <c r="IF13" s="9">
        <v>138.74700000000001</v>
      </c>
      <c r="IG13" s="9">
        <v>70.48</v>
      </c>
      <c r="IH13" s="9">
        <v>68.266999999999996</v>
      </c>
      <c r="II13" s="9">
        <v>47.301000000000002</v>
      </c>
      <c r="IJ13" s="9">
        <v>27.08</v>
      </c>
      <c r="IK13" s="9">
        <v>20.222000000000001</v>
      </c>
      <c r="IL13" s="9">
        <v>28.032</v>
      </c>
      <c r="IM13" s="9">
        <v>15.657999999999999</v>
      </c>
      <c r="IN13" s="9">
        <v>12.375</v>
      </c>
      <c r="IO13" s="9">
        <v>25.558</v>
      </c>
      <c r="IP13" s="9">
        <v>10.262</v>
      </c>
      <c r="IQ13" s="9">
        <v>15.295999999999999</v>
      </c>
    </row>
    <row r="14" spans="1:251">
      <c r="A14" s="10">
        <v>43132</v>
      </c>
      <c r="B14" s="9">
        <v>1.677</v>
      </c>
      <c r="C14" s="9">
        <v>2.9950000000000001</v>
      </c>
      <c r="D14" s="9">
        <v>1.3480000000000001</v>
      </c>
      <c r="E14" s="9">
        <v>1.647</v>
      </c>
      <c r="F14" s="9">
        <v>2.0030000000000001</v>
      </c>
      <c r="G14" s="9">
        <v>1.4350000000000001</v>
      </c>
      <c r="H14" s="9">
        <v>0.56799999999999995</v>
      </c>
      <c r="I14" s="9">
        <v>0.42099999999999999</v>
      </c>
      <c r="J14" s="9">
        <v>0.42099999999999999</v>
      </c>
      <c r="K14" s="9">
        <v>0</v>
      </c>
      <c r="L14" s="9">
        <v>0.93500000000000005</v>
      </c>
      <c r="M14" s="9">
        <v>0</v>
      </c>
      <c r="N14" s="9">
        <v>0.93500000000000005</v>
      </c>
      <c r="O14" s="9">
        <v>0.93500000000000005</v>
      </c>
      <c r="P14" s="9">
        <v>0</v>
      </c>
      <c r="Q14" s="9">
        <v>0.93500000000000005</v>
      </c>
      <c r="R14" s="9">
        <v>0</v>
      </c>
      <c r="S14" s="9">
        <v>0</v>
      </c>
      <c r="T14" s="9">
        <v>0</v>
      </c>
      <c r="U14" s="9">
        <v>14.478999999999999</v>
      </c>
      <c r="V14" s="9">
        <v>11.005000000000001</v>
      </c>
      <c r="W14" s="9">
        <v>3.4729999999999999</v>
      </c>
      <c r="X14" s="9">
        <v>14.478999999999999</v>
      </c>
      <c r="Y14" s="9">
        <v>11.005000000000001</v>
      </c>
      <c r="Z14" s="9">
        <v>3.4729999999999999</v>
      </c>
      <c r="AA14" s="9">
        <v>3.9660000000000002</v>
      </c>
      <c r="AB14" s="9">
        <v>3.0419999999999998</v>
      </c>
      <c r="AC14" s="9">
        <v>0.92400000000000004</v>
      </c>
      <c r="AD14" s="9">
        <v>2.3290000000000002</v>
      </c>
      <c r="AE14" s="9">
        <v>1.9059999999999999</v>
      </c>
      <c r="AF14" s="9">
        <v>0.42299999999999999</v>
      </c>
      <c r="AG14" s="9">
        <v>3.2519999999999998</v>
      </c>
      <c r="AH14" s="9">
        <v>1.9350000000000001</v>
      </c>
      <c r="AI14" s="9">
        <v>1.3169999999999999</v>
      </c>
      <c r="AJ14" s="9">
        <v>3.085</v>
      </c>
      <c r="AK14" s="9">
        <v>2.2759999999999998</v>
      </c>
      <c r="AL14" s="9">
        <v>0.80900000000000005</v>
      </c>
      <c r="AM14" s="9">
        <v>1.8460000000000001</v>
      </c>
      <c r="AN14" s="9">
        <v>1.8460000000000001</v>
      </c>
      <c r="AO14" s="9">
        <v>0</v>
      </c>
      <c r="AP14" s="9">
        <v>1.8460000000000001</v>
      </c>
      <c r="AQ14" s="9">
        <v>1.8460000000000001</v>
      </c>
      <c r="AR14" s="9">
        <v>0</v>
      </c>
      <c r="AS14" s="9">
        <v>0</v>
      </c>
      <c r="AT14" s="9">
        <v>0</v>
      </c>
      <c r="AU14" s="9">
        <v>0</v>
      </c>
      <c r="AV14" s="9">
        <v>11.323</v>
      </c>
      <c r="AW14" s="9">
        <v>6.1749999999999998</v>
      </c>
      <c r="AX14" s="9">
        <v>5.1479999999999997</v>
      </c>
      <c r="AY14" s="9">
        <v>11.323</v>
      </c>
      <c r="AZ14" s="9">
        <v>6.1749999999999998</v>
      </c>
      <c r="BA14" s="9">
        <v>5.1479999999999997</v>
      </c>
      <c r="BB14" s="9">
        <v>1.6870000000000001</v>
      </c>
      <c r="BC14" s="9">
        <v>1.2210000000000001</v>
      </c>
      <c r="BD14" s="9">
        <v>0.46500000000000002</v>
      </c>
      <c r="BE14" s="9">
        <v>2.2679999999999998</v>
      </c>
      <c r="BF14" s="9">
        <v>1.2330000000000001</v>
      </c>
      <c r="BG14" s="9">
        <v>1.0349999999999999</v>
      </c>
      <c r="BH14" s="9">
        <v>3.1429999999999998</v>
      </c>
      <c r="BI14" s="9">
        <v>1.9370000000000001</v>
      </c>
      <c r="BJ14" s="9">
        <v>1.2050000000000001</v>
      </c>
      <c r="BK14" s="9">
        <v>1.506</v>
      </c>
      <c r="BL14" s="9">
        <v>0</v>
      </c>
      <c r="BM14" s="9">
        <v>1.506</v>
      </c>
      <c r="BN14" s="9">
        <v>2.7189999999999999</v>
      </c>
      <c r="BO14" s="9">
        <v>1.784</v>
      </c>
      <c r="BP14" s="9">
        <v>0.93600000000000005</v>
      </c>
      <c r="BQ14" s="9">
        <v>2.7189999999999999</v>
      </c>
      <c r="BR14" s="9">
        <v>1.784</v>
      </c>
      <c r="BS14" s="9">
        <v>0.93600000000000005</v>
      </c>
      <c r="BT14" s="9">
        <v>0</v>
      </c>
      <c r="BU14" s="9">
        <v>0</v>
      </c>
      <c r="BV14" s="9">
        <v>0</v>
      </c>
      <c r="BW14" s="9">
        <v>10.787000000000001</v>
      </c>
      <c r="BX14" s="9">
        <v>3.0470000000000002</v>
      </c>
      <c r="BY14" s="9">
        <v>7.74</v>
      </c>
      <c r="BZ14" s="9">
        <v>10.787000000000001</v>
      </c>
      <c r="CA14" s="9">
        <v>3.0470000000000002</v>
      </c>
      <c r="CB14" s="9">
        <v>7.74</v>
      </c>
      <c r="CC14" s="9">
        <v>3.69</v>
      </c>
      <c r="CD14" s="9">
        <v>1.496</v>
      </c>
      <c r="CE14" s="9">
        <v>2.194</v>
      </c>
      <c r="CF14" s="9">
        <v>1.4730000000000001</v>
      </c>
      <c r="CG14" s="9">
        <v>0</v>
      </c>
      <c r="CH14" s="9">
        <v>1.4730000000000001</v>
      </c>
      <c r="CI14" s="9">
        <v>4.16</v>
      </c>
      <c r="CJ14" s="9">
        <v>1.0449999999999999</v>
      </c>
      <c r="CK14" s="9">
        <v>3.1150000000000002</v>
      </c>
      <c r="CL14" s="9">
        <v>1.464</v>
      </c>
      <c r="CM14" s="9">
        <v>0.50600000000000001</v>
      </c>
      <c r="CN14" s="9">
        <v>0.95799999999999996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3.1360000000000001</v>
      </c>
      <c r="CY14" s="9">
        <v>1.389</v>
      </c>
      <c r="CZ14" s="9">
        <v>1.746</v>
      </c>
      <c r="DA14" s="9">
        <v>3.1360000000000001</v>
      </c>
      <c r="DB14" s="9">
        <v>1.389</v>
      </c>
      <c r="DC14" s="9">
        <v>1.746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2.1629999999999998</v>
      </c>
      <c r="DK14" s="9">
        <v>0.95699999999999996</v>
      </c>
      <c r="DL14" s="9">
        <v>1.2050000000000001</v>
      </c>
      <c r="DM14" s="9">
        <v>0.54100000000000004</v>
      </c>
      <c r="DN14" s="9">
        <v>0</v>
      </c>
      <c r="DO14" s="9">
        <v>0.54100000000000004</v>
      </c>
      <c r="DP14" s="9">
        <v>0.432</v>
      </c>
      <c r="DQ14" s="9">
        <v>0.432</v>
      </c>
      <c r="DR14" s="9">
        <v>0</v>
      </c>
      <c r="DS14" s="9">
        <v>0.432</v>
      </c>
      <c r="DT14" s="9">
        <v>0.432</v>
      </c>
      <c r="DU14" s="9">
        <v>0</v>
      </c>
      <c r="DV14" s="9">
        <v>0</v>
      </c>
      <c r="DW14" s="9">
        <v>0</v>
      </c>
      <c r="DX14" s="9">
        <v>0</v>
      </c>
      <c r="DY14" s="9">
        <v>2.6440000000000001</v>
      </c>
      <c r="DZ14" s="9">
        <v>2.0049999999999999</v>
      </c>
      <c r="EA14" s="9">
        <v>0.63900000000000001</v>
      </c>
      <c r="EB14" s="9">
        <v>2.6440000000000001</v>
      </c>
      <c r="EC14" s="9">
        <v>2.0049999999999999</v>
      </c>
      <c r="ED14" s="9">
        <v>0.63900000000000001</v>
      </c>
      <c r="EE14" s="9">
        <v>0.92300000000000004</v>
      </c>
      <c r="EF14" s="9">
        <v>0.92300000000000004</v>
      </c>
      <c r="EG14" s="9">
        <v>0</v>
      </c>
      <c r="EH14" s="9">
        <v>0.59699999999999998</v>
      </c>
      <c r="EI14" s="9">
        <v>0.59699999999999998</v>
      </c>
      <c r="EJ14" s="9">
        <v>0</v>
      </c>
      <c r="EK14" s="9">
        <v>0.48499999999999999</v>
      </c>
      <c r="EL14" s="9">
        <v>0.48499999999999999</v>
      </c>
      <c r="EM14" s="9">
        <v>0</v>
      </c>
      <c r="EN14" s="9">
        <v>0</v>
      </c>
      <c r="EO14" s="9">
        <v>0</v>
      </c>
      <c r="EP14" s="9">
        <v>0</v>
      </c>
      <c r="EQ14" s="9">
        <v>0.63900000000000001</v>
      </c>
      <c r="ER14" s="9">
        <v>0</v>
      </c>
      <c r="ES14" s="9">
        <v>0.63900000000000001</v>
      </c>
      <c r="ET14" s="9">
        <v>0.63900000000000001</v>
      </c>
      <c r="EU14" s="9">
        <v>0</v>
      </c>
      <c r="EV14" s="9">
        <v>0.63900000000000001</v>
      </c>
      <c r="EW14" s="9">
        <v>0</v>
      </c>
      <c r="EX14" s="9">
        <v>0</v>
      </c>
      <c r="EY14" s="9">
        <v>0</v>
      </c>
      <c r="EZ14" s="9">
        <v>22.763000000000002</v>
      </c>
      <c r="FA14" s="9">
        <v>10.656000000000001</v>
      </c>
      <c r="FB14" s="9">
        <v>12.106999999999999</v>
      </c>
      <c r="FC14" s="9">
        <v>22.32</v>
      </c>
      <c r="FD14" s="9">
        <v>10.212</v>
      </c>
      <c r="FE14" s="9">
        <v>12.106999999999999</v>
      </c>
      <c r="FF14" s="9">
        <v>11.007</v>
      </c>
      <c r="FG14" s="9">
        <v>6.8079999999999998</v>
      </c>
      <c r="FH14" s="9">
        <v>4.1989999999999998</v>
      </c>
      <c r="FI14" s="9">
        <v>6.117</v>
      </c>
      <c r="FJ14" s="9">
        <v>2.3290000000000002</v>
      </c>
      <c r="FK14" s="9">
        <v>3.7869999999999999</v>
      </c>
      <c r="FL14" s="9">
        <v>0.56799999999999995</v>
      </c>
      <c r="FM14" s="9">
        <v>0</v>
      </c>
      <c r="FN14" s="9">
        <v>0.56799999999999995</v>
      </c>
      <c r="FO14" s="9">
        <v>2.1520000000000001</v>
      </c>
      <c r="FP14" s="9">
        <v>1.075</v>
      </c>
      <c r="FQ14" s="9">
        <v>1.077</v>
      </c>
      <c r="FR14" s="9">
        <v>2.92</v>
      </c>
      <c r="FS14" s="9">
        <v>0.443</v>
      </c>
      <c r="FT14" s="9">
        <v>2.476</v>
      </c>
      <c r="FU14" s="9">
        <v>2.476</v>
      </c>
      <c r="FV14" s="9">
        <v>0</v>
      </c>
      <c r="FW14" s="9">
        <v>2.476</v>
      </c>
      <c r="FX14" s="9">
        <v>0.443</v>
      </c>
      <c r="FY14" s="9">
        <v>0.443</v>
      </c>
      <c r="FZ14" s="9">
        <v>0</v>
      </c>
      <c r="GA14" s="9">
        <v>21.573</v>
      </c>
      <c r="GB14" s="9">
        <v>8.5890000000000004</v>
      </c>
      <c r="GC14" s="9">
        <v>12.984</v>
      </c>
      <c r="GD14" s="9">
        <v>21.062000000000001</v>
      </c>
      <c r="GE14" s="9">
        <v>8.5890000000000004</v>
      </c>
      <c r="GF14" s="9">
        <v>12.473000000000001</v>
      </c>
      <c r="GG14" s="9">
        <v>10.69</v>
      </c>
      <c r="GH14" s="9">
        <v>3.51</v>
      </c>
      <c r="GI14" s="9">
        <v>7.18</v>
      </c>
      <c r="GJ14" s="9">
        <v>4.3879999999999999</v>
      </c>
      <c r="GK14" s="9">
        <v>1.867</v>
      </c>
      <c r="GL14" s="9">
        <v>2.5209999999999999</v>
      </c>
      <c r="GM14" s="9">
        <v>1.0589999999999999</v>
      </c>
      <c r="GN14" s="9">
        <v>0.48499999999999999</v>
      </c>
      <c r="GO14" s="9">
        <v>0.57399999999999995</v>
      </c>
      <c r="GP14" s="9">
        <v>2.4580000000000002</v>
      </c>
      <c r="GQ14" s="9">
        <v>1.4330000000000001</v>
      </c>
      <c r="GR14" s="9">
        <v>1.0249999999999999</v>
      </c>
      <c r="GS14" s="9">
        <v>2.9780000000000002</v>
      </c>
      <c r="GT14" s="9">
        <v>1.294</v>
      </c>
      <c r="GU14" s="9">
        <v>1.6839999999999999</v>
      </c>
      <c r="GV14" s="9">
        <v>2.4660000000000002</v>
      </c>
      <c r="GW14" s="9">
        <v>1.294</v>
      </c>
      <c r="GX14" s="9">
        <v>1.1719999999999999</v>
      </c>
      <c r="GY14" s="9">
        <v>0.51100000000000001</v>
      </c>
      <c r="GZ14" s="9">
        <v>0</v>
      </c>
      <c r="HA14" s="9">
        <v>0.51100000000000001</v>
      </c>
      <c r="HB14" s="9">
        <v>160.65</v>
      </c>
      <c r="HC14" s="9">
        <v>85.028000000000006</v>
      </c>
      <c r="HD14" s="9">
        <v>75.622</v>
      </c>
      <c r="HE14" s="9">
        <v>157.57599999999999</v>
      </c>
      <c r="HF14" s="9">
        <v>82.846000000000004</v>
      </c>
      <c r="HG14" s="9">
        <v>74.728999999999999</v>
      </c>
      <c r="HH14" s="9">
        <v>65.153999999999996</v>
      </c>
      <c r="HI14" s="9">
        <v>34.700000000000003</v>
      </c>
      <c r="HJ14" s="9">
        <v>30.454000000000001</v>
      </c>
      <c r="HK14" s="9">
        <v>34.121000000000002</v>
      </c>
      <c r="HL14" s="9">
        <v>18.527000000000001</v>
      </c>
      <c r="HM14" s="9">
        <v>15.593999999999999</v>
      </c>
      <c r="HN14" s="9">
        <v>25.119</v>
      </c>
      <c r="HO14" s="9">
        <v>10.608000000000001</v>
      </c>
      <c r="HP14" s="9">
        <v>14.510999999999999</v>
      </c>
      <c r="HQ14" s="9">
        <v>19.609000000000002</v>
      </c>
      <c r="HR14" s="9">
        <v>10.103</v>
      </c>
      <c r="HS14" s="9">
        <v>9.5060000000000002</v>
      </c>
      <c r="HT14" s="9">
        <v>16.646999999999998</v>
      </c>
      <c r="HU14" s="9">
        <v>11.090999999999999</v>
      </c>
      <c r="HV14" s="9">
        <v>5.5570000000000004</v>
      </c>
      <c r="HW14" s="9">
        <v>13.573</v>
      </c>
      <c r="HX14" s="9">
        <v>8.9090000000000007</v>
      </c>
      <c r="HY14" s="9">
        <v>4.6639999999999997</v>
      </c>
      <c r="HZ14" s="9">
        <v>3.0739999999999998</v>
      </c>
      <c r="IA14" s="9">
        <v>2.181</v>
      </c>
      <c r="IB14" s="9">
        <v>0.89300000000000002</v>
      </c>
      <c r="IC14" s="9">
        <v>139.251</v>
      </c>
      <c r="ID14" s="9">
        <v>73.293000000000006</v>
      </c>
      <c r="IE14" s="9">
        <v>65.957999999999998</v>
      </c>
      <c r="IF14" s="9">
        <v>136.50899999999999</v>
      </c>
      <c r="IG14" s="9">
        <v>71.444000000000003</v>
      </c>
      <c r="IH14" s="9">
        <v>65.064999999999998</v>
      </c>
      <c r="II14" s="9">
        <v>53.776000000000003</v>
      </c>
      <c r="IJ14" s="9">
        <v>28.588000000000001</v>
      </c>
      <c r="IK14" s="9">
        <v>25.187999999999999</v>
      </c>
      <c r="IL14" s="9">
        <v>30.603000000000002</v>
      </c>
      <c r="IM14" s="9">
        <v>16.556000000000001</v>
      </c>
      <c r="IN14" s="9">
        <v>14.047000000000001</v>
      </c>
      <c r="IO14" s="9">
        <v>22.619</v>
      </c>
      <c r="IP14" s="9">
        <v>10.282</v>
      </c>
      <c r="IQ14" s="9">
        <v>12.337</v>
      </c>
    </row>
    <row r="15" spans="1:251">
      <c r="A15" s="10">
        <v>43497</v>
      </c>
      <c r="B15" s="9">
        <v>1.823</v>
      </c>
      <c r="C15" s="9">
        <v>0</v>
      </c>
      <c r="D15" s="9">
        <v>0</v>
      </c>
      <c r="E15" s="9">
        <v>0</v>
      </c>
      <c r="F15" s="9">
        <v>1.264</v>
      </c>
      <c r="G15" s="9">
        <v>0</v>
      </c>
      <c r="H15" s="9">
        <v>1.264</v>
      </c>
      <c r="I15" s="9">
        <v>0.48699999999999999</v>
      </c>
      <c r="J15" s="9">
        <v>0.48699999999999999</v>
      </c>
      <c r="K15" s="9">
        <v>0</v>
      </c>
      <c r="L15" s="9">
        <v>1.194</v>
      </c>
      <c r="M15" s="9">
        <v>0</v>
      </c>
      <c r="N15" s="9">
        <v>1.194</v>
      </c>
      <c r="O15" s="9">
        <v>1.194</v>
      </c>
      <c r="P15" s="9">
        <v>0</v>
      </c>
      <c r="Q15" s="9">
        <v>1.194</v>
      </c>
      <c r="R15" s="9">
        <v>0</v>
      </c>
      <c r="S15" s="9">
        <v>0</v>
      </c>
      <c r="T15" s="9">
        <v>0</v>
      </c>
      <c r="U15" s="9">
        <v>17.596</v>
      </c>
      <c r="V15" s="9">
        <v>9.4559999999999995</v>
      </c>
      <c r="W15" s="9">
        <v>8.14</v>
      </c>
      <c r="X15" s="9">
        <v>17.143000000000001</v>
      </c>
      <c r="Y15" s="9">
        <v>9.0030000000000001</v>
      </c>
      <c r="Z15" s="9">
        <v>8.14</v>
      </c>
      <c r="AA15" s="9">
        <v>4.3529999999999998</v>
      </c>
      <c r="AB15" s="9">
        <v>1.6890000000000001</v>
      </c>
      <c r="AC15" s="9">
        <v>2.6640000000000001</v>
      </c>
      <c r="AD15" s="9">
        <v>3.1989999999999998</v>
      </c>
      <c r="AE15" s="9">
        <v>3.1989999999999998</v>
      </c>
      <c r="AF15" s="9">
        <v>0</v>
      </c>
      <c r="AG15" s="9">
        <v>1.7030000000000001</v>
      </c>
      <c r="AH15" s="9">
        <v>1.7030000000000001</v>
      </c>
      <c r="AI15" s="9">
        <v>0</v>
      </c>
      <c r="AJ15" s="9">
        <v>3.7349999999999999</v>
      </c>
      <c r="AK15" s="9">
        <v>0.995</v>
      </c>
      <c r="AL15" s="9">
        <v>2.74</v>
      </c>
      <c r="AM15" s="9">
        <v>4.6059999999999999</v>
      </c>
      <c r="AN15" s="9">
        <v>1.87</v>
      </c>
      <c r="AO15" s="9">
        <v>2.7360000000000002</v>
      </c>
      <c r="AP15" s="9">
        <v>4.1520000000000001</v>
      </c>
      <c r="AQ15" s="9">
        <v>1.4159999999999999</v>
      </c>
      <c r="AR15" s="9">
        <v>2.7360000000000002</v>
      </c>
      <c r="AS15" s="9">
        <v>0.45300000000000001</v>
      </c>
      <c r="AT15" s="9">
        <v>0.45300000000000001</v>
      </c>
      <c r="AU15" s="9">
        <v>0</v>
      </c>
      <c r="AV15" s="9">
        <v>3.645</v>
      </c>
      <c r="AW15" s="9">
        <v>1.044</v>
      </c>
      <c r="AX15" s="9">
        <v>2.601</v>
      </c>
      <c r="AY15" s="9">
        <v>3.645</v>
      </c>
      <c r="AZ15" s="9">
        <v>1.044</v>
      </c>
      <c r="BA15" s="9">
        <v>2.601</v>
      </c>
      <c r="BB15" s="9">
        <v>0.73399999999999999</v>
      </c>
      <c r="BC15" s="9">
        <v>0</v>
      </c>
      <c r="BD15" s="9">
        <v>0.73399999999999999</v>
      </c>
      <c r="BE15" s="9">
        <v>0.55000000000000004</v>
      </c>
      <c r="BF15" s="9">
        <v>0</v>
      </c>
      <c r="BG15" s="9">
        <v>0.55000000000000004</v>
      </c>
      <c r="BH15" s="9">
        <v>0.71099999999999997</v>
      </c>
      <c r="BI15" s="9">
        <v>0</v>
      </c>
      <c r="BJ15" s="9">
        <v>0.71099999999999997</v>
      </c>
      <c r="BK15" s="9">
        <v>1.044</v>
      </c>
      <c r="BL15" s="9">
        <v>1.044</v>
      </c>
      <c r="BM15" s="9">
        <v>0</v>
      </c>
      <c r="BN15" s="9">
        <v>0.60599999999999998</v>
      </c>
      <c r="BO15" s="9">
        <v>0</v>
      </c>
      <c r="BP15" s="9">
        <v>0.60599999999999998</v>
      </c>
      <c r="BQ15" s="9">
        <v>0.60599999999999998</v>
      </c>
      <c r="BR15" s="9">
        <v>0</v>
      </c>
      <c r="BS15" s="9">
        <v>0.60599999999999998</v>
      </c>
      <c r="BT15" s="9">
        <v>0</v>
      </c>
      <c r="BU15" s="9">
        <v>0</v>
      </c>
      <c r="BV15" s="9">
        <v>0</v>
      </c>
      <c r="BW15" s="9">
        <v>7.5039999999999996</v>
      </c>
      <c r="BX15" s="9">
        <v>3.9079999999999999</v>
      </c>
      <c r="BY15" s="9">
        <v>3.5960000000000001</v>
      </c>
      <c r="BZ15" s="9">
        <v>7.5039999999999996</v>
      </c>
      <c r="CA15" s="9">
        <v>3.9079999999999999</v>
      </c>
      <c r="CB15" s="9">
        <v>3.5960000000000001</v>
      </c>
      <c r="CC15" s="9">
        <v>2.1669999999999998</v>
      </c>
      <c r="CD15" s="9">
        <v>1.595</v>
      </c>
      <c r="CE15" s="9">
        <v>0.57199999999999995</v>
      </c>
      <c r="CF15" s="9">
        <v>1.94</v>
      </c>
      <c r="CG15" s="9">
        <v>0.76400000000000001</v>
      </c>
      <c r="CH15" s="9">
        <v>1.1759999999999999</v>
      </c>
      <c r="CI15" s="9">
        <v>1.865</v>
      </c>
      <c r="CJ15" s="9">
        <v>0.57099999999999995</v>
      </c>
      <c r="CK15" s="9">
        <v>1.294</v>
      </c>
      <c r="CL15" s="9">
        <v>0.55400000000000005</v>
      </c>
      <c r="CM15" s="9">
        <v>0</v>
      </c>
      <c r="CN15" s="9">
        <v>0.55400000000000005</v>
      </c>
      <c r="CO15" s="9">
        <v>0.97799999999999998</v>
      </c>
      <c r="CP15" s="9">
        <v>0.97799999999999998</v>
      </c>
      <c r="CQ15" s="9">
        <v>0</v>
      </c>
      <c r="CR15" s="9">
        <v>0.97799999999999998</v>
      </c>
      <c r="CS15" s="9">
        <v>0.97799999999999998</v>
      </c>
      <c r="CT15" s="9">
        <v>0</v>
      </c>
      <c r="CU15" s="9">
        <v>0</v>
      </c>
      <c r="CV15" s="9">
        <v>0</v>
      </c>
      <c r="CW15" s="9">
        <v>0</v>
      </c>
      <c r="CX15" s="9">
        <v>6.9080000000000004</v>
      </c>
      <c r="CY15" s="9">
        <v>1.3080000000000001</v>
      </c>
      <c r="CZ15" s="9">
        <v>5.6</v>
      </c>
      <c r="DA15" s="9">
        <v>6.9080000000000004</v>
      </c>
      <c r="DB15" s="9">
        <v>1.3080000000000001</v>
      </c>
      <c r="DC15" s="9">
        <v>5.6</v>
      </c>
      <c r="DD15" s="9">
        <v>1.29</v>
      </c>
      <c r="DE15" s="9">
        <v>0</v>
      </c>
      <c r="DF15" s="9">
        <v>1.29</v>
      </c>
      <c r="DG15" s="9">
        <v>1.4570000000000001</v>
      </c>
      <c r="DH15" s="9">
        <v>0</v>
      </c>
      <c r="DI15" s="9">
        <v>1.4570000000000001</v>
      </c>
      <c r="DJ15" s="9">
        <v>2.569</v>
      </c>
      <c r="DK15" s="9">
        <v>1.3080000000000001</v>
      </c>
      <c r="DL15" s="9">
        <v>1.262</v>
      </c>
      <c r="DM15" s="9">
        <v>1.591</v>
      </c>
      <c r="DN15" s="9">
        <v>0</v>
      </c>
      <c r="DO15" s="9">
        <v>1.591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3.226</v>
      </c>
      <c r="DZ15" s="9">
        <v>1.3640000000000001</v>
      </c>
      <c r="EA15" s="9">
        <v>1.8620000000000001</v>
      </c>
      <c r="EB15" s="9">
        <v>3.226</v>
      </c>
      <c r="EC15" s="9">
        <v>1.3640000000000001</v>
      </c>
      <c r="ED15" s="9">
        <v>1.8620000000000001</v>
      </c>
      <c r="EE15" s="9">
        <v>0</v>
      </c>
      <c r="EF15" s="9">
        <v>0</v>
      </c>
      <c r="EG15" s="9">
        <v>0</v>
      </c>
      <c r="EH15" s="9">
        <v>1.1779999999999999</v>
      </c>
      <c r="EI15" s="9">
        <v>0.70499999999999996</v>
      </c>
      <c r="EJ15" s="9">
        <v>0.47399999999999998</v>
      </c>
      <c r="EK15" s="9">
        <v>1.4319999999999999</v>
      </c>
      <c r="EL15" s="9">
        <v>0.65900000000000003</v>
      </c>
      <c r="EM15" s="9">
        <v>0.77200000000000002</v>
      </c>
      <c r="EN15" s="9">
        <v>0.61599999999999999</v>
      </c>
      <c r="EO15" s="9">
        <v>0</v>
      </c>
      <c r="EP15" s="9">
        <v>0.61599999999999999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15.134</v>
      </c>
      <c r="FA15" s="9">
        <v>8.2100000000000009</v>
      </c>
      <c r="FB15" s="9">
        <v>6.9240000000000004</v>
      </c>
      <c r="FC15" s="9">
        <v>13.465</v>
      </c>
      <c r="FD15" s="9">
        <v>7.82</v>
      </c>
      <c r="FE15" s="9">
        <v>5.6440000000000001</v>
      </c>
      <c r="FF15" s="9">
        <v>3.831</v>
      </c>
      <c r="FG15" s="9">
        <v>1.0569999999999999</v>
      </c>
      <c r="FH15" s="9">
        <v>2.774</v>
      </c>
      <c r="FI15" s="9">
        <v>2.6059999999999999</v>
      </c>
      <c r="FJ15" s="9">
        <v>1.9950000000000001</v>
      </c>
      <c r="FK15" s="9">
        <v>0.61199999999999999</v>
      </c>
      <c r="FL15" s="9">
        <v>3.8420000000000001</v>
      </c>
      <c r="FM15" s="9">
        <v>2.548</v>
      </c>
      <c r="FN15" s="9">
        <v>1.294</v>
      </c>
      <c r="FO15" s="9">
        <v>2.7879999999999998</v>
      </c>
      <c r="FP15" s="9">
        <v>2.2210000000000001</v>
      </c>
      <c r="FQ15" s="9">
        <v>0.56699999999999995</v>
      </c>
      <c r="FR15" s="9">
        <v>2.0670000000000002</v>
      </c>
      <c r="FS15" s="9">
        <v>0.39</v>
      </c>
      <c r="FT15" s="9">
        <v>1.677</v>
      </c>
      <c r="FU15" s="9">
        <v>0.39800000000000002</v>
      </c>
      <c r="FV15" s="9">
        <v>0</v>
      </c>
      <c r="FW15" s="9">
        <v>0.39800000000000002</v>
      </c>
      <c r="FX15" s="9">
        <v>1.669</v>
      </c>
      <c r="FY15" s="9">
        <v>0.39</v>
      </c>
      <c r="FZ15" s="9">
        <v>1.2789999999999999</v>
      </c>
      <c r="GA15" s="9">
        <v>19.971</v>
      </c>
      <c r="GB15" s="9">
        <v>9.3019999999999996</v>
      </c>
      <c r="GC15" s="9">
        <v>10.669</v>
      </c>
      <c r="GD15" s="9">
        <v>19.338000000000001</v>
      </c>
      <c r="GE15" s="9">
        <v>8.6690000000000005</v>
      </c>
      <c r="GF15" s="9">
        <v>10.669</v>
      </c>
      <c r="GG15" s="9">
        <v>9.2520000000000007</v>
      </c>
      <c r="GH15" s="9">
        <v>4.3239999999999998</v>
      </c>
      <c r="GI15" s="9">
        <v>4.9279999999999999</v>
      </c>
      <c r="GJ15" s="9">
        <v>3.2160000000000002</v>
      </c>
      <c r="GK15" s="9">
        <v>1.4339999999999999</v>
      </c>
      <c r="GL15" s="9">
        <v>1.782</v>
      </c>
      <c r="GM15" s="9">
        <v>3.4329999999999998</v>
      </c>
      <c r="GN15" s="9">
        <v>1.4379999999999999</v>
      </c>
      <c r="GO15" s="9">
        <v>1.9950000000000001</v>
      </c>
      <c r="GP15" s="9">
        <v>1.952</v>
      </c>
      <c r="GQ15" s="9">
        <v>0.47599999999999998</v>
      </c>
      <c r="GR15" s="9">
        <v>1.476</v>
      </c>
      <c r="GS15" s="9">
        <v>2.117</v>
      </c>
      <c r="GT15" s="9">
        <v>1.63</v>
      </c>
      <c r="GU15" s="9">
        <v>0.48699999999999999</v>
      </c>
      <c r="GV15" s="9">
        <v>1.484</v>
      </c>
      <c r="GW15" s="9">
        <v>0.997</v>
      </c>
      <c r="GX15" s="9">
        <v>0.48699999999999999</v>
      </c>
      <c r="GY15" s="9">
        <v>0.63300000000000001</v>
      </c>
      <c r="GZ15" s="9">
        <v>0.63300000000000001</v>
      </c>
      <c r="HA15" s="9">
        <v>0</v>
      </c>
      <c r="HB15" s="9">
        <v>159.041</v>
      </c>
      <c r="HC15" s="9">
        <v>81.382999999999996</v>
      </c>
      <c r="HD15" s="9">
        <v>77.658000000000001</v>
      </c>
      <c r="HE15" s="9">
        <v>156.70400000000001</v>
      </c>
      <c r="HF15" s="9">
        <v>79.816999999999993</v>
      </c>
      <c r="HG15" s="9">
        <v>76.887</v>
      </c>
      <c r="HH15" s="9">
        <v>57.320999999999998</v>
      </c>
      <c r="HI15" s="9">
        <v>33.301000000000002</v>
      </c>
      <c r="HJ15" s="9">
        <v>24.021000000000001</v>
      </c>
      <c r="HK15" s="9">
        <v>30.108000000000001</v>
      </c>
      <c r="HL15" s="9">
        <v>17.222000000000001</v>
      </c>
      <c r="HM15" s="9">
        <v>12.885999999999999</v>
      </c>
      <c r="HN15" s="9">
        <v>25.076000000000001</v>
      </c>
      <c r="HO15" s="9">
        <v>9.8190000000000008</v>
      </c>
      <c r="HP15" s="9">
        <v>15.257</v>
      </c>
      <c r="HQ15" s="9">
        <v>24.352</v>
      </c>
      <c r="HR15" s="9">
        <v>10.853</v>
      </c>
      <c r="HS15" s="9">
        <v>13.499000000000001</v>
      </c>
      <c r="HT15" s="9">
        <v>22.183</v>
      </c>
      <c r="HU15" s="9">
        <v>10.186999999999999</v>
      </c>
      <c r="HV15" s="9">
        <v>11.996</v>
      </c>
      <c r="HW15" s="9">
        <v>19.846</v>
      </c>
      <c r="HX15" s="9">
        <v>8.6210000000000004</v>
      </c>
      <c r="HY15" s="9">
        <v>11.225</v>
      </c>
      <c r="HZ15" s="9">
        <v>2.3370000000000002</v>
      </c>
      <c r="IA15" s="9">
        <v>1.5660000000000001</v>
      </c>
      <c r="IB15" s="9">
        <v>0.77100000000000002</v>
      </c>
      <c r="IC15" s="9">
        <v>141.02000000000001</v>
      </c>
      <c r="ID15" s="9">
        <v>69.944000000000003</v>
      </c>
      <c r="IE15" s="9">
        <v>71.075999999999993</v>
      </c>
      <c r="IF15" s="9">
        <v>139.05000000000001</v>
      </c>
      <c r="IG15" s="9">
        <v>68.378</v>
      </c>
      <c r="IH15" s="9">
        <v>70.673000000000002</v>
      </c>
      <c r="II15" s="9">
        <v>49.408000000000001</v>
      </c>
      <c r="IJ15" s="9">
        <v>27.815000000000001</v>
      </c>
      <c r="IK15" s="9">
        <v>21.593</v>
      </c>
      <c r="IL15" s="9">
        <v>26.497</v>
      </c>
      <c r="IM15" s="9">
        <v>14.182</v>
      </c>
      <c r="IN15" s="9">
        <v>12.315</v>
      </c>
      <c r="IO15" s="9">
        <v>22.013000000000002</v>
      </c>
      <c r="IP15" s="9">
        <v>8.7420000000000009</v>
      </c>
      <c r="IQ15" s="9">
        <v>13.27</v>
      </c>
    </row>
    <row r="16" spans="1:251">
      <c r="A16" s="10">
        <v>43862</v>
      </c>
      <c r="B16" s="9">
        <v>0.93400000000000005</v>
      </c>
      <c r="C16" s="9">
        <v>0.504</v>
      </c>
      <c r="D16" s="9">
        <v>0.504</v>
      </c>
      <c r="E16" s="9">
        <v>0</v>
      </c>
      <c r="F16" s="9">
        <v>0.50700000000000001</v>
      </c>
      <c r="G16" s="9">
        <v>0.50700000000000001</v>
      </c>
      <c r="H16" s="9">
        <v>0</v>
      </c>
      <c r="I16" s="9">
        <v>0.44600000000000001</v>
      </c>
      <c r="J16" s="9">
        <v>0.44600000000000001</v>
      </c>
      <c r="K16" s="9">
        <v>0</v>
      </c>
      <c r="L16" s="9">
        <v>1.5129999999999999</v>
      </c>
      <c r="M16" s="9">
        <v>1.5129999999999999</v>
      </c>
      <c r="N16" s="9">
        <v>0</v>
      </c>
      <c r="O16" s="9">
        <v>1.5129999999999999</v>
      </c>
      <c r="P16" s="9">
        <v>1.5129999999999999</v>
      </c>
      <c r="Q16" s="9">
        <v>0</v>
      </c>
      <c r="R16" s="9">
        <v>0</v>
      </c>
      <c r="S16" s="9">
        <v>0</v>
      </c>
      <c r="T16" s="9">
        <v>0</v>
      </c>
      <c r="U16" s="9">
        <v>13.795</v>
      </c>
      <c r="V16" s="9">
        <v>7.6029999999999998</v>
      </c>
      <c r="W16" s="9">
        <v>6.1920000000000002</v>
      </c>
      <c r="X16" s="9">
        <v>13.795</v>
      </c>
      <c r="Y16" s="9">
        <v>7.6029999999999998</v>
      </c>
      <c r="Z16" s="9">
        <v>6.1920000000000002</v>
      </c>
      <c r="AA16" s="9">
        <v>2.7639999999999998</v>
      </c>
      <c r="AB16" s="9">
        <v>1.554</v>
      </c>
      <c r="AC16" s="9">
        <v>1.21</v>
      </c>
      <c r="AD16" s="9">
        <v>4.3170000000000002</v>
      </c>
      <c r="AE16" s="9">
        <v>2.2250000000000001</v>
      </c>
      <c r="AF16" s="9">
        <v>2.0910000000000002</v>
      </c>
      <c r="AG16" s="9">
        <v>4.1239999999999997</v>
      </c>
      <c r="AH16" s="9">
        <v>2.8290000000000002</v>
      </c>
      <c r="AI16" s="9">
        <v>1.2949999999999999</v>
      </c>
      <c r="AJ16" s="9">
        <v>2.048</v>
      </c>
      <c r="AK16" s="9">
        <v>0.45300000000000001</v>
      </c>
      <c r="AL16" s="9">
        <v>1.595</v>
      </c>
      <c r="AM16" s="9">
        <v>0.54200000000000004</v>
      </c>
      <c r="AN16" s="9">
        <v>0.54200000000000004</v>
      </c>
      <c r="AO16" s="9">
        <v>0</v>
      </c>
      <c r="AP16" s="9">
        <v>0.54200000000000004</v>
      </c>
      <c r="AQ16" s="9">
        <v>0.54200000000000004</v>
      </c>
      <c r="AR16" s="9">
        <v>0</v>
      </c>
      <c r="AS16" s="9">
        <v>0</v>
      </c>
      <c r="AT16" s="9">
        <v>0</v>
      </c>
      <c r="AU16" s="9">
        <v>0</v>
      </c>
      <c r="AV16" s="9">
        <v>7.391</v>
      </c>
      <c r="AW16" s="9">
        <v>2.2280000000000002</v>
      </c>
      <c r="AX16" s="9">
        <v>5.1630000000000003</v>
      </c>
      <c r="AY16" s="9">
        <v>7.391</v>
      </c>
      <c r="AZ16" s="9">
        <v>2.2280000000000002</v>
      </c>
      <c r="BA16" s="9">
        <v>5.1630000000000003</v>
      </c>
      <c r="BB16" s="9">
        <v>0.78500000000000003</v>
      </c>
      <c r="BC16" s="9">
        <v>0.78500000000000003</v>
      </c>
      <c r="BD16" s="9">
        <v>0</v>
      </c>
      <c r="BE16" s="9">
        <v>0.80400000000000005</v>
      </c>
      <c r="BF16" s="9">
        <v>0</v>
      </c>
      <c r="BG16" s="9">
        <v>0.80400000000000005</v>
      </c>
      <c r="BH16" s="9">
        <v>1.431</v>
      </c>
      <c r="BI16" s="9">
        <v>0.437</v>
      </c>
      <c r="BJ16" s="9">
        <v>0.99399999999999999</v>
      </c>
      <c r="BK16" s="9">
        <v>2.7029999999999998</v>
      </c>
      <c r="BL16" s="9">
        <v>0.42199999999999999</v>
      </c>
      <c r="BM16" s="9">
        <v>2.2810000000000001</v>
      </c>
      <c r="BN16" s="9">
        <v>1.667</v>
      </c>
      <c r="BO16" s="9">
        <v>0.58399999999999996</v>
      </c>
      <c r="BP16" s="9">
        <v>1.0840000000000001</v>
      </c>
      <c r="BQ16" s="9">
        <v>1.667</v>
      </c>
      <c r="BR16" s="9">
        <v>0.58399999999999996</v>
      </c>
      <c r="BS16" s="9">
        <v>1.0840000000000001</v>
      </c>
      <c r="BT16" s="9">
        <v>0</v>
      </c>
      <c r="BU16" s="9">
        <v>0</v>
      </c>
      <c r="BV16" s="9">
        <v>0</v>
      </c>
      <c r="BW16" s="9">
        <v>11.116</v>
      </c>
      <c r="BX16" s="9">
        <v>4.3339999999999996</v>
      </c>
      <c r="BY16" s="9">
        <v>6.7809999999999997</v>
      </c>
      <c r="BZ16" s="9">
        <v>10.577999999999999</v>
      </c>
      <c r="CA16" s="9">
        <v>4.3339999999999996</v>
      </c>
      <c r="CB16" s="9">
        <v>6.2439999999999998</v>
      </c>
      <c r="CC16" s="9">
        <v>3.5750000000000002</v>
      </c>
      <c r="CD16" s="9">
        <v>2.4830000000000001</v>
      </c>
      <c r="CE16" s="9">
        <v>1.0920000000000001</v>
      </c>
      <c r="CF16" s="9">
        <v>2.0190000000000001</v>
      </c>
      <c r="CG16" s="9">
        <v>0.51500000000000001</v>
      </c>
      <c r="CH16" s="9">
        <v>1.504</v>
      </c>
      <c r="CI16" s="9">
        <v>2.9670000000000001</v>
      </c>
      <c r="CJ16" s="9">
        <v>0.93799999999999994</v>
      </c>
      <c r="CK16" s="9">
        <v>2.0289999999999999</v>
      </c>
      <c r="CL16" s="9">
        <v>2.0169999999999999</v>
      </c>
      <c r="CM16" s="9">
        <v>0.39900000000000002</v>
      </c>
      <c r="CN16" s="9">
        <v>1.6180000000000001</v>
      </c>
      <c r="CO16" s="9">
        <v>0.53700000000000003</v>
      </c>
      <c r="CP16" s="9">
        <v>0</v>
      </c>
      <c r="CQ16" s="9">
        <v>0.53700000000000003</v>
      </c>
      <c r="CR16" s="9">
        <v>0</v>
      </c>
      <c r="CS16" s="9">
        <v>0</v>
      </c>
      <c r="CT16" s="9">
        <v>0</v>
      </c>
      <c r="CU16" s="9">
        <v>0.53700000000000003</v>
      </c>
      <c r="CV16" s="9">
        <v>0</v>
      </c>
      <c r="CW16" s="9">
        <v>0.53700000000000003</v>
      </c>
      <c r="CX16" s="9">
        <v>5.0170000000000003</v>
      </c>
      <c r="CY16" s="9">
        <v>1.7689999999999999</v>
      </c>
      <c r="CZ16" s="9">
        <v>3.2469999999999999</v>
      </c>
      <c r="DA16" s="9">
        <v>5.0170000000000003</v>
      </c>
      <c r="DB16" s="9">
        <v>1.7689999999999999</v>
      </c>
      <c r="DC16" s="9">
        <v>3.2469999999999999</v>
      </c>
      <c r="DD16" s="9">
        <v>0.376</v>
      </c>
      <c r="DE16" s="9">
        <v>0</v>
      </c>
      <c r="DF16" s="9">
        <v>0.376</v>
      </c>
      <c r="DG16" s="9">
        <v>0.74399999999999999</v>
      </c>
      <c r="DH16" s="9">
        <v>0</v>
      </c>
      <c r="DI16" s="9">
        <v>0.74399999999999999</v>
      </c>
      <c r="DJ16" s="9">
        <v>0.59</v>
      </c>
      <c r="DK16" s="9">
        <v>0</v>
      </c>
      <c r="DL16" s="9">
        <v>0.59</v>
      </c>
      <c r="DM16" s="9">
        <v>2.8639999999999999</v>
      </c>
      <c r="DN16" s="9">
        <v>1.7689999999999999</v>
      </c>
      <c r="DO16" s="9">
        <v>1.095</v>
      </c>
      <c r="DP16" s="9">
        <v>0.442</v>
      </c>
      <c r="DQ16" s="9">
        <v>0</v>
      </c>
      <c r="DR16" s="9">
        <v>0.442</v>
      </c>
      <c r="DS16" s="9">
        <v>0.442</v>
      </c>
      <c r="DT16" s="9">
        <v>0</v>
      </c>
      <c r="DU16" s="9">
        <v>0.442</v>
      </c>
      <c r="DV16" s="9">
        <v>0</v>
      </c>
      <c r="DW16" s="9">
        <v>0</v>
      </c>
      <c r="DX16" s="9">
        <v>0</v>
      </c>
      <c r="DY16" s="9">
        <v>3.2050000000000001</v>
      </c>
      <c r="DZ16" s="9">
        <v>0.98399999999999999</v>
      </c>
      <c r="EA16" s="9">
        <v>2.2210000000000001</v>
      </c>
      <c r="EB16" s="9">
        <v>3.2050000000000001</v>
      </c>
      <c r="EC16" s="9">
        <v>0.98399999999999999</v>
      </c>
      <c r="ED16" s="9">
        <v>2.2210000000000001</v>
      </c>
      <c r="EE16" s="9">
        <v>0.97499999999999998</v>
      </c>
      <c r="EF16" s="9">
        <v>0</v>
      </c>
      <c r="EG16" s="9">
        <v>0.97499999999999998</v>
      </c>
      <c r="EH16" s="9">
        <v>0.77800000000000002</v>
      </c>
      <c r="EI16" s="9">
        <v>0</v>
      </c>
      <c r="EJ16" s="9">
        <v>0.77800000000000002</v>
      </c>
      <c r="EK16" s="9">
        <v>0.93500000000000005</v>
      </c>
      <c r="EL16" s="9">
        <v>0.46800000000000003</v>
      </c>
      <c r="EM16" s="9">
        <v>0.46700000000000003</v>
      </c>
      <c r="EN16" s="9">
        <v>0.51600000000000001</v>
      </c>
      <c r="EO16" s="9">
        <v>0.51600000000000001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21.619</v>
      </c>
      <c r="FA16" s="9">
        <v>11.164</v>
      </c>
      <c r="FB16" s="9">
        <v>10.455</v>
      </c>
      <c r="FC16" s="9">
        <v>21.100999999999999</v>
      </c>
      <c r="FD16" s="9">
        <v>11.164</v>
      </c>
      <c r="FE16" s="9">
        <v>9.9359999999999999</v>
      </c>
      <c r="FF16" s="9">
        <v>6.9729999999999999</v>
      </c>
      <c r="FG16" s="9">
        <v>3.63</v>
      </c>
      <c r="FH16" s="9">
        <v>3.343</v>
      </c>
      <c r="FI16" s="9">
        <v>8.0719999999999992</v>
      </c>
      <c r="FJ16" s="9">
        <v>4.71</v>
      </c>
      <c r="FK16" s="9">
        <v>3.3620000000000001</v>
      </c>
      <c r="FL16" s="9">
        <v>2.3780000000000001</v>
      </c>
      <c r="FM16" s="9">
        <v>0.93799999999999994</v>
      </c>
      <c r="FN16" s="9">
        <v>1.4410000000000001</v>
      </c>
      <c r="FO16" s="9">
        <v>1.4359999999999999</v>
      </c>
      <c r="FP16" s="9">
        <v>0.86099999999999999</v>
      </c>
      <c r="FQ16" s="9">
        <v>0.57499999999999996</v>
      </c>
      <c r="FR16" s="9">
        <v>2.76</v>
      </c>
      <c r="FS16" s="9">
        <v>1.0249999999999999</v>
      </c>
      <c r="FT16" s="9">
        <v>1.734</v>
      </c>
      <c r="FU16" s="9">
        <v>2.2410000000000001</v>
      </c>
      <c r="FV16" s="9">
        <v>1.0249999999999999</v>
      </c>
      <c r="FW16" s="9">
        <v>1.216</v>
      </c>
      <c r="FX16" s="9">
        <v>0.51800000000000002</v>
      </c>
      <c r="FY16" s="9">
        <v>0</v>
      </c>
      <c r="FZ16" s="9">
        <v>0.51800000000000002</v>
      </c>
      <c r="GA16" s="9">
        <v>25.908999999999999</v>
      </c>
      <c r="GB16" s="9">
        <v>12.066000000000001</v>
      </c>
      <c r="GC16" s="9">
        <v>13.843</v>
      </c>
      <c r="GD16" s="9">
        <v>25.401</v>
      </c>
      <c r="GE16" s="9">
        <v>12.066000000000001</v>
      </c>
      <c r="GF16" s="9">
        <v>13.335000000000001</v>
      </c>
      <c r="GG16" s="9">
        <v>9.9090000000000007</v>
      </c>
      <c r="GH16" s="9">
        <v>4.8719999999999999</v>
      </c>
      <c r="GI16" s="9">
        <v>5.0369999999999999</v>
      </c>
      <c r="GJ16" s="9">
        <v>4.9359999999999999</v>
      </c>
      <c r="GK16" s="9">
        <v>3.4260000000000002</v>
      </c>
      <c r="GL16" s="9">
        <v>1.51</v>
      </c>
      <c r="GM16" s="9">
        <v>3.569</v>
      </c>
      <c r="GN16" s="9">
        <v>1.381</v>
      </c>
      <c r="GO16" s="9">
        <v>2.1880000000000002</v>
      </c>
      <c r="GP16" s="9">
        <v>6.008</v>
      </c>
      <c r="GQ16" s="9">
        <v>1.845</v>
      </c>
      <c r="GR16" s="9">
        <v>4.1639999999999997</v>
      </c>
      <c r="GS16" s="9">
        <v>1.4870000000000001</v>
      </c>
      <c r="GT16" s="9">
        <v>0.54200000000000004</v>
      </c>
      <c r="GU16" s="9">
        <v>0.94399999999999995</v>
      </c>
      <c r="GV16" s="9">
        <v>0.97899999999999998</v>
      </c>
      <c r="GW16" s="9">
        <v>0.54200000000000004</v>
      </c>
      <c r="GX16" s="9">
        <v>0.436</v>
      </c>
      <c r="GY16" s="9">
        <v>0.50800000000000001</v>
      </c>
      <c r="GZ16" s="9">
        <v>0</v>
      </c>
      <c r="HA16" s="9">
        <v>0.50800000000000001</v>
      </c>
      <c r="HB16" s="9">
        <v>153.22800000000001</v>
      </c>
      <c r="HC16" s="9">
        <v>87.867999999999995</v>
      </c>
      <c r="HD16" s="9">
        <v>65.36</v>
      </c>
      <c r="HE16" s="9">
        <v>152.108</v>
      </c>
      <c r="HF16" s="9">
        <v>87.251000000000005</v>
      </c>
      <c r="HG16" s="9">
        <v>64.856999999999999</v>
      </c>
      <c r="HH16" s="9">
        <v>70.450999999999993</v>
      </c>
      <c r="HI16" s="9">
        <v>41.597999999999999</v>
      </c>
      <c r="HJ16" s="9">
        <v>28.853999999999999</v>
      </c>
      <c r="HK16" s="9">
        <v>27.036000000000001</v>
      </c>
      <c r="HL16" s="9">
        <v>17.105</v>
      </c>
      <c r="HM16" s="9">
        <v>9.93</v>
      </c>
      <c r="HN16" s="9">
        <v>20.66</v>
      </c>
      <c r="HO16" s="9">
        <v>9.7119999999999997</v>
      </c>
      <c r="HP16" s="9">
        <v>10.948</v>
      </c>
      <c r="HQ16" s="9">
        <v>14.571999999999999</v>
      </c>
      <c r="HR16" s="9">
        <v>8.24</v>
      </c>
      <c r="HS16" s="9">
        <v>6.3319999999999999</v>
      </c>
      <c r="HT16" s="9">
        <v>20.51</v>
      </c>
      <c r="HU16" s="9">
        <v>11.212999999999999</v>
      </c>
      <c r="HV16" s="9">
        <v>9.2959999999999994</v>
      </c>
      <c r="HW16" s="9">
        <v>19.39</v>
      </c>
      <c r="HX16" s="9">
        <v>10.596</v>
      </c>
      <c r="HY16" s="9">
        <v>8.7929999999999993</v>
      </c>
      <c r="HZ16" s="9">
        <v>1.1200000000000001</v>
      </c>
      <c r="IA16" s="9">
        <v>0.61699999999999999</v>
      </c>
      <c r="IB16" s="9">
        <v>0.503</v>
      </c>
      <c r="IC16" s="9">
        <v>131.749</v>
      </c>
      <c r="ID16" s="9">
        <v>73.927999999999997</v>
      </c>
      <c r="IE16" s="9">
        <v>57.820999999999998</v>
      </c>
      <c r="IF16" s="9">
        <v>131.749</v>
      </c>
      <c r="IG16" s="9">
        <v>73.927999999999997</v>
      </c>
      <c r="IH16" s="9">
        <v>57.820999999999998</v>
      </c>
      <c r="II16" s="9">
        <v>60.603000000000002</v>
      </c>
      <c r="IJ16" s="9">
        <v>35.546999999999997</v>
      </c>
      <c r="IK16" s="9">
        <v>25.055</v>
      </c>
      <c r="IL16" s="9">
        <v>21.734000000000002</v>
      </c>
      <c r="IM16" s="9">
        <v>13.01</v>
      </c>
      <c r="IN16" s="9">
        <v>8.7240000000000002</v>
      </c>
      <c r="IO16" s="9">
        <v>18.946999999999999</v>
      </c>
      <c r="IP16" s="9">
        <v>8.3330000000000002</v>
      </c>
      <c r="IQ16" s="9">
        <v>10.613</v>
      </c>
    </row>
    <row r="17" spans="1:251">
      <c r="A17" s="10">
        <v>44228</v>
      </c>
      <c r="B17" s="9">
        <v>0.53</v>
      </c>
      <c r="C17" s="9">
        <v>4.532</v>
      </c>
      <c r="D17" s="9">
        <v>3.3530000000000002</v>
      </c>
      <c r="E17" s="9">
        <v>1.179</v>
      </c>
      <c r="F17" s="9">
        <v>2.722</v>
      </c>
      <c r="G17" s="9">
        <v>1.8740000000000001</v>
      </c>
      <c r="H17" s="9">
        <v>0.84699999999999998</v>
      </c>
      <c r="I17" s="9">
        <v>0.56200000000000006</v>
      </c>
      <c r="J17" s="9">
        <v>0</v>
      </c>
      <c r="K17" s="9">
        <v>0.56200000000000006</v>
      </c>
      <c r="L17" s="9">
        <v>0.38800000000000001</v>
      </c>
      <c r="M17" s="9">
        <v>0</v>
      </c>
      <c r="N17" s="9">
        <v>0.38800000000000001</v>
      </c>
      <c r="O17" s="9">
        <v>0.38800000000000001</v>
      </c>
      <c r="P17" s="9">
        <v>0</v>
      </c>
      <c r="Q17" s="9">
        <v>0.38800000000000001</v>
      </c>
      <c r="R17" s="9">
        <v>0</v>
      </c>
      <c r="S17" s="9">
        <v>0</v>
      </c>
      <c r="T17" s="9">
        <v>0</v>
      </c>
      <c r="U17" s="9">
        <v>15.638999999999999</v>
      </c>
      <c r="V17" s="9">
        <v>9.2750000000000004</v>
      </c>
      <c r="W17" s="9">
        <v>6.3639999999999999</v>
      </c>
      <c r="X17" s="9">
        <v>15.638999999999999</v>
      </c>
      <c r="Y17" s="9">
        <v>9.2750000000000004</v>
      </c>
      <c r="Z17" s="9">
        <v>6.3639999999999999</v>
      </c>
      <c r="AA17" s="9">
        <v>1.677</v>
      </c>
      <c r="AB17" s="9">
        <v>1.278</v>
      </c>
      <c r="AC17" s="9">
        <v>0.39900000000000002</v>
      </c>
      <c r="AD17" s="9">
        <v>4.5990000000000002</v>
      </c>
      <c r="AE17" s="9">
        <v>2.8839999999999999</v>
      </c>
      <c r="AF17" s="9">
        <v>1.714</v>
      </c>
      <c r="AG17" s="9">
        <v>4.0709999999999997</v>
      </c>
      <c r="AH17" s="9">
        <v>1.899</v>
      </c>
      <c r="AI17" s="9">
        <v>2.173</v>
      </c>
      <c r="AJ17" s="9">
        <v>3.4209999999999998</v>
      </c>
      <c r="AK17" s="9">
        <v>1.9339999999999999</v>
      </c>
      <c r="AL17" s="9">
        <v>1.488</v>
      </c>
      <c r="AM17" s="9">
        <v>1.871</v>
      </c>
      <c r="AN17" s="9">
        <v>1.28</v>
      </c>
      <c r="AO17" s="9">
        <v>0.59099999999999997</v>
      </c>
      <c r="AP17" s="9">
        <v>1.871</v>
      </c>
      <c r="AQ17" s="9">
        <v>1.28</v>
      </c>
      <c r="AR17" s="9">
        <v>0.59099999999999997</v>
      </c>
      <c r="AS17" s="9">
        <v>0</v>
      </c>
      <c r="AT17" s="9">
        <v>0</v>
      </c>
      <c r="AU17" s="9">
        <v>0</v>
      </c>
      <c r="AV17" s="9">
        <v>7.359</v>
      </c>
      <c r="AW17" s="9">
        <v>3.6309999999999998</v>
      </c>
      <c r="AX17" s="9">
        <v>3.7269999999999999</v>
      </c>
      <c r="AY17" s="9">
        <v>7.359</v>
      </c>
      <c r="AZ17" s="9">
        <v>3.6309999999999998</v>
      </c>
      <c r="BA17" s="9">
        <v>3.7269999999999999</v>
      </c>
      <c r="BB17" s="9">
        <v>0.88600000000000001</v>
      </c>
      <c r="BC17" s="9">
        <v>0.88600000000000001</v>
      </c>
      <c r="BD17" s="9">
        <v>0</v>
      </c>
      <c r="BE17" s="9">
        <v>2.79</v>
      </c>
      <c r="BF17" s="9">
        <v>1.0089999999999999</v>
      </c>
      <c r="BG17" s="9">
        <v>1.7809999999999999</v>
      </c>
      <c r="BH17" s="9">
        <v>1.4750000000000001</v>
      </c>
      <c r="BI17" s="9">
        <v>0.876</v>
      </c>
      <c r="BJ17" s="9">
        <v>0.59899999999999998</v>
      </c>
      <c r="BK17" s="9">
        <v>1.528</v>
      </c>
      <c r="BL17" s="9">
        <v>0.86099999999999999</v>
      </c>
      <c r="BM17" s="9">
        <v>0.66700000000000004</v>
      </c>
      <c r="BN17" s="9">
        <v>0.68</v>
      </c>
      <c r="BO17" s="9">
        <v>0</v>
      </c>
      <c r="BP17" s="9">
        <v>0.68</v>
      </c>
      <c r="BQ17" s="9">
        <v>0.68</v>
      </c>
      <c r="BR17" s="9">
        <v>0</v>
      </c>
      <c r="BS17" s="9">
        <v>0.68</v>
      </c>
      <c r="BT17" s="9">
        <v>0</v>
      </c>
      <c r="BU17" s="9">
        <v>0</v>
      </c>
      <c r="BV17" s="9">
        <v>0</v>
      </c>
      <c r="BW17" s="9">
        <v>6.9790000000000001</v>
      </c>
      <c r="BX17" s="9">
        <v>2.72</v>
      </c>
      <c r="BY17" s="9">
        <v>4.2590000000000003</v>
      </c>
      <c r="BZ17" s="9">
        <v>6.9790000000000001</v>
      </c>
      <c r="CA17" s="9">
        <v>2.72</v>
      </c>
      <c r="CB17" s="9">
        <v>4.2590000000000003</v>
      </c>
      <c r="CC17" s="9">
        <v>3.2240000000000002</v>
      </c>
      <c r="CD17" s="9">
        <v>1.6859999999999999</v>
      </c>
      <c r="CE17" s="9">
        <v>1.538</v>
      </c>
      <c r="CF17" s="9">
        <v>0</v>
      </c>
      <c r="CG17" s="9">
        <v>0</v>
      </c>
      <c r="CH17" s="9">
        <v>0</v>
      </c>
      <c r="CI17" s="9">
        <v>2.5579999999999998</v>
      </c>
      <c r="CJ17" s="9">
        <v>0.56200000000000006</v>
      </c>
      <c r="CK17" s="9">
        <v>1.996</v>
      </c>
      <c r="CL17" s="9">
        <v>1.196</v>
      </c>
      <c r="CM17" s="9">
        <v>0.47099999999999997</v>
      </c>
      <c r="CN17" s="9">
        <v>0.72499999999999998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6.8159999999999998</v>
      </c>
      <c r="CY17" s="9">
        <v>2.0550000000000002</v>
      </c>
      <c r="CZ17" s="9">
        <v>4.7610000000000001</v>
      </c>
      <c r="DA17" s="9">
        <v>6.1630000000000003</v>
      </c>
      <c r="DB17" s="9">
        <v>2.0550000000000002</v>
      </c>
      <c r="DC17" s="9">
        <v>4.1079999999999997</v>
      </c>
      <c r="DD17" s="9">
        <v>1.1399999999999999</v>
      </c>
      <c r="DE17" s="9">
        <v>0.61</v>
      </c>
      <c r="DF17" s="9">
        <v>0.52900000000000003</v>
      </c>
      <c r="DG17" s="9">
        <v>1.3560000000000001</v>
      </c>
      <c r="DH17" s="9">
        <v>0</v>
      </c>
      <c r="DI17" s="9">
        <v>1.3560000000000001</v>
      </c>
      <c r="DJ17" s="9">
        <v>2.169</v>
      </c>
      <c r="DK17" s="9">
        <v>0.71699999999999997</v>
      </c>
      <c r="DL17" s="9">
        <v>1.452</v>
      </c>
      <c r="DM17" s="9">
        <v>1.1399999999999999</v>
      </c>
      <c r="DN17" s="9">
        <v>0.72699999999999998</v>
      </c>
      <c r="DO17" s="9">
        <v>0.41299999999999998</v>
      </c>
      <c r="DP17" s="9">
        <v>1.01</v>
      </c>
      <c r="DQ17" s="9">
        <v>0</v>
      </c>
      <c r="DR17" s="9">
        <v>1.01</v>
      </c>
      <c r="DS17" s="9">
        <v>0.35799999999999998</v>
      </c>
      <c r="DT17" s="9">
        <v>0</v>
      </c>
      <c r="DU17" s="9">
        <v>0.35799999999999998</v>
      </c>
      <c r="DV17" s="9">
        <v>0.65300000000000002</v>
      </c>
      <c r="DW17" s="9">
        <v>0</v>
      </c>
      <c r="DX17" s="9">
        <v>0.65300000000000002</v>
      </c>
      <c r="DY17" s="9">
        <v>2.0840000000000001</v>
      </c>
      <c r="DZ17" s="9">
        <v>0.57499999999999996</v>
      </c>
      <c r="EA17" s="9">
        <v>1.5089999999999999</v>
      </c>
      <c r="EB17" s="9">
        <v>2.0840000000000001</v>
      </c>
      <c r="EC17" s="9">
        <v>0.57499999999999996</v>
      </c>
      <c r="ED17" s="9">
        <v>1.5089999999999999</v>
      </c>
      <c r="EE17" s="9">
        <v>0.55500000000000005</v>
      </c>
      <c r="EF17" s="9">
        <v>0</v>
      </c>
      <c r="EG17" s="9">
        <v>0.55500000000000005</v>
      </c>
      <c r="EH17" s="9">
        <v>0.57499999999999996</v>
      </c>
      <c r="EI17" s="9">
        <v>0.57499999999999996</v>
      </c>
      <c r="EJ17" s="9">
        <v>0</v>
      </c>
      <c r="EK17" s="9">
        <v>0.95499999999999996</v>
      </c>
      <c r="EL17" s="9">
        <v>0</v>
      </c>
      <c r="EM17" s="9">
        <v>0.95499999999999996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24.015000000000001</v>
      </c>
      <c r="FA17" s="9">
        <v>15.943</v>
      </c>
      <c r="FB17" s="9">
        <v>8.0719999999999992</v>
      </c>
      <c r="FC17" s="9">
        <v>24.015000000000001</v>
      </c>
      <c r="FD17" s="9">
        <v>15.943</v>
      </c>
      <c r="FE17" s="9">
        <v>8.0719999999999992</v>
      </c>
      <c r="FF17" s="9">
        <v>6.1749999999999998</v>
      </c>
      <c r="FG17" s="9">
        <v>5.6260000000000003</v>
      </c>
      <c r="FH17" s="9">
        <v>0.54900000000000004</v>
      </c>
      <c r="FI17" s="9">
        <v>5.194</v>
      </c>
      <c r="FJ17" s="9">
        <v>2.8650000000000002</v>
      </c>
      <c r="FK17" s="9">
        <v>2.3290000000000002</v>
      </c>
      <c r="FL17" s="9">
        <v>4.3840000000000003</v>
      </c>
      <c r="FM17" s="9">
        <v>2.3780000000000001</v>
      </c>
      <c r="FN17" s="9">
        <v>2.0070000000000001</v>
      </c>
      <c r="FO17" s="9">
        <v>5.4930000000000003</v>
      </c>
      <c r="FP17" s="9">
        <v>3.496</v>
      </c>
      <c r="FQ17" s="9">
        <v>1.998</v>
      </c>
      <c r="FR17" s="9">
        <v>2.7690000000000001</v>
      </c>
      <c r="FS17" s="9">
        <v>1.579</v>
      </c>
      <c r="FT17" s="9">
        <v>1.19</v>
      </c>
      <c r="FU17" s="9">
        <v>2.7690000000000001</v>
      </c>
      <c r="FV17" s="9">
        <v>1.579</v>
      </c>
      <c r="FW17" s="9">
        <v>1.19</v>
      </c>
      <c r="FX17" s="9">
        <v>0</v>
      </c>
      <c r="FY17" s="9">
        <v>0</v>
      </c>
      <c r="FZ17" s="9">
        <v>0</v>
      </c>
      <c r="GA17" s="9">
        <v>24.091000000000001</v>
      </c>
      <c r="GB17" s="9">
        <v>10.871</v>
      </c>
      <c r="GC17" s="9">
        <v>13.22</v>
      </c>
      <c r="GD17" s="9">
        <v>23.465</v>
      </c>
      <c r="GE17" s="9">
        <v>10.871</v>
      </c>
      <c r="GF17" s="9">
        <v>12.593999999999999</v>
      </c>
      <c r="GG17" s="9">
        <v>11.369</v>
      </c>
      <c r="GH17" s="9">
        <v>5.3940000000000001</v>
      </c>
      <c r="GI17" s="9">
        <v>5.9749999999999996</v>
      </c>
      <c r="GJ17" s="9">
        <v>5.2729999999999997</v>
      </c>
      <c r="GK17" s="9">
        <v>3.335</v>
      </c>
      <c r="GL17" s="9">
        <v>1.9370000000000001</v>
      </c>
      <c r="GM17" s="9">
        <v>1.2769999999999999</v>
      </c>
      <c r="GN17" s="9">
        <v>0.83699999999999997</v>
      </c>
      <c r="GO17" s="9">
        <v>0.44</v>
      </c>
      <c r="GP17" s="9">
        <v>3.302</v>
      </c>
      <c r="GQ17" s="9">
        <v>0.59699999999999998</v>
      </c>
      <c r="GR17" s="9">
        <v>2.7050000000000001</v>
      </c>
      <c r="GS17" s="9">
        <v>2.871</v>
      </c>
      <c r="GT17" s="9">
        <v>0.70799999999999996</v>
      </c>
      <c r="GU17" s="9">
        <v>2.1629999999999998</v>
      </c>
      <c r="GV17" s="9">
        <v>2.246</v>
      </c>
      <c r="GW17" s="9">
        <v>0.70799999999999996</v>
      </c>
      <c r="GX17" s="9">
        <v>1.538</v>
      </c>
      <c r="GY17" s="9">
        <v>0.625</v>
      </c>
      <c r="GZ17" s="9">
        <v>0</v>
      </c>
      <c r="HA17" s="9">
        <v>0.625</v>
      </c>
      <c r="HB17" s="9">
        <v>169.72399999999999</v>
      </c>
      <c r="HC17" s="9">
        <v>97.894000000000005</v>
      </c>
      <c r="HD17" s="9">
        <v>71.83</v>
      </c>
      <c r="HE17" s="9">
        <v>166.971</v>
      </c>
      <c r="HF17" s="9">
        <v>95.861000000000004</v>
      </c>
      <c r="HG17" s="9">
        <v>71.11</v>
      </c>
      <c r="HH17" s="9">
        <v>64.924999999999997</v>
      </c>
      <c r="HI17" s="9">
        <v>40.472999999999999</v>
      </c>
      <c r="HJ17" s="9">
        <v>24.452000000000002</v>
      </c>
      <c r="HK17" s="9">
        <v>33.963000000000001</v>
      </c>
      <c r="HL17" s="9">
        <v>18.716999999999999</v>
      </c>
      <c r="HM17" s="9">
        <v>15.246</v>
      </c>
      <c r="HN17" s="9">
        <v>26.39</v>
      </c>
      <c r="HO17" s="9">
        <v>13.679</v>
      </c>
      <c r="HP17" s="9">
        <v>12.712</v>
      </c>
      <c r="HQ17" s="9">
        <v>22.190999999999999</v>
      </c>
      <c r="HR17" s="9">
        <v>11.496</v>
      </c>
      <c r="HS17" s="9">
        <v>10.695</v>
      </c>
      <c r="HT17" s="9">
        <v>22.254999999999999</v>
      </c>
      <c r="HU17" s="9">
        <v>13.53</v>
      </c>
      <c r="HV17" s="9">
        <v>8.7249999999999996</v>
      </c>
      <c r="HW17" s="9">
        <v>19.501999999999999</v>
      </c>
      <c r="HX17" s="9">
        <v>11.497</v>
      </c>
      <c r="HY17" s="9">
        <v>8.0050000000000008</v>
      </c>
      <c r="HZ17" s="9">
        <v>2.7530000000000001</v>
      </c>
      <c r="IA17" s="9">
        <v>2.032</v>
      </c>
      <c r="IB17" s="9">
        <v>0.72</v>
      </c>
      <c r="IC17" s="9">
        <v>150.352</v>
      </c>
      <c r="ID17" s="9">
        <v>86.771000000000001</v>
      </c>
      <c r="IE17" s="9">
        <v>63.58</v>
      </c>
      <c r="IF17" s="9">
        <v>147.934</v>
      </c>
      <c r="IG17" s="9">
        <v>85.073999999999998</v>
      </c>
      <c r="IH17" s="9">
        <v>62.86</v>
      </c>
      <c r="II17" s="9">
        <v>53.781999999999996</v>
      </c>
      <c r="IJ17" s="9">
        <v>34.747999999999998</v>
      </c>
      <c r="IK17" s="9">
        <v>19.033999999999999</v>
      </c>
      <c r="IL17" s="9">
        <v>31.734999999999999</v>
      </c>
      <c r="IM17" s="9">
        <v>17.899000000000001</v>
      </c>
      <c r="IN17" s="9">
        <v>13.836</v>
      </c>
      <c r="IO17" s="9">
        <v>24.074000000000002</v>
      </c>
      <c r="IP17" s="9">
        <v>11.363</v>
      </c>
      <c r="IQ17" s="9">
        <v>12.712</v>
      </c>
    </row>
    <row r="18" spans="1:251">
      <c r="A18" s="10">
        <v>44593</v>
      </c>
      <c r="B18" s="9">
        <v>1.7190000000000001</v>
      </c>
      <c r="C18" s="9">
        <v>2.9670000000000001</v>
      </c>
      <c r="D18" s="9">
        <v>0.51700000000000002</v>
      </c>
      <c r="E18" s="9">
        <v>2.4500000000000002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0.48299999999999998</v>
      </c>
      <c r="M18" s="9">
        <v>0</v>
      </c>
      <c r="N18" s="9">
        <v>0.48299999999999998</v>
      </c>
      <c r="O18" s="9">
        <v>0.48299999999999998</v>
      </c>
      <c r="P18" s="9">
        <v>0</v>
      </c>
      <c r="Q18" s="9">
        <v>0.48299999999999998</v>
      </c>
      <c r="R18" s="9">
        <v>0</v>
      </c>
      <c r="S18" s="9">
        <v>0</v>
      </c>
      <c r="T18" s="9">
        <v>0</v>
      </c>
      <c r="U18" s="9">
        <v>10.499000000000001</v>
      </c>
      <c r="V18" s="9">
        <v>5.7549999999999999</v>
      </c>
      <c r="W18" s="9">
        <v>4.7450000000000001</v>
      </c>
      <c r="X18" s="9">
        <v>10.499000000000001</v>
      </c>
      <c r="Y18" s="9">
        <v>5.7549999999999999</v>
      </c>
      <c r="Z18" s="9">
        <v>4.7450000000000001</v>
      </c>
      <c r="AA18" s="9">
        <v>1.016</v>
      </c>
      <c r="AB18" s="9">
        <v>0.54200000000000004</v>
      </c>
      <c r="AC18" s="9">
        <v>0.47399999999999998</v>
      </c>
      <c r="AD18" s="9">
        <v>5.452</v>
      </c>
      <c r="AE18" s="9">
        <v>2.3690000000000002</v>
      </c>
      <c r="AF18" s="9">
        <v>3.0840000000000001</v>
      </c>
      <c r="AG18" s="9">
        <v>1.3109999999999999</v>
      </c>
      <c r="AH18" s="9">
        <v>0.57499999999999996</v>
      </c>
      <c r="AI18" s="9">
        <v>0.73599999999999999</v>
      </c>
      <c r="AJ18" s="9">
        <v>1.2809999999999999</v>
      </c>
      <c r="AK18" s="9">
        <v>1.2809999999999999</v>
      </c>
      <c r="AL18" s="9">
        <v>0</v>
      </c>
      <c r="AM18" s="9">
        <v>1.4390000000000001</v>
      </c>
      <c r="AN18" s="9">
        <v>0.98699999999999999</v>
      </c>
      <c r="AO18" s="9">
        <v>0.45100000000000001</v>
      </c>
      <c r="AP18" s="9">
        <v>1.4390000000000001</v>
      </c>
      <c r="AQ18" s="9">
        <v>0.98699999999999999</v>
      </c>
      <c r="AR18" s="9">
        <v>0.45100000000000001</v>
      </c>
      <c r="AS18" s="9">
        <v>0</v>
      </c>
      <c r="AT18" s="9">
        <v>0</v>
      </c>
      <c r="AU18" s="9">
        <v>0</v>
      </c>
      <c r="AV18" s="9">
        <v>4.4260000000000002</v>
      </c>
      <c r="AW18" s="9">
        <v>2.1309999999999998</v>
      </c>
      <c r="AX18" s="9">
        <v>2.294</v>
      </c>
      <c r="AY18" s="9">
        <v>4.4260000000000002</v>
      </c>
      <c r="AZ18" s="9">
        <v>2.1309999999999998</v>
      </c>
      <c r="BA18" s="9">
        <v>2.294</v>
      </c>
      <c r="BB18" s="9">
        <v>0.61799999999999999</v>
      </c>
      <c r="BC18" s="9">
        <v>0.61799999999999999</v>
      </c>
      <c r="BD18" s="9">
        <v>0</v>
      </c>
      <c r="BE18" s="9">
        <v>0</v>
      </c>
      <c r="BF18" s="9">
        <v>0</v>
      </c>
      <c r="BG18" s="9">
        <v>0</v>
      </c>
      <c r="BH18" s="9">
        <v>1.53</v>
      </c>
      <c r="BI18" s="9">
        <v>0.53</v>
      </c>
      <c r="BJ18" s="9">
        <v>1</v>
      </c>
      <c r="BK18" s="9">
        <v>2.2770000000000001</v>
      </c>
      <c r="BL18" s="9">
        <v>0.98299999999999998</v>
      </c>
      <c r="BM18" s="9">
        <v>1.294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8.1319999999999997</v>
      </c>
      <c r="BX18" s="9">
        <v>3.5670000000000002</v>
      </c>
      <c r="BY18" s="9">
        <v>4.5650000000000004</v>
      </c>
      <c r="BZ18" s="9">
        <v>8.1319999999999997</v>
      </c>
      <c r="CA18" s="9">
        <v>3.5670000000000002</v>
      </c>
      <c r="CB18" s="9">
        <v>4.5650000000000004</v>
      </c>
      <c r="CC18" s="9">
        <v>4.7169999999999996</v>
      </c>
      <c r="CD18" s="9">
        <v>2.7559999999999998</v>
      </c>
      <c r="CE18" s="9">
        <v>1.9610000000000001</v>
      </c>
      <c r="CF18" s="9">
        <v>2.044</v>
      </c>
      <c r="CG18" s="9">
        <v>0.81100000000000005</v>
      </c>
      <c r="CH18" s="9">
        <v>1.232</v>
      </c>
      <c r="CI18" s="9">
        <v>0.68100000000000005</v>
      </c>
      <c r="CJ18" s="9">
        <v>0</v>
      </c>
      <c r="CK18" s="9">
        <v>0.68100000000000005</v>
      </c>
      <c r="CL18" s="9">
        <v>0.69</v>
      </c>
      <c r="CM18" s="9">
        <v>0</v>
      </c>
      <c r="CN18" s="9">
        <v>0.69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3.6659999999999999</v>
      </c>
      <c r="CY18" s="9">
        <v>0.43</v>
      </c>
      <c r="CZ18" s="9">
        <v>3.2360000000000002</v>
      </c>
      <c r="DA18" s="9">
        <v>3.6659999999999999</v>
      </c>
      <c r="DB18" s="9">
        <v>0.43</v>
      </c>
      <c r="DC18" s="9">
        <v>3.2360000000000002</v>
      </c>
      <c r="DD18" s="9">
        <v>0</v>
      </c>
      <c r="DE18" s="9">
        <v>0</v>
      </c>
      <c r="DF18" s="9">
        <v>0</v>
      </c>
      <c r="DG18" s="9">
        <v>0.54800000000000004</v>
      </c>
      <c r="DH18" s="9">
        <v>0</v>
      </c>
      <c r="DI18" s="9">
        <v>0.54800000000000004</v>
      </c>
      <c r="DJ18" s="9">
        <v>0.42499999999999999</v>
      </c>
      <c r="DK18" s="9">
        <v>0</v>
      </c>
      <c r="DL18" s="9">
        <v>0.42499999999999999</v>
      </c>
      <c r="DM18" s="9">
        <v>1.343</v>
      </c>
      <c r="DN18" s="9">
        <v>0</v>
      </c>
      <c r="DO18" s="9">
        <v>1.343</v>
      </c>
      <c r="DP18" s="9">
        <v>1.35</v>
      </c>
      <c r="DQ18" s="9">
        <v>0.43</v>
      </c>
      <c r="DR18" s="9">
        <v>0.91900000000000004</v>
      </c>
      <c r="DS18" s="9">
        <v>1.35</v>
      </c>
      <c r="DT18" s="9">
        <v>0.43</v>
      </c>
      <c r="DU18" s="9">
        <v>0.91900000000000004</v>
      </c>
      <c r="DV18" s="9">
        <v>0</v>
      </c>
      <c r="DW18" s="9">
        <v>0</v>
      </c>
      <c r="DX18" s="9">
        <v>0</v>
      </c>
      <c r="DY18" s="9">
        <v>2.8919999999999999</v>
      </c>
      <c r="DZ18" s="9">
        <v>1.913</v>
      </c>
      <c r="EA18" s="9">
        <v>0.97799999999999998</v>
      </c>
      <c r="EB18" s="9">
        <v>2.3940000000000001</v>
      </c>
      <c r="EC18" s="9">
        <v>1.913</v>
      </c>
      <c r="ED18" s="9">
        <v>0.48</v>
      </c>
      <c r="EE18" s="9">
        <v>0.64900000000000002</v>
      </c>
      <c r="EF18" s="9">
        <v>0.64900000000000002</v>
      </c>
      <c r="EG18" s="9">
        <v>0</v>
      </c>
      <c r="EH18" s="9">
        <v>0.78400000000000003</v>
      </c>
      <c r="EI18" s="9">
        <v>0.78400000000000003</v>
      </c>
      <c r="EJ18" s="9">
        <v>0</v>
      </c>
      <c r="EK18" s="9">
        <v>0.96</v>
      </c>
      <c r="EL18" s="9">
        <v>0.48</v>
      </c>
      <c r="EM18" s="9">
        <v>0.48</v>
      </c>
      <c r="EN18" s="9">
        <v>0</v>
      </c>
      <c r="EO18" s="9">
        <v>0</v>
      </c>
      <c r="EP18" s="9">
        <v>0</v>
      </c>
      <c r="EQ18" s="9">
        <v>0.498</v>
      </c>
      <c r="ER18" s="9">
        <v>0</v>
      </c>
      <c r="ES18" s="9">
        <v>0.498</v>
      </c>
      <c r="ET18" s="9">
        <v>0</v>
      </c>
      <c r="EU18" s="9">
        <v>0</v>
      </c>
      <c r="EV18" s="9">
        <v>0</v>
      </c>
      <c r="EW18" s="9">
        <v>0.498</v>
      </c>
      <c r="EX18" s="9">
        <v>0</v>
      </c>
      <c r="EY18" s="9">
        <v>0.498</v>
      </c>
      <c r="EZ18" s="9">
        <v>23.209</v>
      </c>
      <c r="FA18" s="9">
        <v>11.242000000000001</v>
      </c>
      <c r="FB18" s="9">
        <v>11.967000000000001</v>
      </c>
      <c r="FC18" s="9">
        <v>23.209</v>
      </c>
      <c r="FD18" s="9">
        <v>11.242000000000001</v>
      </c>
      <c r="FE18" s="9">
        <v>11.967000000000001</v>
      </c>
      <c r="FF18" s="9">
        <v>8.7569999999999997</v>
      </c>
      <c r="FG18" s="9">
        <v>5.1980000000000004</v>
      </c>
      <c r="FH18" s="9">
        <v>3.5590000000000002</v>
      </c>
      <c r="FI18" s="9">
        <v>3.6819999999999999</v>
      </c>
      <c r="FJ18" s="9">
        <v>2.056</v>
      </c>
      <c r="FK18" s="9">
        <v>1.6259999999999999</v>
      </c>
      <c r="FL18" s="9">
        <v>5.6109999999999998</v>
      </c>
      <c r="FM18" s="9">
        <v>1.875</v>
      </c>
      <c r="FN18" s="9">
        <v>3.7360000000000002</v>
      </c>
      <c r="FO18" s="9">
        <v>3.0870000000000002</v>
      </c>
      <c r="FP18" s="9">
        <v>1.2310000000000001</v>
      </c>
      <c r="FQ18" s="9">
        <v>1.8560000000000001</v>
      </c>
      <c r="FR18" s="9">
        <v>2.0720000000000001</v>
      </c>
      <c r="FS18" s="9">
        <v>0.88200000000000001</v>
      </c>
      <c r="FT18" s="9">
        <v>1.19</v>
      </c>
      <c r="FU18" s="9">
        <v>2.0720000000000001</v>
      </c>
      <c r="FV18" s="9">
        <v>0.88200000000000001</v>
      </c>
      <c r="FW18" s="9">
        <v>1.19</v>
      </c>
      <c r="FX18" s="9">
        <v>0</v>
      </c>
      <c r="FY18" s="9">
        <v>0</v>
      </c>
      <c r="FZ18" s="9">
        <v>0</v>
      </c>
      <c r="GA18" s="9">
        <v>21.533000000000001</v>
      </c>
      <c r="GB18" s="9">
        <v>13.394</v>
      </c>
      <c r="GC18" s="9">
        <v>8.1389999999999993</v>
      </c>
      <c r="GD18" s="9">
        <v>20.696000000000002</v>
      </c>
      <c r="GE18" s="9">
        <v>12.557</v>
      </c>
      <c r="GF18" s="9">
        <v>8.1389999999999993</v>
      </c>
      <c r="GG18" s="9">
        <v>9.1379999999999999</v>
      </c>
      <c r="GH18" s="9">
        <v>6.2519999999999998</v>
      </c>
      <c r="GI18" s="9">
        <v>2.8860000000000001</v>
      </c>
      <c r="GJ18" s="9">
        <v>5.7089999999999996</v>
      </c>
      <c r="GK18" s="9">
        <v>3.399</v>
      </c>
      <c r="GL18" s="9">
        <v>2.31</v>
      </c>
      <c r="GM18" s="9">
        <v>1.875</v>
      </c>
      <c r="GN18" s="9">
        <v>0.60799999999999998</v>
      </c>
      <c r="GO18" s="9">
        <v>1.2669999999999999</v>
      </c>
      <c r="GP18" s="9">
        <v>2.7010000000000001</v>
      </c>
      <c r="GQ18" s="9">
        <v>1.569</v>
      </c>
      <c r="GR18" s="9">
        <v>1.1319999999999999</v>
      </c>
      <c r="GS18" s="9">
        <v>2.11</v>
      </c>
      <c r="GT18" s="9">
        <v>1.5669999999999999</v>
      </c>
      <c r="GU18" s="9">
        <v>0.54400000000000004</v>
      </c>
      <c r="GV18" s="9">
        <v>1.2729999999999999</v>
      </c>
      <c r="GW18" s="9">
        <v>0.72899999999999998</v>
      </c>
      <c r="GX18" s="9">
        <v>0.54400000000000004</v>
      </c>
      <c r="GY18" s="9">
        <v>0.83799999999999997</v>
      </c>
      <c r="GZ18" s="9">
        <v>0.83799999999999997</v>
      </c>
      <c r="HA18" s="9">
        <v>0</v>
      </c>
      <c r="HB18" s="9">
        <v>118.581</v>
      </c>
      <c r="HC18" s="9">
        <v>64.564999999999998</v>
      </c>
      <c r="HD18" s="9">
        <v>54.015000000000001</v>
      </c>
      <c r="HE18" s="9">
        <v>114.28700000000001</v>
      </c>
      <c r="HF18" s="9">
        <v>62.494</v>
      </c>
      <c r="HG18" s="9">
        <v>51.792999999999999</v>
      </c>
      <c r="HH18" s="9">
        <v>43.31</v>
      </c>
      <c r="HI18" s="9">
        <v>24.949000000000002</v>
      </c>
      <c r="HJ18" s="9">
        <v>18.361000000000001</v>
      </c>
      <c r="HK18" s="9">
        <v>29.117999999999999</v>
      </c>
      <c r="HL18" s="9">
        <v>19.663</v>
      </c>
      <c r="HM18" s="9">
        <v>9.4550000000000001</v>
      </c>
      <c r="HN18" s="9">
        <v>14.074999999999999</v>
      </c>
      <c r="HO18" s="9">
        <v>3.056</v>
      </c>
      <c r="HP18" s="9">
        <v>11.019</v>
      </c>
      <c r="HQ18" s="9">
        <v>17.75</v>
      </c>
      <c r="HR18" s="9">
        <v>8.1120000000000001</v>
      </c>
      <c r="HS18" s="9">
        <v>9.6379999999999999</v>
      </c>
      <c r="HT18" s="9">
        <v>14.327</v>
      </c>
      <c r="HU18" s="9">
        <v>8.7850000000000001</v>
      </c>
      <c r="HV18" s="9">
        <v>5.5419999999999998</v>
      </c>
      <c r="HW18" s="9">
        <v>10.032999999999999</v>
      </c>
      <c r="HX18" s="9">
        <v>6.7140000000000004</v>
      </c>
      <c r="HY18" s="9">
        <v>3.32</v>
      </c>
      <c r="HZ18" s="9">
        <v>4.2939999999999996</v>
      </c>
      <c r="IA18" s="9">
        <v>2.0720000000000001</v>
      </c>
      <c r="IB18" s="9">
        <v>2.222</v>
      </c>
      <c r="IC18" s="9">
        <v>96.299000000000007</v>
      </c>
      <c r="ID18" s="9">
        <v>50.542000000000002</v>
      </c>
      <c r="IE18" s="9">
        <v>45.756999999999998</v>
      </c>
      <c r="IF18" s="9">
        <v>92.953000000000003</v>
      </c>
      <c r="IG18" s="9">
        <v>49.417999999999999</v>
      </c>
      <c r="IH18" s="9">
        <v>43.534999999999997</v>
      </c>
      <c r="II18" s="9">
        <v>34.155000000000001</v>
      </c>
      <c r="IJ18" s="9">
        <v>19.696000000000002</v>
      </c>
      <c r="IK18" s="9">
        <v>14.459</v>
      </c>
      <c r="IL18" s="9">
        <v>21.722000000000001</v>
      </c>
      <c r="IM18" s="9">
        <v>14.252000000000001</v>
      </c>
      <c r="IN18" s="9">
        <v>7.4690000000000003</v>
      </c>
      <c r="IO18" s="9">
        <v>12.175000000000001</v>
      </c>
      <c r="IP18" s="9">
        <v>2.5710000000000002</v>
      </c>
      <c r="IQ18" s="9">
        <v>9.6039999999999992</v>
      </c>
    </row>
    <row r="19" spans="1:251">
      <c r="A19" s="10">
        <v>44958</v>
      </c>
      <c r="B19" s="9">
        <v>2.2719999999999998</v>
      </c>
      <c r="C19" s="9">
        <v>1.244</v>
      </c>
      <c r="D19" s="9">
        <v>0</v>
      </c>
      <c r="E19" s="9">
        <v>1.244</v>
      </c>
      <c r="F19" s="9">
        <v>1.718</v>
      </c>
      <c r="G19" s="9">
        <v>0</v>
      </c>
      <c r="H19" s="9">
        <v>1.718</v>
      </c>
      <c r="I19" s="9">
        <v>0.42599999999999999</v>
      </c>
      <c r="J19" s="9">
        <v>0.42599999999999999</v>
      </c>
      <c r="K19" s="9">
        <v>0</v>
      </c>
      <c r="L19" s="9">
        <v>0.97099999999999997</v>
      </c>
      <c r="M19" s="9">
        <v>0.97099999999999997</v>
      </c>
      <c r="N19" s="9">
        <v>0</v>
      </c>
      <c r="O19" s="9">
        <v>0.97099999999999997</v>
      </c>
      <c r="P19" s="9">
        <v>0.97099999999999997</v>
      </c>
      <c r="Q19" s="9">
        <v>0</v>
      </c>
      <c r="R19" s="9">
        <v>0</v>
      </c>
      <c r="S19" s="9">
        <v>0</v>
      </c>
      <c r="T19" s="9">
        <v>0</v>
      </c>
      <c r="U19" s="9">
        <v>15.525</v>
      </c>
      <c r="V19" s="9">
        <v>10.773</v>
      </c>
      <c r="W19" s="9">
        <v>4.7510000000000003</v>
      </c>
      <c r="X19" s="9">
        <v>15.129</v>
      </c>
      <c r="Y19" s="9">
        <v>10.773</v>
      </c>
      <c r="Z19" s="9">
        <v>4.3550000000000004</v>
      </c>
      <c r="AA19" s="9">
        <v>5.133</v>
      </c>
      <c r="AB19" s="9">
        <v>4.6689999999999996</v>
      </c>
      <c r="AC19" s="9">
        <v>0.46400000000000002</v>
      </c>
      <c r="AD19" s="9">
        <v>3.0990000000000002</v>
      </c>
      <c r="AE19" s="9">
        <v>2.4340000000000002</v>
      </c>
      <c r="AF19" s="9">
        <v>0.66500000000000004</v>
      </c>
      <c r="AG19" s="9">
        <v>1.2</v>
      </c>
      <c r="AH19" s="9">
        <v>0.54300000000000004</v>
      </c>
      <c r="AI19" s="9">
        <v>0.65700000000000003</v>
      </c>
      <c r="AJ19" s="9">
        <v>1.3180000000000001</v>
      </c>
      <c r="AK19" s="9">
        <v>1.3180000000000001</v>
      </c>
      <c r="AL19" s="9">
        <v>0</v>
      </c>
      <c r="AM19" s="9">
        <v>4.774</v>
      </c>
      <c r="AN19" s="9">
        <v>1.8089999999999999</v>
      </c>
      <c r="AO19" s="9">
        <v>2.9649999999999999</v>
      </c>
      <c r="AP19" s="9">
        <v>4.3780000000000001</v>
      </c>
      <c r="AQ19" s="9">
        <v>1.8089999999999999</v>
      </c>
      <c r="AR19" s="9">
        <v>2.569</v>
      </c>
      <c r="AS19" s="9">
        <v>0.39600000000000002</v>
      </c>
      <c r="AT19" s="9">
        <v>0</v>
      </c>
      <c r="AU19" s="9">
        <v>0.39600000000000002</v>
      </c>
      <c r="AV19" s="9">
        <v>3.6960000000000002</v>
      </c>
      <c r="AW19" s="9">
        <v>1.159</v>
      </c>
      <c r="AX19" s="9">
        <v>2.5369999999999999</v>
      </c>
      <c r="AY19" s="9">
        <v>3.6960000000000002</v>
      </c>
      <c r="AZ19" s="9">
        <v>1.159</v>
      </c>
      <c r="BA19" s="9">
        <v>2.5369999999999999</v>
      </c>
      <c r="BB19" s="9">
        <v>0.51300000000000001</v>
      </c>
      <c r="BC19" s="9">
        <v>0</v>
      </c>
      <c r="BD19" s="9">
        <v>0.51300000000000001</v>
      </c>
      <c r="BE19" s="9">
        <v>1.23</v>
      </c>
      <c r="BF19" s="9">
        <v>0</v>
      </c>
      <c r="BG19" s="9">
        <v>1.23</v>
      </c>
      <c r="BH19" s="9">
        <v>0.29399999999999998</v>
      </c>
      <c r="BI19" s="9">
        <v>0</v>
      </c>
      <c r="BJ19" s="9">
        <v>0.29399999999999998</v>
      </c>
      <c r="BK19" s="9">
        <v>0</v>
      </c>
      <c r="BL19" s="9">
        <v>0</v>
      </c>
      <c r="BM19" s="9">
        <v>0</v>
      </c>
      <c r="BN19" s="9">
        <v>1.6579999999999999</v>
      </c>
      <c r="BO19" s="9">
        <v>1.159</v>
      </c>
      <c r="BP19" s="9">
        <v>0.5</v>
      </c>
      <c r="BQ19" s="9">
        <v>1.6579999999999999</v>
      </c>
      <c r="BR19" s="9">
        <v>1.159</v>
      </c>
      <c r="BS19" s="9">
        <v>0.5</v>
      </c>
      <c r="BT19" s="9">
        <v>0</v>
      </c>
      <c r="BU19" s="9">
        <v>0</v>
      </c>
      <c r="BV19" s="9">
        <v>0</v>
      </c>
      <c r="BW19" s="9">
        <v>7.694</v>
      </c>
      <c r="BX19" s="9">
        <v>1.8260000000000001</v>
      </c>
      <c r="BY19" s="9">
        <v>5.8680000000000003</v>
      </c>
      <c r="BZ19" s="9">
        <v>7.694</v>
      </c>
      <c r="CA19" s="9">
        <v>1.8260000000000001</v>
      </c>
      <c r="CB19" s="9">
        <v>5.8680000000000003</v>
      </c>
      <c r="CC19" s="9">
        <v>3.1160000000000001</v>
      </c>
      <c r="CD19" s="9">
        <v>1.8260000000000001</v>
      </c>
      <c r="CE19" s="9">
        <v>1.29</v>
      </c>
      <c r="CF19" s="9">
        <v>1.734</v>
      </c>
      <c r="CG19" s="9">
        <v>0</v>
      </c>
      <c r="CH19" s="9">
        <v>1.734</v>
      </c>
      <c r="CI19" s="9">
        <v>2.109</v>
      </c>
      <c r="CJ19" s="9">
        <v>0</v>
      </c>
      <c r="CK19" s="9">
        <v>2.109</v>
      </c>
      <c r="CL19" s="9">
        <v>0.73499999999999999</v>
      </c>
      <c r="CM19" s="9">
        <v>0</v>
      </c>
      <c r="CN19" s="9">
        <v>0.73499999999999999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5.8479999999999999</v>
      </c>
      <c r="CY19" s="9">
        <v>1.863</v>
      </c>
      <c r="CZ19" s="9">
        <v>3.9849999999999999</v>
      </c>
      <c r="DA19" s="9">
        <v>5.8479999999999999</v>
      </c>
      <c r="DB19" s="9">
        <v>1.863</v>
      </c>
      <c r="DC19" s="9">
        <v>3.9849999999999999</v>
      </c>
      <c r="DD19" s="9">
        <v>0</v>
      </c>
      <c r="DE19" s="9">
        <v>0</v>
      </c>
      <c r="DF19" s="9">
        <v>0</v>
      </c>
      <c r="DG19" s="9">
        <v>2.141</v>
      </c>
      <c r="DH19" s="9">
        <v>1.149</v>
      </c>
      <c r="DI19" s="9">
        <v>0.99199999999999999</v>
      </c>
      <c r="DJ19" s="9">
        <v>1.6950000000000001</v>
      </c>
      <c r="DK19" s="9">
        <v>0</v>
      </c>
      <c r="DL19" s="9">
        <v>1.6950000000000001</v>
      </c>
      <c r="DM19" s="9">
        <v>1.298</v>
      </c>
      <c r="DN19" s="9">
        <v>0</v>
      </c>
      <c r="DO19" s="9">
        <v>1.298</v>
      </c>
      <c r="DP19" s="9">
        <v>0.71299999999999997</v>
      </c>
      <c r="DQ19" s="9">
        <v>0.71299999999999997</v>
      </c>
      <c r="DR19" s="9">
        <v>0</v>
      </c>
      <c r="DS19" s="9">
        <v>0.71299999999999997</v>
      </c>
      <c r="DT19" s="9">
        <v>0.71299999999999997</v>
      </c>
      <c r="DU19" s="9">
        <v>0</v>
      </c>
      <c r="DV19" s="9">
        <v>0</v>
      </c>
      <c r="DW19" s="9">
        <v>0</v>
      </c>
      <c r="DX19" s="9">
        <v>0</v>
      </c>
      <c r="DY19" s="9">
        <v>1.506</v>
      </c>
      <c r="DZ19" s="9">
        <v>0</v>
      </c>
      <c r="EA19" s="9">
        <v>1.506</v>
      </c>
      <c r="EB19" s="9">
        <v>1.506</v>
      </c>
      <c r="EC19" s="9">
        <v>0</v>
      </c>
      <c r="ED19" s="9">
        <v>1.506</v>
      </c>
      <c r="EE19" s="9">
        <v>1.026</v>
      </c>
      <c r="EF19" s="9">
        <v>0</v>
      </c>
      <c r="EG19" s="9">
        <v>1.026</v>
      </c>
      <c r="EH19" s="9">
        <v>0</v>
      </c>
      <c r="EI19" s="9">
        <v>0</v>
      </c>
      <c r="EJ19" s="9">
        <v>0</v>
      </c>
      <c r="EK19" s="9">
        <v>0.48</v>
      </c>
      <c r="EL19" s="9">
        <v>0</v>
      </c>
      <c r="EM19" s="9">
        <v>0.48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22.834</v>
      </c>
      <c r="FA19" s="9">
        <v>11.215999999999999</v>
      </c>
      <c r="FB19" s="9">
        <v>11.618</v>
      </c>
      <c r="FC19" s="9">
        <v>22.463000000000001</v>
      </c>
      <c r="FD19" s="9">
        <v>10.843999999999999</v>
      </c>
      <c r="FE19" s="9">
        <v>11.618</v>
      </c>
      <c r="FF19" s="9">
        <v>5.3079999999999998</v>
      </c>
      <c r="FG19" s="9">
        <v>1.988</v>
      </c>
      <c r="FH19" s="9">
        <v>3.319</v>
      </c>
      <c r="FI19" s="9">
        <v>5.2619999999999996</v>
      </c>
      <c r="FJ19" s="9">
        <v>2.5939999999999999</v>
      </c>
      <c r="FK19" s="9">
        <v>2.6680000000000001</v>
      </c>
      <c r="FL19" s="9">
        <v>5.4379999999999997</v>
      </c>
      <c r="FM19" s="9">
        <v>2.6669999999999998</v>
      </c>
      <c r="FN19" s="9">
        <v>2.7709999999999999</v>
      </c>
      <c r="FO19" s="9">
        <v>3.0430000000000001</v>
      </c>
      <c r="FP19" s="9">
        <v>1.8460000000000001</v>
      </c>
      <c r="FQ19" s="9">
        <v>1.196</v>
      </c>
      <c r="FR19" s="9">
        <v>3.7839999999999998</v>
      </c>
      <c r="FS19" s="9">
        <v>2.12</v>
      </c>
      <c r="FT19" s="9">
        <v>1.6639999999999999</v>
      </c>
      <c r="FU19" s="9">
        <v>3.4119999999999999</v>
      </c>
      <c r="FV19" s="9">
        <v>1.748</v>
      </c>
      <c r="FW19" s="9">
        <v>1.6639999999999999</v>
      </c>
      <c r="FX19" s="9">
        <v>0.372</v>
      </c>
      <c r="FY19" s="9">
        <v>0.372</v>
      </c>
      <c r="FZ19" s="9">
        <v>0</v>
      </c>
      <c r="GA19" s="9">
        <v>24.431999999999999</v>
      </c>
      <c r="GB19" s="9">
        <v>11.923999999999999</v>
      </c>
      <c r="GC19" s="9">
        <v>12.507999999999999</v>
      </c>
      <c r="GD19" s="9">
        <v>23.422999999999998</v>
      </c>
      <c r="GE19" s="9">
        <v>11.506</v>
      </c>
      <c r="GF19" s="9">
        <v>11.917</v>
      </c>
      <c r="GG19" s="9">
        <v>8.1720000000000006</v>
      </c>
      <c r="GH19" s="9">
        <v>3.7320000000000002</v>
      </c>
      <c r="GI19" s="9">
        <v>4.4409999999999998</v>
      </c>
      <c r="GJ19" s="9">
        <v>5.3170000000000002</v>
      </c>
      <c r="GK19" s="9">
        <v>2.395</v>
      </c>
      <c r="GL19" s="9">
        <v>2.9220000000000002</v>
      </c>
      <c r="GM19" s="9">
        <v>3.8180000000000001</v>
      </c>
      <c r="GN19" s="9">
        <v>1.639</v>
      </c>
      <c r="GO19" s="9">
        <v>2.1789999999999998</v>
      </c>
      <c r="GP19" s="9">
        <v>4.5949999999999998</v>
      </c>
      <c r="GQ19" s="9">
        <v>2.2200000000000002</v>
      </c>
      <c r="GR19" s="9">
        <v>2.375</v>
      </c>
      <c r="GS19" s="9">
        <v>2.5299999999999998</v>
      </c>
      <c r="GT19" s="9">
        <v>1.9390000000000001</v>
      </c>
      <c r="GU19" s="9">
        <v>0.59099999999999997</v>
      </c>
      <c r="GV19" s="9">
        <v>1.5209999999999999</v>
      </c>
      <c r="GW19" s="9">
        <v>1.5209999999999999</v>
      </c>
      <c r="GX19" s="9">
        <v>0</v>
      </c>
      <c r="GY19" s="9">
        <v>1.0089999999999999</v>
      </c>
      <c r="GZ19" s="9">
        <v>0.41799999999999998</v>
      </c>
      <c r="HA19" s="9">
        <v>0.59099999999999997</v>
      </c>
      <c r="HB19" s="9">
        <v>105.82899999999999</v>
      </c>
      <c r="HC19" s="9">
        <v>54.65</v>
      </c>
      <c r="HD19" s="9">
        <v>51.179000000000002</v>
      </c>
      <c r="HE19" s="9">
        <v>104.628</v>
      </c>
      <c r="HF19" s="9">
        <v>53.841999999999999</v>
      </c>
      <c r="HG19" s="9">
        <v>50.786999999999999</v>
      </c>
      <c r="HH19" s="9">
        <v>43.398000000000003</v>
      </c>
      <c r="HI19" s="9">
        <v>26.038</v>
      </c>
      <c r="HJ19" s="9">
        <v>17.36</v>
      </c>
      <c r="HK19" s="9">
        <v>17.468</v>
      </c>
      <c r="HL19" s="9">
        <v>8.4169999999999998</v>
      </c>
      <c r="HM19" s="9">
        <v>9.0510000000000002</v>
      </c>
      <c r="HN19" s="9">
        <v>18.07</v>
      </c>
      <c r="HO19" s="9">
        <v>9.0109999999999992</v>
      </c>
      <c r="HP19" s="9">
        <v>9.0589999999999993</v>
      </c>
      <c r="HQ19" s="9">
        <v>14.983000000000001</v>
      </c>
      <c r="HR19" s="9">
        <v>4.9660000000000002</v>
      </c>
      <c r="HS19" s="9">
        <v>10.016999999999999</v>
      </c>
      <c r="HT19" s="9">
        <v>11.911</v>
      </c>
      <c r="HU19" s="9">
        <v>6.2190000000000003</v>
      </c>
      <c r="HV19" s="9">
        <v>5.6920000000000002</v>
      </c>
      <c r="HW19" s="9">
        <v>10.71</v>
      </c>
      <c r="HX19" s="9">
        <v>5.41</v>
      </c>
      <c r="HY19" s="9">
        <v>5.3</v>
      </c>
      <c r="HZ19" s="9">
        <v>1.2010000000000001</v>
      </c>
      <c r="IA19" s="9">
        <v>0.80900000000000005</v>
      </c>
      <c r="IB19" s="9">
        <v>0.39200000000000002</v>
      </c>
      <c r="IC19" s="9">
        <v>83.831999999999994</v>
      </c>
      <c r="ID19" s="9">
        <v>44.244999999999997</v>
      </c>
      <c r="IE19" s="9">
        <v>39.587000000000003</v>
      </c>
      <c r="IF19" s="9">
        <v>82.631</v>
      </c>
      <c r="IG19" s="9">
        <v>43.436</v>
      </c>
      <c r="IH19" s="9">
        <v>39.195</v>
      </c>
      <c r="II19" s="9">
        <v>35.338999999999999</v>
      </c>
      <c r="IJ19" s="9">
        <v>21.585999999999999</v>
      </c>
      <c r="IK19" s="9">
        <v>13.753</v>
      </c>
      <c r="IL19" s="9">
        <v>12.036</v>
      </c>
      <c r="IM19" s="9">
        <v>5.266</v>
      </c>
      <c r="IN19" s="9">
        <v>6.77</v>
      </c>
      <c r="IO19" s="9">
        <v>15.38</v>
      </c>
      <c r="IP19" s="9">
        <v>7.68</v>
      </c>
      <c r="IQ19" s="9">
        <v>7.7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13124</vt:i4>
      </vt:variant>
    </vt:vector>
  </HeadingPairs>
  <TitlesOfParts>
    <vt:vector size="13145" baseType="lpstr">
      <vt:lpstr>Contents</vt:lpstr>
      <vt:lpstr>Table 9.1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A126230258A</vt:lpstr>
      <vt:lpstr>A126230258A_Data</vt:lpstr>
      <vt:lpstr>A126230258A_Latest</vt:lpstr>
      <vt:lpstr>A126230262T</vt:lpstr>
      <vt:lpstr>A126230262T_Data</vt:lpstr>
      <vt:lpstr>A126230262T_Latest</vt:lpstr>
      <vt:lpstr>A126230266A</vt:lpstr>
      <vt:lpstr>A126230266A_Data</vt:lpstr>
      <vt:lpstr>A126230266A_Latest</vt:lpstr>
      <vt:lpstr>A126230270T</vt:lpstr>
      <vt:lpstr>A126230270T_Data</vt:lpstr>
      <vt:lpstr>A126230270T_Latest</vt:lpstr>
      <vt:lpstr>A126230274A</vt:lpstr>
      <vt:lpstr>A126230274A_Data</vt:lpstr>
      <vt:lpstr>A126230274A_Latest</vt:lpstr>
      <vt:lpstr>A126230278K</vt:lpstr>
      <vt:lpstr>A126230278K_Data</vt:lpstr>
      <vt:lpstr>A126230278K_Latest</vt:lpstr>
      <vt:lpstr>A126230282A</vt:lpstr>
      <vt:lpstr>A126230282A_Data</vt:lpstr>
      <vt:lpstr>A126230282A_Latest</vt:lpstr>
      <vt:lpstr>A126230286K</vt:lpstr>
      <vt:lpstr>A126230286K_Data</vt:lpstr>
      <vt:lpstr>A126230286K_Latest</vt:lpstr>
      <vt:lpstr>A126230290A</vt:lpstr>
      <vt:lpstr>A126230290A_Data</vt:lpstr>
      <vt:lpstr>A126230290A_Latest</vt:lpstr>
      <vt:lpstr>A126230294K</vt:lpstr>
      <vt:lpstr>A126230294K_Data</vt:lpstr>
      <vt:lpstr>A126230294K_Latest</vt:lpstr>
      <vt:lpstr>A126230298V</vt:lpstr>
      <vt:lpstr>A126230298V_Data</vt:lpstr>
      <vt:lpstr>A126230298V_Latest</vt:lpstr>
      <vt:lpstr>A126230302X</vt:lpstr>
      <vt:lpstr>A126230302X_Data</vt:lpstr>
      <vt:lpstr>A126230302X_Latest</vt:lpstr>
      <vt:lpstr>A126230306J</vt:lpstr>
      <vt:lpstr>A126230306J_Data</vt:lpstr>
      <vt:lpstr>A126230306J_Latest</vt:lpstr>
      <vt:lpstr>A126230310X</vt:lpstr>
      <vt:lpstr>A126230310X_Data</vt:lpstr>
      <vt:lpstr>A126230310X_Latest</vt:lpstr>
      <vt:lpstr>A126230314J</vt:lpstr>
      <vt:lpstr>A126230314J_Data</vt:lpstr>
      <vt:lpstr>A126230314J_Latest</vt:lpstr>
      <vt:lpstr>A126230318T</vt:lpstr>
      <vt:lpstr>A126230318T_Data</vt:lpstr>
      <vt:lpstr>A126230318T_Latest</vt:lpstr>
      <vt:lpstr>A126230322J</vt:lpstr>
      <vt:lpstr>A126230322J_Data</vt:lpstr>
      <vt:lpstr>A126230322J_Latest</vt:lpstr>
      <vt:lpstr>A126230326T</vt:lpstr>
      <vt:lpstr>A126230326T_Data</vt:lpstr>
      <vt:lpstr>A126230326T_Latest</vt:lpstr>
      <vt:lpstr>A126230330J</vt:lpstr>
      <vt:lpstr>A126230330J_Data</vt:lpstr>
      <vt:lpstr>A126230330J_Latest</vt:lpstr>
      <vt:lpstr>A126230334T</vt:lpstr>
      <vt:lpstr>A126230334T_Data</vt:lpstr>
      <vt:lpstr>A126230334T_Latest</vt:lpstr>
      <vt:lpstr>A126230338A</vt:lpstr>
      <vt:lpstr>A126230338A_Data</vt:lpstr>
      <vt:lpstr>A126230338A_Latest</vt:lpstr>
      <vt:lpstr>A126230342T</vt:lpstr>
      <vt:lpstr>A126230342T_Data</vt:lpstr>
      <vt:lpstr>A126230342T_Latest</vt:lpstr>
      <vt:lpstr>A126230346A</vt:lpstr>
      <vt:lpstr>A126230346A_Data</vt:lpstr>
      <vt:lpstr>A126230346A_Latest</vt:lpstr>
      <vt:lpstr>A126230350T</vt:lpstr>
      <vt:lpstr>A126230350T_Data</vt:lpstr>
      <vt:lpstr>A126230350T_Latest</vt:lpstr>
      <vt:lpstr>A126230354A</vt:lpstr>
      <vt:lpstr>A126230354A_Data</vt:lpstr>
      <vt:lpstr>A126230354A_Latest</vt:lpstr>
      <vt:lpstr>A126230358K</vt:lpstr>
      <vt:lpstr>A126230358K_Data</vt:lpstr>
      <vt:lpstr>A126230358K_Latest</vt:lpstr>
      <vt:lpstr>A126230362A</vt:lpstr>
      <vt:lpstr>A126230362A_Data</vt:lpstr>
      <vt:lpstr>A126230362A_Latest</vt:lpstr>
      <vt:lpstr>A126230366K</vt:lpstr>
      <vt:lpstr>A126230366K_Data</vt:lpstr>
      <vt:lpstr>A126230366K_Latest</vt:lpstr>
      <vt:lpstr>A126230370A</vt:lpstr>
      <vt:lpstr>A126230370A_Data</vt:lpstr>
      <vt:lpstr>A126230370A_Latest</vt:lpstr>
      <vt:lpstr>A126230374K</vt:lpstr>
      <vt:lpstr>A126230374K_Data</vt:lpstr>
      <vt:lpstr>A126230374K_Latest</vt:lpstr>
      <vt:lpstr>A126230378V</vt:lpstr>
      <vt:lpstr>A126230378V_Data</vt:lpstr>
      <vt:lpstr>A126230378V_Latest</vt:lpstr>
      <vt:lpstr>A126230382K</vt:lpstr>
      <vt:lpstr>A126230382K_Data</vt:lpstr>
      <vt:lpstr>A126230382K_Latest</vt:lpstr>
      <vt:lpstr>A126230386V</vt:lpstr>
      <vt:lpstr>A126230386V_Data</vt:lpstr>
      <vt:lpstr>A126230386V_Latest</vt:lpstr>
      <vt:lpstr>A126230390K</vt:lpstr>
      <vt:lpstr>A126230390K_Data</vt:lpstr>
      <vt:lpstr>A126230390K_Latest</vt:lpstr>
      <vt:lpstr>A126230394V</vt:lpstr>
      <vt:lpstr>A126230394V_Data</vt:lpstr>
      <vt:lpstr>A126230394V_Latest</vt:lpstr>
      <vt:lpstr>A126230398C</vt:lpstr>
      <vt:lpstr>A126230398C_Data</vt:lpstr>
      <vt:lpstr>A126230398C_Latest</vt:lpstr>
      <vt:lpstr>A126230402J</vt:lpstr>
      <vt:lpstr>A126230402J_Data</vt:lpstr>
      <vt:lpstr>A126230402J_Latest</vt:lpstr>
      <vt:lpstr>A126230406T</vt:lpstr>
      <vt:lpstr>A126230406T_Data</vt:lpstr>
      <vt:lpstr>A126230406T_Latest</vt:lpstr>
      <vt:lpstr>A126230410J</vt:lpstr>
      <vt:lpstr>A126230410J_Data</vt:lpstr>
      <vt:lpstr>A126230410J_Latest</vt:lpstr>
      <vt:lpstr>A126230414T</vt:lpstr>
      <vt:lpstr>A126230414T_Data</vt:lpstr>
      <vt:lpstr>A126230414T_Latest</vt:lpstr>
      <vt:lpstr>A126230418A</vt:lpstr>
      <vt:lpstr>A126230418A_Data</vt:lpstr>
      <vt:lpstr>A126230418A_Latest</vt:lpstr>
      <vt:lpstr>A126230422T</vt:lpstr>
      <vt:lpstr>A126230422T_Data</vt:lpstr>
      <vt:lpstr>A126230422T_Latest</vt:lpstr>
      <vt:lpstr>A126230426A</vt:lpstr>
      <vt:lpstr>A126230426A_Data</vt:lpstr>
      <vt:lpstr>A126230426A_Latest</vt:lpstr>
      <vt:lpstr>A126230430T</vt:lpstr>
      <vt:lpstr>A126230430T_Data</vt:lpstr>
      <vt:lpstr>A126230430T_Latest</vt:lpstr>
      <vt:lpstr>A126230434A</vt:lpstr>
      <vt:lpstr>A126230434A_Data</vt:lpstr>
      <vt:lpstr>A126230434A_Latest</vt:lpstr>
      <vt:lpstr>A126230438K</vt:lpstr>
      <vt:lpstr>A126230438K_Data</vt:lpstr>
      <vt:lpstr>A126230438K_Latest</vt:lpstr>
      <vt:lpstr>A126230442A</vt:lpstr>
      <vt:lpstr>A126230442A_Data</vt:lpstr>
      <vt:lpstr>A126230442A_Latest</vt:lpstr>
      <vt:lpstr>A126230446K</vt:lpstr>
      <vt:lpstr>A126230446K_Data</vt:lpstr>
      <vt:lpstr>A126230446K_Latest</vt:lpstr>
      <vt:lpstr>A126230450A</vt:lpstr>
      <vt:lpstr>A126230450A_Data</vt:lpstr>
      <vt:lpstr>A126230450A_Latest</vt:lpstr>
      <vt:lpstr>A126230454K</vt:lpstr>
      <vt:lpstr>A126230454K_Data</vt:lpstr>
      <vt:lpstr>A126230454K_Latest</vt:lpstr>
      <vt:lpstr>A126230458V</vt:lpstr>
      <vt:lpstr>A126230458V_Data</vt:lpstr>
      <vt:lpstr>A126230458V_Latest</vt:lpstr>
      <vt:lpstr>A126230462K</vt:lpstr>
      <vt:lpstr>A126230462K_Data</vt:lpstr>
      <vt:lpstr>A126230462K_Latest</vt:lpstr>
      <vt:lpstr>A126230466V</vt:lpstr>
      <vt:lpstr>A126230466V_Data</vt:lpstr>
      <vt:lpstr>A126230466V_Latest</vt:lpstr>
      <vt:lpstr>A126230470K</vt:lpstr>
      <vt:lpstr>A126230470K_Data</vt:lpstr>
      <vt:lpstr>A126230470K_Latest</vt:lpstr>
      <vt:lpstr>A126230474V</vt:lpstr>
      <vt:lpstr>A126230474V_Data</vt:lpstr>
      <vt:lpstr>A126230474V_Latest</vt:lpstr>
      <vt:lpstr>A126230478C</vt:lpstr>
      <vt:lpstr>A126230478C_Data</vt:lpstr>
      <vt:lpstr>A126230478C_Latest</vt:lpstr>
      <vt:lpstr>A126230482V</vt:lpstr>
      <vt:lpstr>A126230482V_Data</vt:lpstr>
      <vt:lpstr>A126230482V_Latest</vt:lpstr>
      <vt:lpstr>A126230486C</vt:lpstr>
      <vt:lpstr>A126230486C_Data</vt:lpstr>
      <vt:lpstr>A126230486C_Latest</vt:lpstr>
      <vt:lpstr>A126230490V</vt:lpstr>
      <vt:lpstr>A126230490V_Data</vt:lpstr>
      <vt:lpstr>A126230490V_Latest</vt:lpstr>
      <vt:lpstr>A126230494C</vt:lpstr>
      <vt:lpstr>A126230494C_Data</vt:lpstr>
      <vt:lpstr>A126230494C_Latest</vt:lpstr>
      <vt:lpstr>A126230498L</vt:lpstr>
      <vt:lpstr>A126230498L_Data</vt:lpstr>
      <vt:lpstr>A126230498L_Latest</vt:lpstr>
      <vt:lpstr>A126230502T</vt:lpstr>
      <vt:lpstr>A126230502T_Data</vt:lpstr>
      <vt:lpstr>A126230502T_Latest</vt:lpstr>
      <vt:lpstr>A126230506A</vt:lpstr>
      <vt:lpstr>A126230506A_Data</vt:lpstr>
      <vt:lpstr>A126230506A_Latest</vt:lpstr>
      <vt:lpstr>A126230510T</vt:lpstr>
      <vt:lpstr>A126230510T_Data</vt:lpstr>
      <vt:lpstr>A126230510T_Latest</vt:lpstr>
      <vt:lpstr>A126230514A</vt:lpstr>
      <vt:lpstr>A126230514A_Data</vt:lpstr>
      <vt:lpstr>A126230514A_Latest</vt:lpstr>
      <vt:lpstr>A126230518K</vt:lpstr>
      <vt:lpstr>A126230518K_Data</vt:lpstr>
      <vt:lpstr>A126230518K_Latest</vt:lpstr>
      <vt:lpstr>A126230522A</vt:lpstr>
      <vt:lpstr>A126230522A_Data</vt:lpstr>
      <vt:lpstr>A126230522A_Latest</vt:lpstr>
      <vt:lpstr>A126230526K</vt:lpstr>
      <vt:lpstr>A126230526K_Data</vt:lpstr>
      <vt:lpstr>A126230526K_Latest</vt:lpstr>
      <vt:lpstr>A126230530A</vt:lpstr>
      <vt:lpstr>A126230530A_Data</vt:lpstr>
      <vt:lpstr>A126230530A_Latest</vt:lpstr>
      <vt:lpstr>A126230534K</vt:lpstr>
      <vt:lpstr>A126230534K_Data</vt:lpstr>
      <vt:lpstr>A126230534K_Latest</vt:lpstr>
      <vt:lpstr>A126230538V</vt:lpstr>
      <vt:lpstr>A126230538V_Data</vt:lpstr>
      <vt:lpstr>A126230538V_Latest</vt:lpstr>
      <vt:lpstr>A126230542K</vt:lpstr>
      <vt:lpstr>A126230542K_Data</vt:lpstr>
      <vt:lpstr>A126230542K_Latest</vt:lpstr>
      <vt:lpstr>A126230618V</vt:lpstr>
      <vt:lpstr>A126230618V_Data</vt:lpstr>
      <vt:lpstr>A126230618V_Latest</vt:lpstr>
      <vt:lpstr>A126230622K</vt:lpstr>
      <vt:lpstr>A126230622K_Data</vt:lpstr>
      <vt:lpstr>A126230622K_Latest</vt:lpstr>
      <vt:lpstr>A126230626V</vt:lpstr>
      <vt:lpstr>A126230626V_Data</vt:lpstr>
      <vt:lpstr>A126230626V_Latest</vt:lpstr>
      <vt:lpstr>A126230630K</vt:lpstr>
      <vt:lpstr>A126230630K_Data</vt:lpstr>
      <vt:lpstr>A126230630K_Latest</vt:lpstr>
      <vt:lpstr>A126230634V</vt:lpstr>
      <vt:lpstr>A126230634V_Data</vt:lpstr>
      <vt:lpstr>A126230634V_Latest</vt:lpstr>
      <vt:lpstr>A126230638C</vt:lpstr>
      <vt:lpstr>A126230638C_Data</vt:lpstr>
      <vt:lpstr>A126230638C_Latest</vt:lpstr>
      <vt:lpstr>A126230642V</vt:lpstr>
      <vt:lpstr>A126230642V_Data</vt:lpstr>
      <vt:lpstr>A126230642V_Latest</vt:lpstr>
      <vt:lpstr>A126230646C</vt:lpstr>
      <vt:lpstr>A126230646C_Data</vt:lpstr>
      <vt:lpstr>A126230646C_Latest</vt:lpstr>
      <vt:lpstr>A126230650V</vt:lpstr>
      <vt:lpstr>A126230650V_Data</vt:lpstr>
      <vt:lpstr>A126230650V_Latest</vt:lpstr>
      <vt:lpstr>A126230654C</vt:lpstr>
      <vt:lpstr>A126230654C_Data</vt:lpstr>
      <vt:lpstr>A126230654C_Latest</vt:lpstr>
      <vt:lpstr>A126230658L</vt:lpstr>
      <vt:lpstr>A126230658L_Data</vt:lpstr>
      <vt:lpstr>A126230658L_Latest</vt:lpstr>
      <vt:lpstr>A126230662C</vt:lpstr>
      <vt:lpstr>A126230662C_Data</vt:lpstr>
      <vt:lpstr>A126230662C_Latest</vt:lpstr>
      <vt:lpstr>A126230666L</vt:lpstr>
      <vt:lpstr>A126230666L_Data</vt:lpstr>
      <vt:lpstr>A126230666L_Latest</vt:lpstr>
      <vt:lpstr>A126230670C</vt:lpstr>
      <vt:lpstr>A126230670C_Data</vt:lpstr>
      <vt:lpstr>A126230670C_Latest</vt:lpstr>
      <vt:lpstr>A126230674L</vt:lpstr>
      <vt:lpstr>A126230674L_Data</vt:lpstr>
      <vt:lpstr>A126230674L_Latest</vt:lpstr>
      <vt:lpstr>A126230678W</vt:lpstr>
      <vt:lpstr>A126230678W_Data</vt:lpstr>
      <vt:lpstr>A126230678W_Latest</vt:lpstr>
      <vt:lpstr>A126230682L</vt:lpstr>
      <vt:lpstr>A126230682L_Data</vt:lpstr>
      <vt:lpstr>A126230682L_Latest</vt:lpstr>
      <vt:lpstr>A126230686W</vt:lpstr>
      <vt:lpstr>A126230686W_Data</vt:lpstr>
      <vt:lpstr>A126230686W_Latest</vt:lpstr>
      <vt:lpstr>A126230690L</vt:lpstr>
      <vt:lpstr>A126230690L_Data</vt:lpstr>
      <vt:lpstr>A126230690L_Latest</vt:lpstr>
      <vt:lpstr>A126230694W</vt:lpstr>
      <vt:lpstr>A126230694W_Data</vt:lpstr>
      <vt:lpstr>A126230694W_Latest</vt:lpstr>
      <vt:lpstr>A126230698F</vt:lpstr>
      <vt:lpstr>A126230698F_Data</vt:lpstr>
      <vt:lpstr>A126230698F_Latest</vt:lpstr>
      <vt:lpstr>A126230702K</vt:lpstr>
      <vt:lpstr>A126230702K_Data</vt:lpstr>
      <vt:lpstr>A126230702K_Latest</vt:lpstr>
      <vt:lpstr>A126230706V</vt:lpstr>
      <vt:lpstr>A126230706V_Data</vt:lpstr>
      <vt:lpstr>A126230706V_Latest</vt:lpstr>
      <vt:lpstr>A126230710K</vt:lpstr>
      <vt:lpstr>A126230710K_Data</vt:lpstr>
      <vt:lpstr>A126230710K_Latest</vt:lpstr>
      <vt:lpstr>A126230714V</vt:lpstr>
      <vt:lpstr>A126230714V_Data</vt:lpstr>
      <vt:lpstr>A126230714V_Latest</vt:lpstr>
      <vt:lpstr>A126230718C</vt:lpstr>
      <vt:lpstr>A126230718C_Data</vt:lpstr>
      <vt:lpstr>A126230718C_Latest</vt:lpstr>
      <vt:lpstr>A126230722V</vt:lpstr>
      <vt:lpstr>A126230722V_Data</vt:lpstr>
      <vt:lpstr>A126230722V_Latest</vt:lpstr>
      <vt:lpstr>A126230726C</vt:lpstr>
      <vt:lpstr>A126230726C_Data</vt:lpstr>
      <vt:lpstr>A126230726C_Latest</vt:lpstr>
      <vt:lpstr>A126230730V</vt:lpstr>
      <vt:lpstr>A126230730V_Data</vt:lpstr>
      <vt:lpstr>A126230730V_Latest</vt:lpstr>
      <vt:lpstr>A126230734C</vt:lpstr>
      <vt:lpstr>A126230734C_Data</vt:lpstr>
      <vt:lpstr>A126230734C_Latest</vt:lpstr>
      <vt:lpstr>A126230738L</vt:lpstr>
      <vt:lpstr>A126230738L_Data</vt:lpstr>
      <vt:lpstr>A126230738L_Latest</vt:lpstr>
      <vt:lpstr>A126230742C</vt:lpstr>
      <vt:lpstr>A126230742C_Data</vt:lpstr>
      <vt:lpstr>A126230742C_Latest</vt:lpstr>
      <vt:lpstr>A126230746L</vt:lpstr>
      <vt:lpstr>A126230746L_Data</vt:lpstr>
      <vt:lpstr>A126230746L_Latest</vt:lpstr>
      <vt:lpstr>A126230750C</vt:lpstr>
      <vt:lpstr>A126230750C_Data</vt:lpstr>
      <vt:lpstr>A126230750C_Latest</vt:lpstr>
      <vt:lpstr>A126230754L</vt:lpstr>
      <vt:lpstr>A126230754L_Data</vt:lpstr>
      <vt:lpstr>A126230754L_Latest</vt:lpstr>
      <vt:lpstr>A126230758W</vt:lpstr>
      <vt:lpstr>A126230758W_Data</vt:lpstr>
      <vt:lpstr>A126230758W_Latest</vt:lpstr>
      <vt:lpstr>A126230762L</vt:lpstr>
      <vt:lpstr>A126230762L_Data</vt:lpstr>
      <vt:lpstr>A126230762L_Latest</vt:lpstr>
      <vt:lpstr>A126230766W</vt:lpstr>
      <vt:lpstr>A126230766W_Data</vt:lpstr>
      <vt:lpstr>A126230766W_Latest</vt:lpstr>
      <vt:lpstr>A126230770L</vt:lpstr>
      <vt:lpstr>A126230770L_Data</vt:lpstr>
      <vt:lpstr>A126230770L_Latest</vt:lpstr>
      <vt:lpstr>A126230774W</vt:lpstr>
      <vt:lpstr>A126230774W_Data</vt:lpstr>
      <vt:lpstr>A126230774W_Latest</vt:lpstr>
      <vt:lpstr>A126230778F</vt:lpstr>
      <vt:lpstr>A126230778F_Data</vt:lpstr>
      <vt:lpstr>A126230778F_Latest</vt:lpstr>
      <vt:lpstr>A126230782W</vt:lpstr>
      <vt:lpstr>A126230782W_Data</vt:lpstr>
      <vt:lpstr>A126230782W_Latest</vt:lpstr>
      <vt:lpstr>A126230786F</vt:lpstr>
      <vt:lpstr>A126230786F_Data</vt:lpstr>
      <vt:lpstr>A126230786F_Latest</vt:lpstr>
      <vt:lpstr>A126230790W</vt:lpstr>
      <vt:lpstr>A126230790W_Data</vt:lpstr>
      <vt:lpstr>A126230790W_Latest</vt:lpstr>
      <vt:lpstr>A126230794F</vt:lpstr>
      <vt:lpstr>A126230794F_Data</vt:lpstr>
      <vt:lpstr>A126230794F_Latest</vt:lpstr>
      <vt:lpstr>A126230798R</vt:lpstr>
      <vt:lpstr>A126230798R_Data</vt:lpstr>
      <vt:lpstr>A126230798R_Latest</vt:lpstr>
      <vt:lpstr>A126230802V</vt:lpstr>
      <vt:lpstr>A126230802V_Data</vt:lpstr>
      <vt:lpstr>A126230802V_Latest</vt:lpstr>
      <vt:lpstr>A126230806C</vt:lpstr>
      <vt:lpstr>A126230806C_Data</vt:lpstr>
      <vt:lpstr>A126230806C_Latest</vt:lpstr>
      <vt:lpstr>A126230810V</vt:lpstr>
      <vt:lpstr>A126230810V_Data</vt:lpstr>
      <vt:lpstr>A126230810V_Latest</vt:lpstr>
      <vt:lpstr>A126230814C</vt:lpstr>
      <vt:lpstr>A126230814C_Data</vt:lpstr>
      <vt:lpstr>A126230814C_Latest</vt:lpstr>
      <vt:lpstr>A126230818L</vt:lpstr>
      <vt:lpstr>A126230818L_Data</vt:lpstr>
      <vt:lpstr>A126230818L_Latest</vt:lpstr>
      <vt:lpstr>A126230822C</vt:lpstr>
      <vt:lpstr>A126230822C_Data</vt:lpstr>
      <vt:lpstr>A126230822C_Latest</vt:lpstr>
      <vt:lpstr>A126230826L</vt:lpstr>
      <vt:lpstr>A126230826L_Data</vt:lpstr>
      <vt:lpstr>A126230826L_Latest</vt:lpstr>
      <vt:lpstr>A126230830C</vt:lpstr>
      <vt:lpstr>A126230830C_Data</vt:lpstr>
      <vt:lpstr>A126230830C_Latest</vt:lpstr>
      <vt:lpstr>A126230906L</vt:lpstr>
      <vt:lpstr>A126230906L_Data</vt:lpstr>
      <vt:lpstr>A126230906L_Latest</vt:lpstr>
      <vt:lpstr>A126230910C</vt:lpstr>
      <vt:lpstr>A126230910C_Data</vt:lpstr>
      <vt:lpstr>A126230910C_Latest</vt:lpstr>
      <vt:lpstr>A126230914L</vt:lpstr>
      <vt:lpstr>A126230914L_Data</vt:lpstr>
      <vt:lpstr>A126230914L_Latest</vt:lpstr>
      <vt:lpstr>A126230918W</vt:lpstr>
      <vt:lpstr>A126230918W_Data</vt:lpstr>
      <vt:lpstr>A126230918W_Latest</vt:lpstr>
      <vt:lpstr>A126230922L</vt:lpstr>
      <vt:lpstr>A126230922L_Data</vt:lpstr>
      <vt:lpstr>A126230922L_Latest</vt:lpstr>
      <vt:lpstr>A126230926W</vt:lpstr>
      <vt:lpstr>A126230926W_Data</vt:lpstr>
      <vt:lpstr>A126230926W_Latest</vt:lpstr>
      <vt:lpstr>A126230930L</vt:lpstr>
      <vt:lpstr>A126230930L_Data</vt:lpstr>
      <vt:lpstr>A126230930L_Latest</vt:lpstr>
      <vt:lpstr>A126230934W</vt:lpstr>
      <vt:lpstr>A126230934W_Data</vt:lpstr>
      <vt:lpstr>A126230934W_Latest</vt:lpstr>
      <vt:lpstr>A126230938F</vt:lpstr>
      <vt:lpstr>A126230938F_Data</vt:lpstr>
      <vt:lpstr>A126230938F_Latest</vt:lpstr>
      <vt:lpstr>A126230942W</vt:lpstr>
      <vt:lpstr>A126230942W_Data</vt:lpstr>
      <vt:lpstr>A126230942W_Latest</vt:lpstr>
      <vt:lpstr>A126230946F</vt:lpstr>
      <vt:lpstr>A126230946F_Data</vt:lpstr>
      <vt:lpstr>A126230946F_Latest</vt:lpstr>
      <vt:lpstr>A126230950W</vt:lpstr>
      <vt:lpstr>A126230950W_Data</vt:lpstr>
      <vt:lpstr>A126230950W_Latest</vt:lpstr>
      <vt:lpstr>A126230954F</vt:lpstr>
      <vt:lpstr>A126230954F_Data</vt:lpstr>
      <vt:lpstr>A126230954F_Latest</vt:lpstr>
      <vt:lpstr>A126230958R</vt:lpstr>
      <vt:lpstr>A126230958R_Data</vt:lpstr>
      <vt:lpstr>A126230958R_Latest</vt:lpstr>
      <vt:lpstr>A126230962F</vt:lpstr>
      <vt:lpstr>A126230962F_Data</vt:lpstr>
      <vt:lpstr>A126230962F_Latest</vt:lpstr>
      <vt:lpstr>A126230966R</vt:lpstr>
      <vt:lpstr>A126230966R_Data</vt:lpstr>
      <vt:lpstr>A126230966R_Latest</vt:lpstr>
      <vt:lpstr>A126230970F</vt:lpstr>
      <vt:lpstr>A126230970F_Data</vt:lpstr>
      <vt:lpstr>A126230970F_Latest</vt:lpstr>
      <vt:lpstr>A126230974R</vt:lpstr>
      <vt:lpstr>A126230974R_Data</vt:lpstr>
      <vt:lpstr>A126230974R_Latest</vt:lpstr>
      <vt:lpstr>A126230978X</vt:lpstr>
      <vt:lpstr>A126230978X_Data</vt:lpstr>
      <vt:lpstr>A126230978X_Latest</vt:lpstr>
      <vt:lpstr>A126230982R</vt:lpstr>
      <vt:lpstr>A126230982R_Data</vt:lpstr>
      <vt:lpstr>A126230982R_Latest</vt:lpstr>
      <vt:lpstr>A126230986X</vt:lpstr>
      <vt:lpstr>A126230986X_Data</vt:lpstr>
      <vt:lpstr>A126230986X_Latest</vt:lpstr>
      <vt:lpstr>A126230990R</vt:lpstr>
      <vt:lpstr>A126230990R_Data</vt:lpstr>
      <vt:lpstr>A126230990R_Latest</vt:lpstr>
      <vt:lpstr>A126230994X</vt:lpstr>
      <vt:lpstr>A126230994X_Data</vt:lpstr>
      <vt:lpstr>A126230994X_Latest</vt:lpstr>
      <vt:lpstr>A126230998J</vt:lpstr>
      <vt:lpstr>A126230998J_Data</vt:lpstr>
      <vt:lpstr>A126230998J_Latest</vt:lpstr>
      <vt:lpstr>A126231002R</vt:lpstr>
      <vt:lpstr>A126231002R_Data</vt:lpstr>
      <vt:lpstr>A126231002R_Latest</vt:lpstr>
      <vt:lpstr>A126231006X</vt:lpstr>
      <vt:lpstr>A126231006X_Data</vt:lpstr>
      <vt:lpstr>A126231006X_Latest</vt:lpstr>
      <vt:lpstr>A126231010R</vt:lpstr>
      <vt:lpstr>A126231010R_Data</vt:lpstr>
      <vt:lpstr>A126231010R_Latest</vt:lpstr>
      <vt:lpstr>A126231014X</vt:lpstr>
      <vt:lpstr>A126231014X_Data</vt:lpstr>
      <vt:lpstr>A126231014X_Latest</vt:lpstr>
      <vt:lpstr>A126231018J</vt:lpstr>
      <vt:lpstr>A126231018J_Data</vt:lpstr>
      <vt:lpstr>A126231018J_Latest</vt:lpstr>
      <vt:lpstr>A126231022X</vt:lpstr>
      <vt:lpstr>A126231022X_Data</vt:lpstr>
      <vt:lpstr>A126231022X_Latest</vt:lpstr>
      <vt:lpstr>A126231026J</vt:lpstr>
      <vt:lpstr>A126231026J_Data</vt:lpstr>
      <vt:lpstr>A126231026J_Latest</vt:lpstr>
      <vt:lpstr>A126231030X</vt:lpstr>
      <vt:lpstr>A126231030X_Data</vt:lpstr>
      <vt:lpstr>A126231030X_Latest</vt:lpstr>
      <vt:lpstr>A126231034J</vt:lpstr>
      <vt:lpstr>A126231034J_Data</vt:lpstr>
      <vt:lpstr>A126231034J_Latest</vt:lpstr>
      <vt:lpstr>A126231038T</vt:lpstr>
      <vt:lpstr>A126231038T_Data</vt:lpstr>
      <vt:lpstr>A126231038T_Latest</vt:lpstr>
      <vt:lpstr>A126231042J</vt:lpstr>
      <vt:lpstr>A126231042J_Data</vt:lpstr>
      <vt:lpstr>A126231042J_Latest</vt:lpstr>
      <vt:lpstr>A126231046T</vt:lpstr>
      <vt:lpstr>A126231046T_Data</vt:lpstr>
      <vt:lpstr>A126231046T_Latest</vt:lpstr>
      <vt:lpstr>A126231050J</vt:lpstr>
      <vt:lpstr>A126231050J_Data</vt:lpstr>
      <vt:lpstr>A126231050J_Latest</vt:lpstr>
      <vt:lpstr>A126231054T</vt:lpstr>
      <vt:lpstr>A126231054T_Data</vt:lpstr>
      <vt:lpstr>A126231054T_Latest</vt:lpstr>
      <vt:lpstr>A126231058A</vt:lpstr>
      <vt:lpstr>A126231058A_Data</vt:lpstr>
      <vt:lpstr>A126231058A_Latest</vt:lpstr>
      <vt:lpstr>A126231062T</vt:lpstr>
      <vt:lpstr>A126231062T_Data</vt:lpstr>
      <vt:lpstr>A126231062T_Latest</vt:lpstr>
      <vt:lpstr>A126231066A</vt:lpstr>
      <vt:lpstr>A126231066A_Data</vt:lpstr>
      <vt:lpstr>A126231066A_Latest</vt:lpstr>
      <vt:lpstr>A126231070T</vt:lpstr>
      <vt:lpstr>A126231070T_Data</vt:lpstr>
      <vt:lpstr>A126231070T_Latest</vt:lpstr>
      <vt:lpstr>A126231074A</vt:lpstr>
      <vt:lpstr>A126231074A_Data</vt:lpstr>
      <vt:lpstr>A126231074A_Latest</vt:lpstr>
      <vt:lpstr>A126231078K</vt:lpstr>
      <vt:lpstr>A126231078K_Data</vt:lpstr>
      <vt:lpstr>A126231078K_Latest</vt:lpstr>
      <vt:lpstr>A126231082A</vt:lpstr>
      <vt:lpstr>A126231082A_Data</vt:lpstr>
      <vt:lpstr>A126231082A_Latest</vt:lpstr>
      <vt:lpstr>A126231086K</vt:lpstr>
      <vt:lpstr>A126231086K_Data</vt:lpstr>
      <vt:lpstr>A126231086K_Latest</vt:lpstr>
      <vt:lpstr>A126231090A</vt:lpstr>
      <vt:lpstr>A126231090A_Data</vt:lpstr>
      <vt:lpstr>A126231090A_Latest</vt:lpstr>
      <vt:lpstr>A126231094K</vt:lpstr>
      <vt:lpstr>A126231094K_Data</vt:lpstr>
      <vt:lpstr>A126231094K_Latest</vt:lpstr>
      <vt:lpstr>A126231098V</vt:lpstr>
      <vt:lpstr>A126231098V_Data</vt:lpstr>
      <vt:lpstr>A126231098V_Latest</vt:lpstr>
      <vt:lpstr>A126231102X</vt:lpstr>
      <vt:lpstr>A126231102X_Data</vt:lpstr>
      <vt:lpstr>A126231102X_Latest</vt:lpstr>
      <vt:lpstr>A126231106J</vt:lpstr>
      <vt:lpstr>A126231106J_Data</vt:lpstr>
      <vt:lpstr>A126231106J_Latest</vt:lpstr>
      <vt:lpstr>A126231110X</vt:lpstr>
      <vt:lpstr>A126231110X_Data</vt:lpstr>
      <vt:lpstr>A126231110X_Latest</vt:lpstr>
      <vt:lpstr>A126231114J</vt:lpstr>
      <vt:lpstr>A126231114J_Data</vt:lpstr>
      <vt:lpstr>A126231114J_Latest</vt:lpstr>
      <vt:lpstr>A126231118T</vt:lpstr>
      <vt:lpstr>A126231118T_Data</vt:lpstr>
      <vt:lpstr>A126231118T_Latest</vt:lpstr>
      <vt:lpstr>A126231122J</vt:lpstr>
      <vt:lpstr>A126231122J_Data</vt:lpstr>
      <vt:lpstr>A126231122J_Latest</vt:lpstr>
      <vt:lpstr>A126231126T</vt:lpstr>
      <vt:lpstr>A126231126T_Data</vt:lpstr>
      <vt:lpstr>A126231126T_Latest</vt:lpstr>
      <vt:lpstr>A126231130J</vt:lpstr>
      <vt:lpstr>A126231130J_Data</vt:lpstr>
      <vt:lpstr>A126231130J_Latest</vt:lpstr>
      <vt:lpstr>A126231134T</vt:lpstr>
      <vt:lpstr>A126231134T_Data</vt:lpstr>
      <vt:lpstr>A126231134T_Latest</vt:lpstr>
      <vt:lpstr>A126231138A</vt:lpstr>
      <vt:lpstr>A126231138A_Data</vt:lpstr>
      <vt:lpstr>A126231138A_Latest</vt:lpstr>
      <vt:lpstr>A126231142T</vt:lpstr>
      <vt:lpstr>A126231142T_Data</vt:lpstr>
      <vt:lpstr>A126231142T_Latest</vt:lpstr>
      <vt:lpstr>A126231146A</vt:lpstr>
      <vt:lpstr>A126231146A_Data</vt:lpstr>
      <vt:lpstr>A126231146A_Latest</vt:lpstr>
      <vt:lpstr>A126231150T</vt:lpstr>
      <vt:lpstr>A126231150T_Data</vt:lpstr>
      <vt:lpstr>A126231150T_Latest</vt:lpstr>
      <vt:lpstr>A126231154A</vt:lpstr>
      <vt:lpstr>A126231154A_Data</vt:lpstr>
      <vt:lpstr>A126231154A_Latest</vt:lpstr>
      <vt:lpstr>A126231158K</vt:lpstr>
      <vt:lpstr>A126231158K_Data</vt:lpstr>
      <vt:lpstr>A126231158K_Latest</vt:lpstr>
      <vt:lpstr>A126231162A</vt:lpstr>
      <vt:lpstr>A126231162A_Data</vt:lpstr>
      <vt:lpstr>A126231162A_Latest</vt:lpstr>
      <vt:lpstr>A126231166K</vt:lpstr>
      <vt:lpstr>A126231166K_Data</vt:lpstr>
      <vt:lpstr>A126231166K_Latest</vt:lpstr>
      <vt:lpstr>A126231170A</vt:lpstr>
      <vt:lpstr>A126231170A_Data</vt:lpstr>
      <vt:lpstr>A126231170A_Latest</vt:lpstr>
      <vt:lpstr>A126231174K</vt:lpstr>
      <vt:lpstr>A126231174K_Data</vt:lpstr>
      <vt:lpstr>A126231174K_Latest</vt:lpstr>
      <vt:lpstr>A126231178V</vt:lpstr>
      <vt:lpstr>A126231178V_Data</vt:lpstr>
      <vt:lpstr>A126231178V_Latest</vt:lpstr>
      <vt:lpstr>A126231182K</vt:lpstr>
      <vt:lpstr>A126231182K_Data</vt:lpstr>
      <vt:lpstr>A126231182K_Latest</vt:lpstr>
      <vt:lpstr>A126231186V</vt:lpstr>
      <vt:lpstr>A126231186V_Data</vt:lpstr>
      <vt:lpstr>A126231186V_Latest</vt:lpstr>
      <vt:lpstr>A126231190K</vt:lpstr>
      <vt:lpstr>A126231190K_Data</vt:lpstr>
      <vt:lpstr>A126231190K_Latest</vt:lpstr>
      <vt:lpstr>A126231194V</vt:lpstr>
      <vt:lpstr>A126231194V_Data</vt:lpstr>
      <vt:lpstr>A126231194V_Latest</vt:lpstr>
      <vt:lpstr>A126231198C</vt:lpstr>
      <vt:lpstr>A126231198C_Data</vt:lpstr>
      <vt:lpstr>A126231198C_Latest</vt:lpstr>
      <vt:lpstr>A126231202J</vt:lpstr>
      <vt:lpstr>A126231202J_Data</vt:lpstr>
      <vt:lpstr>A126231202J_Latest</vt:lpstr>
      <vt:lpstr>A126231206T</vt:lpstr>
      <vt:lpstr>A126231206T_Data</vt:lpstr>
      <vt:lpstr>A126231206T_Latest</vt:lpstr>
      <vt:lpstr>A126231210J</vt:lpstr>
      <vt:lpstr>A126231210J_Data</vt:lpstr>
      <vt:lpstr>A126231210J_Latest</vt:lpstr>
      <vt:lpstr>A126231214T</vt:lpstr>
      <vt:lpstr>A126231214T_Data</vt:lpstr>
      <vt:lpstr>A126231214T_Latest</vt:lpstr>
      <vt:lpstr>A126231218A</vt:lpstr>
      <vt:lpstr>A126231218A_Data</vt:lpstr>
      <vt:lpstr>A126231218A_Latest</vt:lpstr>
      <vt:lpstr>A126231222T</vt:lpstr>
      <vt:lpstr>A126231222T_Data</vt:lpstr>
      <vt:lpstr>A126231222T_Latest</vt:lpstr>
      <vt:lpstr>A126231226A</vt:lpstr>
      <vt:lpstr>A126231226A_Data</vt:lpstr>
      <vt:lpstr>A126231226A_Latest</vt:lpstr>
      <vt:lpstr>A126231230T</vt:lpstr>
      <vt:lpstr>A126231230T_Data</vt:lpstr>
      <vt:lpstr>A126231230T_Latest</vt:lpstr>
      <vt:lpstr>A126231234A</vt:lpstr>
      <vt:lpstr>A126231234A_Data</vt:lpstr>
      <vt:lpstr>A126231234A_Latest</vt:lpstr>
      <vt:lpstr>A126231238K</vt:lpstr>
      <vt:lpstr>A126231238K_Data</vt:lpstr>
      <vt:lpstr>A126231238K_Latest</vt:lpstr>
      <vt:lpstr>A126231242A</vt:lpstr>
      <vt:lpstr>A126231242A_Data</vt:lpstr>
      <vt:lpstr>A126231242A_Latest</vt:lpstr>
      <vt:lpstr>A126231246K</vt:lpstr>
      <vt:lpstr>A126231246K_Data</vt:lpstr>
      <vt:lpstr>A126231246K_Latest</vt:lpstr>
      <vt:lpstr>A126231250A</vt:lpstr>
      <vt:lpstr>A126231250A_Data</vt:lpstr>
      <vt:lpstr>A126231250A_Latest</vt:lpstr>
      <vt:lpstr>A126231254K</vt:lpstr>
      <vt:lpstr>A126231254K_Data</vt:lpstr>
      <vt:lpstr>A126231254K_Latest</vt:lpstr>
      <vt:lpstr>A126231258V</vt:lpstr>
      <vt:lpstr>A126231258V_Data</vt:lpstr>
      <vt:lpstr>A126231258V_Latest</vt:lpstr>
      <vt:lpstr>A126231262K</vt:lpstr>
      <vt:lpstr>A126231262K_Data</vt:lpstr>
      <vt:lpstr>A126231262K_Latest</vt:lpstr>
      <vt:lpstr>A126231266V</vt:lpstr>
      <vt:lpstr>A126231266V_Data</vt:lpstr>
      <vt:lpstr>A126231266V_Latest</vt:lpstr>
      <vt:lpstr>A126231270K</vt:lpstr>
      <vt:lpstr>A126231270K_Data</vt:lpstr>
      <vt:lpstr>A126231270K_Latest</vt:lpstr>
      <vt:lpstr>A126231274V</vt:lpstr>
      <vt:lpstr>A126231274V_Data</vt:lpstr>
      <vt:lpstr>A126231274V_Latest</vt:lpstr>
      <vt:lpstr>A126231278C</vt:lpstr>
      <vt:lpstr>A126231278C_Data</vt:lpstr>
      <vt:lpstr>A126231278C_Latest</vt:lpstr>
      <vt:lpstr>A126231282V</vt:lpstr>
      <vt:lpstr>A126231282V_Data</vt:lpstr>
      <vt:lpstr>A126231282V_Latest</vt:lpstr>
      <vt:lpstr>A126231286C</vt:lpstr>
      <vt:lpstr>A126231286C_Data</vt:lpstr>
      <vt:lpstr>A126231286C_Latest</vt:lpstr>
      <vt:lpstr>A126231290V</vt:lpstr>
      <vt:lpstr>A126231290V_Data</vt:lpstr>
      <vt:lpstr>A126231290V_Latest</vt:lpstr>
      <vt:lpstr>A126231294C</vt:lpstr>
      <vt:lpstr>A126231294C_Data</vt:lpstr>
      <vt:lpstr>A126231294C_Latest</vt:lpstr>
      <vt:lpstr>A126231298L</vt:lpstr>
      <vt:lpstr>A126231298L_Data</vt:lpstr>
      <vt:lpstr>A126231298L_Latest</vt:lpstr>
      <vt:lpstr>A126231302T</vt:lpstr>
      <vt:lpstr>A126231302T_Data</vt:lpstr>
      <vt:lpstr>A126231302T_Latest</vt:lpstr>
      <vt:lpstr>A126231306A</vt:lpstr>
      <vt:lpstr>A126231306A_Data</vt:lpstr>
      <vt:lpstr>A126231306A_Latest</vt:lpstr>
      <vt:lpstr>A126231310T</vt:lpstr>
      <vt:lpstr>A126231310T_Data</vt:lpstr>
      <vt:lpstr>A126231310T_Latest</vt:lpstr>
      <vt:lpstr>A126231314A</vt:lpstr>
      <vt:lpstr>A126231314A_Data</vt:lpstr>
      <vt:lpstr>A126231314A_Latest</vt:lpstr>
      <vt:lpstr>A126231318K</vt:lpstr>
      <vt:lpstr>A126231318K_Data</vt:lpstr>
      <vt:lpstr>A126231318K_Latest</vt:lpstr>
      <vt:lpstr>A126231322A</vt:lpstr>
      <vt:lpstr>A126231322A_Data</vt:lpstr>
      <vt:lpstr>A126231322A_Latest</vt:lpstr>
      <vt:lpstr>A126231326K</vt:lpstr>
      <vt:lpstr>A126231326K_Data</vt:lpstr>
      <vt:lpstr>A126231326K_Latest</vt:lpstr>
      <vt:lpstr>A126231330A</vt:lpstr>
      <vt:lpstr>A126231330A_Data</vt:lpstr>
      <vt:lpstr>A126231330A_Latest</vt:lpstr>
      <vt:lpstr>A126231334K</vt:lpstr>
      <vt:lpstr>A126231334K_Data</vt:lpstr>
      <vt:lpstr>A126231334K_Latest</vt:lpstr>
      <vt:lpstr>A126231410A</vt:lpstr>
      <vt:lpstr>A126231410A_Data</vt:lpstr>
      <vt:lpstr>A126231410A_Latest</vt:lpstr>
      <vt:lpstr>A126231414K</vt:lpstr>
      <vt:lpstr>A126231414K_Data</vt:lpstr>
      <vt:lpstr>A126231414K_Latest</vt:lpstr>
      <vt:lpstr>A126231418V</vt:lpstr>
      <vt:lpstr>A126231418V_Data</vt:lpstr>
      <vt:lpstr>A126231418V_Latest</vt:lpstr>
      <vt:lpstr>A126231422K</vt:lpstr>
      <vt:lpstr>A126231422K_Data</vt:lpstr>
      <vt:lpstr>A126231422K_Latest</vt:lpstr>
      <vt:lpstr>A126231426V</vt:lpstr>
      <vt:lpstr>A126231426V_Data</vt:lpstr>
      <vt:lpstr>A126231426V_Latest</vt:lpstr>
      <vt:lpstr>A126231430K</vt:lpstr>
      <vt:lpstr>A126231430K_Data</vt:lpstr>
      <vt:lpstr>A126231430K_Latest</vt:lpstr>
      <vt:lpstr>A126231434V</vt:lpstr>
      <vt:lpstr>A126231434V_Data</vt:lpstr>
      <vt:lpstr>A126231434V_Latest</vt:lpstr>
      <vt:lpstr>A126231438C</vt:lpstr>
      <vt:lpstr>A126231438C_Data</vt:lpstr>
      <vt:lpstr>A126231438C_Latest</vt:lpstr>
      <vt:lpstr>A126231442V</vt:lpstr>
      <vt:lpstr>A126231442V_Data</vt:lpstr>
      <vt:lpstr>A126231442V_Latest</vt:lpstr>
      <vt:lpstr>A126231446C</vt:lpstr>
      <vt:lpstr>A126231446C_Data</vt:lpstr>
      <vt:lpstr>A126231446C_Latest</vt:lpstr>
      <vt:lpstr>A126231450V</vt:lpstr>
      <vt:lpstr>A126231450V_Data</vt:lpstr>
      <vt:lpstr>A126231450V_Latest</vt:lpstr>
      <vt:lpstr>A126231454C</vt:lpstr>
      <vt:lpstr>A126231454C_Data</vt:lpstr>
      <vt:lpstr>A126231454C_Latest</vt:lpstr>
      <vt:lpstr>A126231458L</vt:lpstr>
      <vt:lpstr>A126231458L_Data</vt:lpstr>
      <vt:lpstr>A126231458L_Latest</vt:lpstr>
      <vt:lpstr>A126231462C</vt:lpstr>
      <vt:lpstr>A126231462C_Data</vt:lpstr>
      <vt:lpstr>A126231462C_Latest</vt:lpstr>
      <vt:lpstr>A126231466L</vt:lpstr>
      <vt:lpstr>A126231466L_Data</vt:lpstr>
      <vt:lpstr>A126231466L_Latest</vt:lpstr>
      <vt:lpstr>A126231470C</vt:lpstr>
      <vt:lpstr>A126231470C_Data</vt:lpstr>
      <vt:lpstr>A126231470C_Latest</vt:lpstr>
      <vt:lpstr>A126231474L</vt:lpstr>
      <vt:lpstr>A126231474L_Data</vt:lpstr>
      <vt:lpstr>A126231474L_Latest</vt:lpstr>
      <vt:lpstr>A126231478W</vt:lpstr>
      <vt:lpstr>A126231478W_Data</vt:lpstr>
      <vt:lpstr>A126231478W_Latest</vt:lpstr>
      <vt:lpstr>A126231482L</vt:lpstr>
      <vt:lpstr>A126231482L_Data</vt:lpstr>
      <vt:lpstr>A126231482L_Latest</vt:lpstr>
      <vt:lpstr>A126231486W</vt:lpstr>
      <vt:lpstr>A126231486W_Data</vt:lpstr>
      <vt:lpstr>A126231486W_Latest</vt:lpstr>
      <vt:lpstr>A126231490L</vt:lpstr>
      <vt:lpstr>A126231490L_Data</vt:lpstr>
      <vt:lpstr>A126231490L_Latest</vt:lpstr>
      <vt:lpstr>A126231494W</vt:lpstr>
      <vt:lpstr>A126231494W_Data</vt:lpstr>
      <vt:lpstr>A126231494W_Latest</vt:lpstr>
      <vt:lpstr>A126231498F</vt:lpstr>
      <vt:lpstr>A126231498F_Data</vt:lpstr>
      <vt:lpstr>A126231498F_Latest</vt:lpstr>
      <vt:lpstr>A126231502K</vt:lpstr>
      <vt:lpstr>A126231502K_Data</vt:lpstr>
      <vt:lpstr>A126231502K_Latest</vt:lpstr>
      <vt:lpstr>A126231506V</vt:lpstr>
      <vt:lpstr>A126231506V_Data</vt:lpstr>
      <vt:lpstr>A126231506V_Latest</vt:lpstr>
      <vt:lpstr>A126231510K</vt:lpstr>
      <vt:lpstr>A126231510K_Data</vt:lpstr>
      <vt:lpstr>A126231510K_Latest</vt:lpstr>
      <vt:lpstr>A126231514V</vt:lpstr>
      <vt:lpstr>A126231514V_Data</vt:lpstr>
      <vt:lpstr>A126231514V_Latest</vt:lpstr>
      <vt:lpstr>A126231518C</vt:lpstr>
      <vt:lpstr>A126231518C_Data</vt:lpstr>
      <vt:lpstr>A126231518C_Latest</vt:lpstr>
      <vt:lpstr>A126231522V</vt:lpstr>
      <vt:lpstr>A126231522V_Data</vt:lpstr>
      <vt:lpstr>A126231522V_Latest</vt:lpstr>
      <vt:lpstr>A126231526C</vt:lpstr>
      <vt:lpstr>A126231526C_Data</vt:lpstr>
      <vt:lpstr>A126231526C_Latest</vt:lpstr>
      <vt:lpstr>A126231530V</vt:lpstr>
      <vt:lpstr>A126231530V_Data</vt:lpstr>
      <vt:lpstr>A126231530V_Latest</vt:lpstr>
      <vt:lpstr>A126231534C</vt:lpstr>
      <vt:lpstr>A126231534C_Data</vt:lpstr>
      <vt:lpstr>A126231534C_Latest</vt:lpstr>
      <vt:lpstr>A126231538L</vt:lpstr>
      <vt:lpstr>A126231538L_Data</vt:lpstr>
      <vt:lpstr>A126231538L_Latest</vt:lpstr>
      <vt:lpstr>A126231542C</vt:lpstr>
      <vt:lpstr>A126231542C_Data</vt:lpstr>
      <vt:lpstr>A126231542C_Latest</vt:lpstr>
      <vt:lpstr>A126231546L</vt:lpstr>
      <vt:lpstr>A126231546L_Data</vt:lpstr>
      <vt:lpstr>A126231546L_Latest</vt:lpstr>
      <vt:lpstr>A126231550C</vt:lpstr>
      <vt:lpstr>A126231550C_Data</vt:lpstr>
      <vt:lpstr>A126231550C_Latest</vt:lpstr>
      <vt:lpstr>A126231554L</vt:lpstr>
      <vt:lpstr>A126231554L_Data</vt:lpstr>
      <vt:lpstr>A126231554L_Latest</vt:lpstr>
      <vt:lpstr>A126231558W</vt:lpstr>
      <vt:lpstr>A126231558W_Data</vt:lpstr>
      <vt:lpstr>A126231558W_Latest</vt:lpstr>
      <vt:lpstr>A126231562L</vt:lpstr>
      <vt:lpstr>A126231562L_Data</vt:lpstr>
      <vt:lpstr>A126231562L_Latest</vt:lpstr>
      <vt:lpstr>A126231566W</vt:lpstr>
      <vt:lpstr>A126231566W_Data</vt:lpstr>
      <vt:lpstr>A126231566W_Latest</vt:lpstr>
      <vt:lpstr>A126231570L</vt:lpstr>
      <vt:lpstr>A126231570L_Data</vt:lpstr>
      <vt:lpstr>A126231570L_Latest</vt:lpstr>
      <vt:lpstr>A126231574W</vt:lpstr>
      <vt:lpstr>A126231574W_Data</vt:lpstr>
      <vt:lpstr>A126231574W_Latest</vt:lpstr>
      <vt:lpstr>A126231578F</vt:lpstr>
      <vt:lpstr>A126231578F_Data</vt:lpstr>
      <vt:lpstr>A126231578F_Latest</vt:lpstr>
      <vt:lpstr>A126231582W</vt:lpstr>
      <vt:lpstr>A126231582W_Data</vt:lpstr>
      <vt:lpstr>A126231582W_Latest</vt:lpstr>
      <vt:lpstr>A126231586F</vt:lpstr>
      <vt:lpstr>A126231586F_Data</vt:lpstr>
      <vt:lpstr>A126231586F_Latest</vt:lpstr>
      <vt:lpstr>A126231590W</vt:lpstr>
      <vt:lpstr>A126231590W_Data</vt:lpstr>
      <vt:lpstr>A126231590W_Latest</vt:lpstr>
      <vt:lpstr>A126231594F</vt:lpstr>
      <vt:lpstr>A126231594F_Data</vt:lpstr>
      <vt:lpstr>A126231594F_Latest</vt:lpstr>
      <vt:lpstr>A126231598R</vt:lpstr>
      <vt:lpstr>A126231598R_Data</vt:lpstr>
      <vt:lpstr>A126231598R_Latest</vt:lpstr>
      <vt:lpstr>A126231602V</vt:lpstr>
      <vt:lpstr>A126231602V_Data</vt:lpstr>
      <vt:lpstr>A126231602V_Latest</vt:lpstr>
      <vt:lpstr>A126231606C</vt:lpstr>
      <vt:lpstr>A126231606C_Data</vt:lpstr>
      <vt:lpstr>A126231606C_Latest</vt:lpstr>
      <vt:lpstr>A126231610V</vt:lpstr>
      <vt:lpstr>A126231610V_Data</vt:lpstr>
      <vt:lpstr>A126231610V_Latest</vt:lpstr>
      <vt:lpstr>A126231614C</vt:lpstr>
      <vt:lpstr>A126231614C_Data</vt:lpstr>
      <vt:lpstr>A126231614C_Latest</vt:lpstr>
      <vt:lpstr>A126231618L</vt:lpstr>
      <vt:lpstr>A126231618L_Data</vt:lpstr>
      <vt:lpstr>A126231618L_Latest</vt:lpstr>
      <vt:lpstr>A126231622C</vt:lpstr>
      <vt:lpstr>A126231622C_Data</vt:lpstr>
      <vt:lpstr>A126231622C_Latest</vt:lpstr>
      <vt:lpstr>A126231698X</vt:lpstr>
      <vt:lpstr>A126231698X_Data</vt:lpstr>
      <vt:lpstr>A126231698X_Latest</vt:lpstr>
      <vt:lpstr>A126231702C</vt:lpstr>
      <vt:lpstr>A126231702C_Data</vt:lpstr>
      <vt:lpstr>A126231702C_Latest</vt:lpstr>
      <vt:lpstr>A126231706L</vt:lpstr>
      <vt:lpstr>A126231706L_Data</vt:lpstr>
      <vt:lpstr>A126231706L_Latest</vt:lpstr>
      <vt:lpstr>A126231710C</vt:lpstr>
      <vt:lpstr>A126231710C_Data</vt:lpstr>
      <vt:lpstr>A126231710C_Latest</vt:lpstr>
      <vt:lpstr>A126231714L</vt:lpstr>
      <vt:lpstr>A126231714L_Data</vt:lpstr>
      <vt:lpstr>A126231714L_Latest</vt:lpstr>
      <vt:lpstr>A126231718W</vt:lpstr>
      <vt:lpstr>A126231718W_Data</vt:lpstr>
      <vt:lpstr>A126231718W_Latest</vt:lpstr>
      <vt:lpstr>A126231722L</vt:lpstr>
      <vt:lpstr>A126231722L_Data</vt:lpstr>
      <vt:lpstr>A126231722L_Latest</vt:lpstr>
      <vt:lpstr>A126231726W</vt:lpstr>
      <vt:lpstr>A126231726W_Data</vt:lpstr>
      <vt:lpstr>A126231726W_Latest</vt:lpstr>
      <vt:lpstr>A126231730L</vt:lpstr>
      <vt:lpstr>A126231730L_Data</vt:lpstr>
      <vt:lpstr>A126231730L_Latest</vt:lpstr>
      <vt:lpstr>A126231734W</vt:lpstr>
      <vt:lpstr>A126231734W_Data</vt:lpstr>
      <vt:lpstr>A126231734W_Latest</vt:lpstr>
      <vt:lpstr>A126231738F</vt:lpstr>
      <vt:lpstr>A126231738F_Data</vt:lpstr>
      <vt:lpstr>A126231738F_Latest</vt:lpstr>
      <vt:lpstr>A126231742W</vt:lpstr>
      <vt:lpstr>A126231742W_Data</vt:lpstr>
      <vt:lpstr>A126231742W_Latest</vt:lpstr>
      <vt:lpstr>A126231746F</vt:lpstr>
      <vt:lpstr>A126231746F_Data</vt:lpstr>
      <vt:lpstr>A126231746F_Latest</vt:lpstr>
      <vt:lpstr>A126231750W</vt:lpstr>
      <vt:lpstr>A126231750W_Data</vt:lpstr>
      <vt:lpstr>A126231750W_Latest</vt:lpstr>
      <vt:lpstr>A126231754F</vt:lpstr>
      <vt:lpstr>A126231754F_Data</vt:lpstr>
      <vt:lpstr>A126231754F_Latest</vt:lpstr>
      <vt:lpstr>A126231758R</vt:lpstr>
      <vt:lpstr>A126231758R_Data</vt:lpstr>
      <vt:lpstr>A126231758R_Latest</vt:lpstr>
      <vt:lpstr>A126231762F</vt:lpstr>
      <vt:lpstr>A126231762F_Data</vt:lpstr>
      <vt:lpstr>A126231762F_Latest</vt:lpstr>
      <vt:lpstr>A126231766R</vt:lpstr>
      <vt:lpstr>A126231766R_Data</vt:lpstr>
      <vt:lpstr>A126231766R_Latest</vt:lpstr>
      <vt:lpstr>A126231770F</vt:lpstr>
      <vt:lpstr>A126231770F_Data</vt:lpstr>
      <vt:lpstr>A126231770F_Latest</vt:lpstr>
      <vt:lpstr>A126231774R</vt:lpstr>
      <vt:lpstr>A126231774R_Data</vt:lpstr>
      <vt:lpstr>A126231774R_Latest</vt:lpstr>
      <vt:lpstr>A126231778X</vt:lpstr>
      <vt:lpstr>A126231778X_Data</vt:lpstr>
      <vt:lpstr>A126231778X_Latest</vt:lpstr>
      <vt:lpstr>A126231782R</vt:lpstr>
      <vt:lpstr>A126231782R_Data</vt:lpstr>
      <vt:lpstr>A126231782R_Latest</vt:lpstr>
      <vt:lpstr>A126231786X</vt:lpstr>
      <vt:lpstr>A126231786X_Data</vt:lpstr>
      <vt:lpstr>A126231786X_Latest</vt:lpstr>
      <vt:lpstr>A126231790R</vt:lpstr>
      <vt:lpstr>A126231790R_Data</vt:lpstr>
      <vt:lpstr>A126231790R_Latest</vt:lpstr>
      <vt:lpstr>A126231794X</vt:lpstr>
      <vt:lpstr>A126231794X_Data</vt:lpstr>
      <vt:lpstr>A126231794X_Latest</vt:lpstr>
      <vt:lpstr>A126231798J</vt:lpstr>
      <vt:lpstr>A126231798J_Data</vt:lpstr>
      <vt:lpstr>A126231798J_Latest</vt:lpstr>
      <vt:lpstr>A126231802L</vt:lpstr>
      <vt:lpstr>A126231802L_Data</vt:lpstr>
      <vt:lpstr>A126231802L_Latest</vt:lpstr>
      <vt:lpstr>A126231806W</vt:lpstr>
      <vt:lpstr>A126231806W_Data</vt:lpstr>
      <vt:lpstr>A126231806W_Latest</vt:lpstr>
      <vt:lpstr>A126231810L</vt:lpstr>
      <vt:lpstr>A126231810L_Data</vt:lpstr>
      <vt:lpstr>A126231810L_Latest</vt:lpstr>
      <vt:lpstr>A126231814W</vt:lpstr>
      <vt:lpstr>A126231814W_Data</vt:lpstr>
      <vt:lpstr>A126231814W_Latest</vt:lpstr>
      <vt:lpstr>A126231818F</vt:lpstr>
      <vt:lpstr>A126231818F_Data</vt:lpstr>
      <vt:lpstr>A126231818F_Latest</vt:lpstr>
      <vt:lpstr>A126231822W</vt:lpstr>
      <vt:lpstr>A126231822W_Data</vt:lpstr>
      <vt:lpstr>A126231822W_Latest</vt:lpstr>
      <vt:lpstr>A126231826F</vt:lpstr>
      <vt:lpstr>A126231826F_Data</vt:lpstr>
      <vt:lpstr>A126231826F_Latest</vt:lpstr>
      <vt:lpstr>A126231830W</vt:lpstr>
      <vt:lpstr>A126231830W_Data</vt:lpstr>
      <vt:lpstr>A126231830W_Latest</vt:lpstr>
      <vt:lpstr>A126231834F</vt:lpstr>
      <vt:lpstr>A126231834F_Data</vt:lpstr>
      <vt:lpstr>A126231834F_Latest</vt:lpstr>
      <vt:lpstr>A126231838R</vt:lpstr>
      <vt:lpstr>A126231838R_Data</vt:lpstr>
      <vt:lpstr>A126231838R_Latest</vt:lpstr>
      <vt:lpstr>A126231842F</vt:lpstr>
      <vt:lpstr>A126231842F_Data</vt:lpstr>
      <vt:lpstr>A126231842F_Latest</vt:lpstr>
      <vt:lpstr>A126231846R</vt:lpstr>
      <vt:lpstr>A126231846R_Data</vt:lpstr>
      <vt:lpstr>A126231846R_Latest</vt:lpstr>
      <vt:lpstr>A126231850F</vt:lpstr>
      <vt:lpstr>A126231850F_Data</vt:lpstr>
      <vt:lpstr>A126231850F_Latest</vt:lpstr>
      <vt:lpstr>A126231854R</vt:lpstr>
      <vt:lpstr>A126231854R_Data</vt:lpstr>
      <vt:lpstr>A126231854R_Latest</vt:lpstr>
      <vt:lpstr>A126231858X</vt:lpstr>
      <vt:lpstr>A126231858X_Data</vt:lpstr>
      <vt:lpstr>A126231858X_Latest</vt:lpstr>
      <vt:lpstr>A126231862R</vt:lpstr>
      <vt:lpstr>A126231862R_Data</vt:lpstr>
      <vt:lpstr>A126231862R_Latest</vt:lpstr>
      <vt:lpstr>A126231866X</vt:lpstr>
      <vt:lpstr>A126231866X_Data</vt:lpstr>
      <vt:lpstr>A126231866X_Latest</vt:lpstr>
      <vt:lpstr>A126231870R</vt:lpstr>
      <vt:lpstr>A126231870R_Data</vt:lpstr>
      <vt:lpstr>A126231870R_Latest</vt:lpstr>
      <vt:lpstr>A126231874X</vt:lpstr>
      <vt:lpstr>A126231874X_Data</vt:lpstr>
      <vt:lpstr>A126231874X_Latest</vt:lpstr>
      <vt:lpstr>A126231878J</vt:lpstr>
      <vt:lpstr>A126231878J_Data</vt:lpstr>
      <vt:lpstr>A126231878J_Latest</vt:lpstr>
      <vt:lpstr>A126231882X</vt:lpstr>
      <vt:lpstr>A126231882X_Data</vt:lpstr>
      <vt:lpstr>A126231882X_Latest</vt:lpstr>
      <vt:lpstr>A126231886J</vt:lpstr>
      <vt:lpstr>A126231886J_Data</vt:lpstr>
      <vt:lpstr>A126231886J_Latest</vt:lpstr>
      <vt:lpstr>A126231890X</vt:lpstr>
      <vt:lpstr>A126231890X_Data</vt:lpstr>
      <vt:lpstr>A126231890X_Latest</vt:lpstr>
      <vt:lpstr>A126231894J</vt:lpstr>
      <vt:lpstr>A126231894J_Data</vt:lpstr>
      <vt:lpstr>A126231894J_Latest</vt:lpstr>
      <vt:lpstr>A126231898T</vt:lpstr>
      <vt:lpstr>A126231898T_Data</vt:lpstr>
      <vt:lpstr>A126231898T_Latest</vt:lpstr>
      <vt:lpstr>A126231902W</vt:lpstr>
      <vt:lpstr>A126231902W_Data</vt:lpstr>
      <vt:lpstr>A126231902W_Latest</vt:lpstr>
      <vt:lpstr>A126231906F</vt:lpstr>
      <vt:lpstr>A126231906F_Data</vt:lpstr>
      <vt:lpstr>A126231906F_Latest</vt:lpstr>
      <vt:lpstr>A126231910W</vt:lpstr>
      <vt:lpstr>A126231910W_Data</vt:lpstr>
      <vt:lpstr>A126231910W_Latest</vt:lpstr>
      <vt:lpstr>A126231914F</vt:lpstr>
      <vt:lpstr>A126231914F_Data</vt:lpstr>
      <vt:lpstr>A126231914F_Latest</vt:lpstr>
      <vt:lpstr>A126231918R</vt:lpstr>
      <vt:lpstr>A126231918R_Data</vt:lpstr>
      <vt:lpstr>A126231918R_Latest</vt:lpstr>
      <vt:lpstr>A126231922F</vt:lpstr>
      <vt:lpstr>A126231922F_Data</vt:lpstr>
      <vt:lpstr>A126231922F_Latest</vt:lpstr>
      <vt:lpstr>A126231926R</vt:lpstr>
      <vt:lpstr>A126231926R_Data</vt:lpstr>
      <vt:lpstr>A126231926R_Latest</vt:lpstr>
      <vt:lpstr>A126231930F</vt:lpstr>
      <vt:lpstr>A126231930F_Data</vt:lpstr>
      <vt:lpstr>A126231930F_Latest</vt:lpstr>
      <vt:lpstr>A126231934R</vt:lpstr>
      <vt:lpstr>A126231934R_Data</vt:lpstr>
      <vt:lpstr>A126231934R_Latest</vt:lpstr>
      <vt:lpstr>A126231938X</vt:lpstr>
      <vt:lpstr>A126231938X_Data</vt:lpstr>
      <vt:lpstr>A126231938X_Latest</vt:lpstr>
      <vt:lpstr>A126231942R</vt:lpstr>
      <vt:lpstr>A126231942R_Data</vt:lpstr>
      <vt:lpstr>A126231942R_Latest</vt:lpstr>
      <vt:lpstr>A126231946X</vt:lpstr>
      <vt:lpstr>A126231946X_Data</vt:lpstr>
      <vt:lpstr>A126231946X_Latest</vt:lpstr>
      <vt:lpstr>A126231950R</vt:lpstr>
      <vt:lpstr>A126231950R_Data</vt:lpstr>
      <vt:lpstr>A126231950R_Latest</vt:lpstr>
      <vt:lpstr>A126231954X</vt:lpstr>
      <vt:lpstr>A126231954X_Data</vt:lpstr>
      <vt:lpstr>A126231954X_Latest</vt:lpstr>
      <vt:lpstr>A126231958J</vt:lpstr>
      <vt:lpstr>A126231958J_Data</vt:lpstr>
      <vt:lpstr>A126231958J_Latest</vt:lpstr>
      <vt:lpstr>A126231962X</vt:lpstr>
      <vt:lpstr>A126231962X_Data</vt:lpstr>
      <vt:lpstr>A126231962X_Latest</vt:lpstr>
      <vt:lpstr>A126231966J</vt:lpstr>
      <vt:lpstr>A126231966J_Data</vt:lpstr>
      <vt:lpstr>A126231966J_Latest</vt:lpstr>
      <vt:lpstr>A126231970X</vt:lpstr>
      <vt:lpstr>A126231970X_Data</vt:lpstr>
      <vt:lpstr>A126231970X_Latest</vt:lpstr>
      <vt:lpstr>A126231974J</vt:lpstr>
      <vt:lpstr>A126231974J_Data</vt:lpstr>
      <vt:lpstr>A126231974J_Latest</vt:lpstr>
      <vt:lpstr>A126231978T</vt:lpstr>
      <vt:lpstr>A126231978T_Data</vt:lpstr>
      <vt:lpstr>A126231978T_Latest</vt:lpstr>
      <vt:lpstr>A126231982J</vt:lpstr>
      <vt:lpstr>A126231982J_Data</vt:lpstr>
      <vt:lpstr>A126231982J_Latest</vt:lpstr>
      <vt:lpstr>A126231986T</vt:lpstr>
      <vt:lpstr>A126231986T_Data</vt:lpstr>
      <vt:lpstr>A126231986T_Latest</vt:lpstr>
      <vt:lpstr>A126231990J</vt:lpstr>
      <vt:lpstr>A126231990J_Data</vt:lpstr>
      <vt:lpstr>A126231990J_Latest</vt:lpstr>
      <vt:lpstr>A126231994T</vt:lpstr>
      <vt:lpstr>A126231994T_Data</vt:lpstr>
      <vt:lpstr>A126231994T_Latest</vt:lpstr>
      <vt:lpstr>A126231998A</vt:lpstr>
      <vt:lpstr>A126231998A_Data</vt:lpstr>
      <vt:lpstr>A126231998A_Latest</vt:lpstr>
      <vt:lpstr>A126232002J</vt:lpstr>
      <vt:lpstr>A126232002J_Data</vt:lpstr>
      <vt:lpstr>A126232002J_Latest</vt:lpstr>
      <vt:lpstr>A126232006T</vt:lpstr>
      <vt:lpstr>A126232006T_Data</vt:lpstr>
      <vt:lpstr>A126232006T_Latest</vt:lpstr>
      <vt:lpstr>A126232010J</vt:lpstr>
      <vt:lpstr>A126232010J_Data</vt:lpstr>
      <vt:lpstr>A126232010J_Latest</vt:lpstr>
      <vt:lpstr>A126232014T</vt:lpstr>
      <vt:lpstr>A126232014T_Data</vt:lpstr>
      <vt:lpstr>A126232014T_Latest</vt:lpstr>
      <vt:lpstr>A126232018A</vt:lpstr>
      <vt:lpstr>A126232018A_Data</vt:lpstr>
      <vt:lpstr>A126232018A_Latest</vt:lpstr>
      <vt:lpstr>A126232022T</vt:lpstr>
      <vt:lpstr>A126232022T_Data</vt:lpstr>
      <vt:lpstr>A126232022T_Latest</vt:lpstr>
      <vt:lpstr>A126232026A</vt:lpstr>
      <vt:lpstr>A126232026A_Data</vt:lpstr>
      <vt:lpstr>A126232026A_Latest</vt:lpstr>
      <vt:lpstr>A126232030T</vt:lpstr>
      <vt:lpstr>A126232030T_Data</vt:lpstr>
      <vt:lpstr>A126232030T_Latest</vt:lpstr>
      <vt:lpstr>A126232034A</vt:lpstr>
      <vt:lpstr>A126232034A_Data</vt:lpstr>
      <vt:lpstr>A126232034A_Latest</vt:lpstr>
      <vt:lpstr>A126232038K</vt:lpstr>
      <vt:lpstr>A126232038K_Data</vt:lpstr>
      <vt:lpstr>A126232038K_Latest</vt:lpstr>
      <vt:lpstr>A126232042A</vt:lpstr>
      <vt:lpstr>A126232042A_Data</vt:lpstr>
      <vt:lpstr>A126232042A_Latest</vt:lpstr>
      <vt:lpstr>A126232046K</vt:lpstr>
      <vt:lpstr>A126232046K_Data</vt:lpstr>
      <vt:lpstr>A126232046K_Latest</vt:lpstr>
      <vt:lpstr>A126232050A</vt:lpstr>
      <vt:lpstr>A126232050A_Data</vt:lpstr>
      <vt:lpstr>A126232050A_Latest</vt:lpstr>
      <vt:lpstr>A126232054K</vt:lpstr>
      <vt:lpstr>A126232054K_Data</vt:lpstr>
      <vt:lpstr>A126232054K_Latest</vt:lpstr>
      <vt:lpstr>A126232058V</vt:lpstr>
      <vt:lpstr>A126232058V_Data</vt:lpstr>
      <vt:lpstr>A126232058V_Latest</vt:lpstr>
      <vt:lpstr>A126232062K</vt:lpstr>
      <vt:lpstr>A126232062K_Data</vt:lpstr>
      <vt:lpstr>A126232062K_Latest</vt:lpstr>
      <vt:lpstr>A126232066V</vt:lpstr>
      <vt:lpstr>A126232066V_Data</vt:lpstr>
      <vt:lpstr>A126232066V_Latest</vt:lpstr>
      <vt:lpstr>A126232070K</vt:lpstr>
      <vt:lpstr>A126232070K_Data</vt:lpstr>
      <vt:lpstr>A126232070K_Latest</vt:lpstr>
      <vt:lpstr>A126232074V</vt:lpstr>
      <vt:lpstr>A126232074V_Data</vt:lpstr>
      <vt:lpstr>A126232074V_Latest</vt:lpstr>
      <vt:lpstr>A126232078C</vt:lpstr>
      <vt:lpstr>A126232078C_Data</vt:lpstr>
      <vt:lpstr>A126232078C_Latest</vt:lpstr>
      <vt:lpstr>A126232082V</vt:lpstr>
      <vt:lpstr>A126232082V_Data</vt:lpstr>
      <vt:lpstr>A126232082V_Latest</vt:lpstr>
      <vt:lpstr>A126232086C</vt:lpstr>
      <vt:lpstr>A126232086C_Data</vt:lpstr>
      <vt:lpstr>A126232086C_Latest</vt:lpstr>
      <vt:lpstr>A126232090V</vt:lpstr>
      <vt:lpstr>A126232090V_Data</vt:lpstr>
      <vt:lpstr>A126232090V_Latest</vt:lpstr>
      <vt:lpstr>A126232094C</vt:lpstr>
      <vt:lpstr>A126232094C_Data</vt:lpstr>
      <vt:lpstr>A126232094C_Latest</vt:lpstr>
      <vt:lpstr>A126232098L</vt:lpstr>
      <vt:lpstr>A126232098L_Data</vt:lpstr>
      <vt:lpstr>A126232098L_Latest</vt:lpstr>
      <vt:lpstr>A126232102T</vt:lpstr>
      <vt:lpstr>A126232102T_Data</vt:lpstr>
      <vt:lpstr>A126232102T_Latest</vt:lpstr>
      <vt:lpstr>A126232106A</vt:lpstr>
      <vt:lpstr>A126232106A_Data</vt:lpstr>
      <vt:lpstr>A126232106A_Latest</vt:lpstr>
      <vt:lpstr>A126232110T</vt:lpstr>
      <vt:lpstr>A126232110T_Data</vt:lpstr>
      <vt:lpstr>A126232110T_Latest</vt:lpstr>
      <vt:lpstr>A126232114A</vt:lpstr>
      <vt:lpstr>A126232114A_Data</vt:lpstr>
      <vt:lpstr>A126232114A_Latest</vt:lpstr>
      <vt:lpstr>A126232118K</vt:lpstr>
      <vt:lpstr>A126232118K_Data</vt:lpstr>
      <vt:lpstr>A126232118K_Latest</vt:lpstr>
      <vt:lpstr>A126232122A</vt:lpstr>
      <vt:lpstr>A126232122A_Data</vt:lpstr>
      <vt:lpstr>A126232122A_Latest</vt:lpstr>
      <vt:lpstr>A126232126K</vt:lpstr>
      <vt:lpstr>A126232126K_Data</vt:lpstr>
      <vt:lpstr>A126232126K_Latest</vt:lpstr>
      <vt:lpstr>A126232202A</vt:lpstr>
      <vt:lpstr>A126232202A_Data</vt:lpstr>
      <vt:lpstr>A126232202A_Latest</vt:lpstr>
      <vt:lpstr>A126232206K</vt:lpstr>
      <vt:lpstr>A126232206K_Data</vt:lpstr>
      <vt:lpstr>A126232206K_Latest</vt:lpstr>
      <vt:lpstr>A126232210A</vt:lpstr>
      <vt:lpstr>A126232210A_Data</vt:lpstr>
      <vt:lpstr>A126232210A_Latest</vt:lpstr>
      <vt:lpstr>A126232214K</vt:lpstr>
      <vt:lpstr>A126232214K_Data</vt:lpstr>
      <vt:lpstr>A126232214K_Latest</vt:lpstr>
      <vt:lpstr>A126232218V</vt:lpstr>
      <vt:lpstr>A126232218V_Data</vt:lpstr>
      <vt:lpstr>A126232218V_Latest</vt:lpstr>
      <vt:lpstr>A126232222K</vt:lpstr>
      <vt:lpstr>A126232222K_Data</vt:lpstr>
      <vt:lpstr>A126232222K_Latest</vt:lpstr>
      <vt:lpstr>A126232226V</vt:lpstr>
      <vt:lpstr>A126232226V_Data</vt:lpstr>
      <vt:lpstr>A126232226V_Latest</vt:lpstr>
      <vt:lpstr>A126232230K</vt:lpstr>
      <vt:lpstr>A126232230K_Data</vt:lpstr>
      <vt:lpstr>A126232230K_Latest</vt:lpstr>
      <vt:lpstr>A126232234V</vt:lpstr>
      <vt:lpstr>A126232234V_Data</vt:lpstr>
      <vt:lpstr>A126232234V_Latest</vt:lpstr>
      <vt:lpstr>A126232238C</vt:lpstr>
      <vt:lpstr>A126232238C_Data</vt:lpstr>
      <vt:lpstr>A126232238C_Latest</vt:lpstr>
      <vt:lpstr>A126232242V</vt:lpstr>
      <vt:lpstr>A126232242V_Data</vt:lpstr>
      <vt:lpstr>A126232242V_Latest</vt:lpstr>
      <vt:lpstr>A126232246C</vt:lpstr>
      <vt:lpstr>A126232246C_Data</vt:lpstr>
      <vt:lpstr>A126232246C_Latest</vt:lpstr>
      <vt:lpstr>A126232250V</vt:lpstr>
      <vt:lpstr>A126232250V_Data</vt:lpstr>
      <vt:lpstr>A126232250V_Latest</vt:lpstr>
      <vt:lpstr>A126232254C</vt:lpstr>
      <vt:lpstr>A126232254C_Data</vt:lpstr>
      <vt:lpstr>A126232254C_Latest</vt:lpstr>
      <vt:lpstr>A126232258L</vt:lpstr>
      <vt:lpstr>A126232258L_Data</vt:lpstr>
      <vt:lpstr>A126232258L_Latest</vt:lpstr>
      <vt:lpstr>A126232262C</vt:lpstr>
      <vt:lpstr>A126232262C_Data</vt:lpstr>
      <vt:lpstr>A126232262C_Latest</vt:lpstr>
      <vt:lpstr>A126232266L</vt:lpstr>
      <vt:lpstr>A126232266L_Data</vt:lpstr>
      <vt:lpstr>A126232266L_Latest</vt:lpstr>
      <vt:lpstr>A126232270C</vt:lpstr>
      <vt:lpstr>A126232270C_Data</vt:lpstr>
      <vt:lpstr>A126232270C_Latest</vt:lpstr>
      <vt:lpstr>A126232274L</vt:lpstr>
      <vt:lpstr>A126232274L_Data</vt:lpstr>
      <vt:lpstr>A126232274L_Latest</vt:lpstr>
      <vt:lpstr>A126232278W</vt:lpstr>
      <vt:lpstr>A126232278W_Data</vt:lpstr>
      <vt:lpstr>A126232278W_Latest</vt:lpstr>
      <vt:lpstr>A126232282L</vt:lpstr>
      <vt:lpstr>A126232282L_Data</vt:lpstr>
      <vt:lpstr>A126232282L_Latest</vt:lpstr>
      <vt:lpstr>A126232286W</vt:lpstr>
      <vt:lpstr>A126232286W_Data</vt:lpstr>
      <vt:lpstr>A126232286W_Latest</vt:lpstr>
      <vt:lpstr>A126232290L</vt:lpstr>
      <vt:lpstr>A126232290L_Data</vt:lpstr>
      <vt:lpstr>A126232290L_Latest</vt:lpstr>
      <vt:lpstr>A126232294W</vt:lpstr>
      <vt:lpstr>A126232294W_Data</vt:lpstr>
      <vt:lpstr>A126232294W_Latest</vt:lpstr>
      <vt:lpstr>A126232298F</vt:lpstr>
      <vt:lpstr>A126232298F_Data</vt:lpstr>
      <vt:lpstr>A126232298F_Latest</vt:lpstr>
      <vt:lpstr>A126232302K</vt:lpstr>
      <vt:lpstr>A126232302K_Data</vt:lpstr>
      <vt:lpstr>A126232302K_Latest</vt:lpstr>
      <vt:lpstr>A126232306V</vt:lpstr>
      <vt:lpstr>A126232306V_Data</vt:lpstr>
      <vt:lpstr>A126232306V_Latest</vt:lpstr>
      <vt:lpstr>A126232310K</vt:lpstr>
      <vt:lpstr>A126232310K_Data</vt:lpstr>
      <vt:lpstr>A126232310K_Latest</vt:lpstr>
      <vt:lpstr>A126232314V</vt:lpstr>
      <vt:lpstr>A126232314V_Data</vt:lpstr>
      <vt:lpstr>A126232314V_Latest</vt:lpstr>
      <vt:lpstr>A126232318C</vt:lpstr>
      <vt:lpstr>A126232318C_Data</vt:lpstr>
      <vt:lpstr>A126232318C_Latest</vt:lpstr>
      <vt:lpstr>A126232322V</vt:lpstr>
      <vt:lpstr>A126232322V_Data</vt:lpstr>
      <vt:lpstr>A126232322V_Latest</vt:lpstr>
      <vt:lpstr>A126232326C</vt:lpstr>
      <vt:lpstr>A126232326C_Data</vt:lpstr>
      <vt:lpstr>A126232326C_Latest</vt:lpstr>
      <vt:lpstr>A126232330V</vt:lpstr>
      <vt:lpstr>A126232330V_Data</vt:lpstr>
      <vt:lpstr>A126232330V_Latest</vt:lpstr>
      <vt:lpstr>A126232334C</vt:lpstr>
      <vt:lpstr>A126232334C_Data</vt:lpstr>
      <vt:lpstr>A126232334C_Latest</vt:lpstr>
      <vt:lpstr>A126232338L</vt:lpstr>
      <vt:lpstr>A126232338L_Data</vt:lpstr>
      <vt:lpstr>A126232338L_Latest</vt:lpstr>
      <vt:lpstr>A126232342C</vt:lpstr>
      <vt:lpstr>A126232342C_Data</vt:lpstr>
      <vt:lpstr>A126232342C_Latest</vt:lpstr>
      <vt:lpstr>A126232346L</vt:lpstr>
      <vt:lpstr>A126232346L_Data</vt:lpstr>
      <vt:lpstr>A126232346L_Latest</vt:lpstr>
      <vt:lpstr>A126232350C</vt:lpstr>
      <vt:lpstr>A126232350C_Data</vt:lpstr>
      <vt:lpstr>A126232350C_Latest</vt:lpstr>
      <vt:lpstr>A126232354L</vt:lpstr>
      <vt:lpstr>A126232354L_Data</vt:lpstr>
      <vt:lpstr>A126232354L_Latest</vt:lpstr>
      <vt:lpstr>A126232358W</vt:lpstr>
      <vt:lpstr>A126232358W_Data</vt:lpstr>
      <vt:lpstr>A126232358W_Latest</vt:lpstr>
      <vt:lpstr>A126232362L</vt:lpstr>
      <vt:lpstr>A126232362L_Data</vt:lpstr>
      <vt:lpstr>A126232362L_Latest</vt:lpstr>
      <vt:lpstr>A126232366W</vt:lpstr>
      <vt:lpstr>A126232366W_Data</vt:lpstr>
      <vt:lpstr>A126232366W_Latest</vt:lpstr>
      <vt:lpstr>A126232370L</vt:lpstr>
      <vt:lpstr>A126232370L_Data</vt:lpstr>
      <vt:lpstr>A126232370L_Latest</vt:lpstr>
      <vt:lpstr>A126232374W</vt:lpstr>
      <vt:lpstr>A126232374W_Data</vt:lpstr>
      <vt:lpstr>A126232374W_Latest</vt:lpstr>
      <vt:lpstr>A126232378F</vt:lpstr>
      <vt:lpstr>A126232378F_Data</vt:lpstr>
      <vt:lpstr>A126232378F_Latest</vt:lpstr>
      <vt:lpstr>A126232382W</vt:lpstr>
      <vt:lpstr>A126232382W_Data</vt:lpstr>
      <vt:lpstr>A126232382W_Latest</vt:lpstr>
      <vt:lpstr>A126232386F</vt:lpstr>
      <vt:lpstr>A126232386F_Data</vt:lpstr>
      <vt:lpstr>A126232386F_Latest</vt:lpstr>
      <vt:lpstr>A126232390W</vt:lpstr>
      <vt:lpstr>A126232390W_Data</vt:lpstr>
      <vt:lpstr>A126232390W_Latest</vt:lpstr>
      <vt:lpstr>A126232394F</vt:lpstr>
      <vt:lpstr>A126232394F_Data</vt:lpstr>
      <vt:lpstr>A126232394F_Latest</vt:lpstr>
      <vt:lpstr>A126232398R</vt:lpstr>
      <vt:lpstr>A126232398R_Data</vt:lpstr>
      <vt:lpstr>A126232398R_Latest</vt:lpstr>
      <vt:lpstr>A126232402V</vt:lpstr>
      <vt:lpstr>A126232402V_Data</vt:lpstr>
      <vt:lpstr>A126232402V_Latest</vt:lpstr>
      <vt:lpstr>A126232406C</vt:lpstr>
      <vt:lpstr>A126232406C_Data</vt:lpstr>
      <vt:lpstr>A126232406C_Latest</vt:lpstr>
      <vt:lpstr>A126232410V</vt:lpstr>
      <vt:lpstr>A126232410V_Data</vt:lpstr>
      <vt:lpstr>A126232410V_Latest</vt:lpstr>
      <vt:lpstr>A126232414C</vt:lpstr>
      <vt:lpstr>A126232414C_Data</vt:lpstr>
      <vt:lpstr>A126232414C_Latest</vt:lpstr>
      <vt:lpstr>A126232490F</vt:lpstr>
      <vt:lpstr>A126232490F_Data</vt:lpstr>
      <vt:lpstr>A126232490F_Latest</vt:lpstr>
      <vt:lpstr>A126232494R</vt:lpstr>
      <vt:lpstr>A126232494R_Data</vt:lpstr>
      <vt:lpstr>A126232494R_Latest</vt:lpstr>
      <vt:lpstr>A126232498X</vt:lpstr>
      <vt:lpstr>A126232498X_Data</vt:lpstr>
      <vt:lpstr>A126232498X_Latest</vt:lpstr>
      <vt:lpstr>A126232502C</vt:lpstr>
      <vt:lpstr>A126232502C_Data</vt:lpstr>
      <vt:lpstr>A126232502C_Latest</vt:lpstr>
      <vt:lpstr>A126232506L</vt:lpstr>
      <vt:lpstr>A126232506L_Data</vt:lpstr>
      <vt:lpstr>A126232506L_Latest</vt:lpstr>
      <vt:lpstr>A126232510C</vt:lpstr>
      <vt:lpstr>A126232510C_Data</vt:lpstr>
      <vt:lpstr>A126232510C_Latest</vt:lpstr>
      <vt:lpstr>A126232514L</vt:lpstr>
      <vt:lpstr>A126232514L_Data</vt:lpstr>
      <vt:lpstr>A126232514L_Latest</vt:lpstr>
      <vt:lpstr>A126232518W</vt:lpstr>
      <vt:lpstr>A126232518W_Data</vt:lpstr>
      <vt:lpstr>A126232518W_Latest</vt:lpstr>
      <vt:lpstr>A126232522L</vt:lpstr>
      <vt:lpstr>A126232522L_Data</vt:lpstr>
      <vt:lpstr>A126232522L_Latest</vt:lpstr>
      <vt:lpstr>A126232526W</vt:lpstr>
      <vt:lpstr>A126232526W_Data</vt:lpstr>
      <vt:lpstr>A126232526W_Latest</vt:lpstr>
      <vt:lpstr>A126232530L</vt:lpstr>
      <vt:lpstr>A126232530L_Data</vt:lpstr>
      <vt:lpstr>A126232530L_Latest</vt:lpstr>
      <vt:lpstr>A126232534W</vt:lpstr>
      <vt:lpstr>A126232534W_Data</vt:lpstr>
      <vt:lpstr>A126232534W_Latest</vt:lpstr>
      <vt:lpstr>A126232538F</vt:lpstr>
      <vt:lpstr>A126232538F_Data</vt:lpstr>
      <vt:lpstr>A126232538F_Latest</vt:lpstr>
      <vt:lpstr>A126232542W</vt:lpstr>
      <vt:lpstr>A126232542W_Data</vt:lpstr>
      <vt:lpstr>A126232542W_Latest</vt:lpstr>
      <vt:lpstr>A126232546F</vt:lpstr>
      <vt:lpstr>A126232546F_Data</vt:lpstr>
      <vt:lpstr>A126232546F_Latest</vt:lpstr>
      <vt:lpstr>A126232550W</vt:lpstr>
      <vt:lpstr>A126232550W_Data</vt:lpstr>
      <vt:lpstr>A126232550W_Latest</vt:lpstr>
      <vt:lpstr>A126232554F</vt:lpstr>
      <vt:lpstr>A126232554F_Data</vt:lpstr>
      <vt:lpstr>A126232554F_Latest</vt:lpstr>
      <vt:lpstr>A126232558R</vt:lpstr>
      <vt:lpstr>A126232558R_Data</vt:lpstr>
      <vt:lpstr>A126232558R_Latest</vt:lpstr>
      <vt:lpstr>A126232562F</vt:lpstr>
      <vt:lpstr>A126232562F_Data</vt:lpstr>
      <vt:lpstr>A126232562F_Latest</vt:lpstr>
      <vt:lpstr>A126232566R</vt:lpstr>
      <vt:lpstr>A126232566R_Data</vt:lpstr>
      <vt:lpstr>A126232566R_Latest</vt:lpstr>
      <vt:lpstr>A126232570F</vt:lpstr>
      <vt:lpstr>A126232570F_Data</vt:lpstr>
      <vt:lpstr>A126232570F_Latest</vt:lpstr>
      <vt:lpstr>A126232574R</vt:lpstr>
      <vt:lpstr>A126232574R_Data</vt:lpstr>
      <vt:lpstr>A126232574R_Latest</vt:lpstr>
      <vt:lpstr>A126232578X</vt:lpstr>
      <vt:lpstr>A126232578X_Data</vt:lpstr>
      <vt:lpstr>A126232578X_Latest</vt:lpstr>
      <vt:lpstr>A126232582R</vt:lpstr>
      <vt:lpstr>A126232582R_Data</vt:lpstr>
      <vt:lpstr>A126232582R_Latest</vt:lpstr>
      <vt:lpstr>A126232586X</vt:lpstr>
      <vt:lpstr>A126232586X_Data</vt:lpstr>
      <vt:lpstr>A126232586X_Latest</vt:lpstr>
      <vt:lpstr>A126232590R</vt:lpstr>
      <vt:lpstr>A126232590R_Data</vt:lpstr>
      <vt:lpstr>A126232590R_Latest</vt:lpstr>
      <vt:lpstr>A126232594X</vt:lpstr>
      <vt:lpstr>A126232594X_Data</vt:lpstr>
      <vt:lpstr>A126232594X_Latest</vt:lpstr>
      <vt:lpstr>A126232598J</vt:lpstr>
      <vt:lpstr>A126232598J_Data</vt:lpstr>
      <vt:lpstr>A126232598J_Latest</vt:lpstr>
      <vt:lpstr>A126232602L</vt:lpstr>
      <vt:lpstr>A126232602L_Data</vt:lpstr>
      <vt:lpstr>A126232602L_Latest</vt:lpstr>
      <vt:lpstr>A126232606W</vt:lpstr>
      <vt:lpstr>A126232606W_Data</vt:lpstr>
      <vt:lpstr>A126232606W_Latest</vt:lpstr>
      <vt:lpstr>A126232610L</vt:lpstr>
      <vt:lpstr>A126232610L_Data</vt:lpstr>
      <vt:lpstr>A126232610L_Latest</vt:lpstr>
      <vt:lpstr>A126232614W</vt:lpstr>
      <vt:lpstr>A126232614W_Data</vt:lpstr>
      <vt:lpstr>A126232614W_Latest</vt:lpstr>
      <vt:lpstr>A126232618F</vt:lpstr>
      <vt:lpstr>A126232618F_Data</vt:lpstr>
      <vt:lpstr>A126232618F_Latest</vt:lpstr>
      <vt:lpstr>A126232622W</vt:lpstr>
      <vt:lpstr>A126232622W_Data</vt:lpstr>
      <vt:lpstr>A126232622W_Latest</vt:lpstr>
      <vt:lpstr>A126232626F</vt:lpstr>
      <vt:lpstr>A126232626F_Data</vt:lpstr>
      <vt:lpstr>A126232626F_Latest</vt:lpstr>
      <vt:lpstr>A126232630W</vt:lpstr>
      <vt:lpstr>A126232630W_Data</vt:lpstr>
      <vt:lpstr>A126232630W_Latest</vt:lpstr>
      <vt:lpstr>A126232634F</vt:lpstr>
      <vt:lpstr>A126232634F_Data</vt:lpstr>
      <vt:lpstr>A126232634F_Latest</vt:lpstr>
      <vt:lpstr>A126232638R</vt:lpstr>
      <vt:lpstr>A126232638R_Data</vt:lpstr>
      <vt:lpstr>A126232638R_Latest</vt:lpstr>
      <vt:lpstr>A126232642F</vt:lpstr>
      <vt:lpstr>A126232642F_Data</vt:lpstr>
      <vt:lpstr>A126232642F_Latest</vt:lpstr>
      <vt:lpstr>A126232646R</vt:lpstr>
      <vt:lpstr>A126232646R_Data</vt:lpstr>
      <vt:lpstr>A126232646R_Latest</vt:lpstr>
      <vt:lpstr>A126232650F</vt:lpstr>
      <vt:lpstr>A126232650F_Data</vt:lpstr>
      <vt:lpstr>A126232650F_Latest</vt:lpstr>
      <vt:lpstr>A126232654R</vt:lpstr>
      <vt:lpstr>A126232654R_Data</vt:lpstr>
      <vt:lpstr>A126232654R_Latest</vt:lpstr>
      <vt:lpstr>A126232658X</vt:lpstr>
      <vt:lpstr>A126232658X_Data</vt:lpstr>
      <vt:lpstr>A126232658X_Latest</vt:lpstr>
      <vt:lpstr>A126232662R</vt:lpstr>
      <vt:lpstr>A126232662R_Data</vt:lpstr>
      <vt:lpstr>A126232662R_Latest</vt:lpstr>
      <vt:lpstr>A126232666X</vt:lpstr>
      <vt:lpstr>A126232666X_Data</vt:lpstr>
      <vt:lpstr>A126232666X_Latest</vt:lpstr>
      <vt:lpstr>A126232670R</vt:lpstr>
      <vt:lpstr>A126232670R_Data</vt:lpstr>
      <vt:lpstr>A126232670R_Latest</vt:lpstr>
      <vt:lpstr>A126232674X</vt:lpstr>
      <vt:lpstr>A126232674X_Data</vt:lpstr>
      <vt:lpstr>A126232674X_Latest</vt:lpstr>
      <vt:lpstr>A126232678J</vt:lpstr>
      <vt:lpstr>A126232678J_Data</vt:lpstr>
      <vt:lpstr>A126232678J_Latest</vt:lpstr>
      <vt:lpstr>A126232682X</vt:lpstr>
      <vt:lpstr>A126232682X_Data</vt:lpstr>
      <vt:lpstr>A126232682X_Latest</vt:lpstr>
      <vt:lpstr>A126232686J</vt:lpstr>
      <vt:lpstr>A126232686J_Data</vt:lpstr>
      <vt:lpstr>A126232686J_Latest</vt:lpstr>
      <vt:lpstr>A126232690X</vt:lpstr>
      <vt:lpstr>A126232690X_Data</vt:lpstr>
      <vt:lpstr>A126232690X_Latest</vt:lpstr>
      <vt:lpstr>A126232694J</vt:lpstr>
      <vt:lpstr>A126232694J_Data</vt:lpstr>
      <vt:lpstr>A126232694J_Latest</vt:lpstr>
      <vt:lpstr>A126232698T</vt:lpstr>
      <vt:lpstr>A126232698T_Data</vt:lpstr>
      <vt:lpstr>A126232698T_Latest</vt:lpstr>
      <vt:lpstr>A126232702W</vt:lpstr>
      <vt:lpstr>A126232702W_Data</vt:lpstr>
      <vt:lpstr>A126232702W_Latest</vt:lpstr>
      <vt:lpstr>A126232706F</vt:lpstr>
      <vt:lpstr>A126232706F_Data</vt:lpstr>
      <vt:lpstr>A126232706F_Latest</vt:lpstr>
      <vt:lpstr>A126232710W</vt:lpstr>
      <vt:lpstr>A126232710W_Data</vt:lpstr>
      <vt:lpstr>A126232710W_Latest</vt:lpstr>
      <vt:lpstr>A126232714F</vt:lpstr>
      <vt:lpstr>A126232714F_Data</vt:lpstr>
      <vt:lpstr>A126232714F_Latest</vt:lpstr>
      <vt:lpstr>A126232718R</vt:lpstr>
      <vt:lpstr>A126232718R_Data</vt:lpstr>
      <vt:lpstr>A126232718R_Latest</vt:lpstr>
      <vt:lpstr>A126232722F</vt:lpstr>
      <vt:lpstr>A126232722F_Data</vt:lpstr>
      <vt:lpstr>A126232722F_Latest</vt:lpstr>
      <vt:lpstr>A126232726R</vt:lpstr>
      <vt:lpstr>A126232726R_Data</vt:lpstr>
      <vt:lpstr>A126232726R_Latest</vt:lpstr>
      <vt:lpstr>A126232730F</vt:lpstr>
      <vt:lpstr>A126232730F_Data</vt:lpstr>
      <vt:lpstr>A126232730F_Latest</vt:lpstr>
      <vt:lpstr>A126232734R</vt:lpstr>
      <vt:lpstr>A126232734R_Data</vt:lpstr>
      <vt:lpstr>A126232734R_Latest</vt:lpstr>
      <vt:lpstr>A126232738X</vt:lpstr>
      <vt:lpstr>A126232738X_Data</vt:lpstr>
      <vt:lpstr>A126232738X_Latest</vt:lpstr>
      <vt:lpstr>A126232742R</vt:lpstr>
      <vt:lpstr>A126232742R_Data</vt:lpstr>
      <vt:lpstr>A126232742R_Latest</vt:lpstr>
      <vt:lpstr>A126232746X</vt:lpstr>
      <vt:lpstr>A126232746X_Data</vt:lpstr>
      <vt:lpstr>A126232746X_Latest</vt:lpstr>
      <vt:lpstr>A126232750R</vt:lpstr>
      <vt:lpstr>A126232750R_Data</vt:lpstr>
      <vt:lpstr>A126232750R_Latest</vt:lpstr>
      <vt:lpstr>A126232754X</vt:lpstr>
      <vt:lpstr>A126232754X_Data</vt:lpstr>
      <vt:lpstr>A126232754X_Latest</vt:lpstr>
      <vt:lpstr>A126232758J</vt:lpstr>
      <vt:lpstr>A126232758J_Data</vt:lpstr>
      <vt:lpstr>A126232758J_Latest</vt:lpstr>
      <vt:lpstr>A126232762X</vt:lpstr>
      <vt:lpstr>A126232762X_Data</vt:lpstr>
      <vt:lpstr>A126232762X_Latest</vt:lpstr>
      <vt:lpstr>A126232766J</vt:lpstr>
      <vt:lpstr>A126232766J_Data</vt:lpstr>
      <vt:lpstr>A126232766J_Latest</vt:lpstr>
      <vt:lpstr>A126232770X</vt:lpstr>
      <vt:lpstr>A126232770X_Data</vt:lpstr>
      <vt:lpstr>A126232770X_Latest</vt:lpstr>
      <vt:lpstr>A126232774J</vt:lpstr>
      <vt:lpstr>A126232774J_Data</vt:lpstr>
      <vt:lpstr>A126232774J_Latest</vt:lpstr>
      <vt:lpstr>A126232778T</vt:lpstr>
      <vt:lpstr>A126232778T_Data</vt:lpstr>
      <vt:lpstr>A126232778T_Latest</vt:lpstr>
      <vt:lpstr>A126232782J</vt:lpstr>
      <vt:lpstr>A126232782J_Data</vt:lpstr>
      <vt:lpstr>A126232782J_Latest</vt:lpstr>
      <vt:lpstr>A126232786T</vt:lpstr>
      <vt:lpstr>A126232786T_Data</vt:lpstr>
      <vt:lpstr>A126232786T_Latest</vt:lpstr>
      <vt:lpstr>A126232790J</vt:lpstr>
      <vt:lpstr>A126232790J_Data</vt:lpstr>
      <vt:lpstr>A126232790J_Latest</vt:lpstr>
      <vt:lpstr>A126232794T</vt:lpstr>
      <vt:lpstr>A126232794T_Data</vt:lpstr>
      <vt:lpstr>A126232794T_Latest</vt:lpstr>
      <vt:lpstr>A126232798A</vt:lpstr>
      <vt:lpstr>A126232798A_Data</vt:lpstr>
      <vt:lpstr>A126232798A_Latest</vt:lpstr>
      <vt:lpstr>A126232802F</vt:lpstr>
      <vt:lpstr>A126232802F_Data</vt:lpstr>
      <vt:lpstr>A126232802F_Latest</vt:lpstr>
      <vt:lpstr>A126232806R</vt:lpstr>
      <vt:lpstr>A126232806R_Data</vt:lpstr>
      <vt:lpstr>A126232806R_Latest</vt:lpstr>
      <vt:lpstr>A126232810F</vt:lpstr>
      <vt:lpstr>A126232810F_Data</vt:lpstr>
      <vt:lpstr>A126232810F_Latest</vt:lpstr>
      <vt:lpstr>A126232814R</vt:lpstr>
      <vt:lpstr>A126232814R_Data</vt:lpstr>
      <vt:lpstr>A126232814R_Latest</vt:lpstr>
      <vt:lpstr>A126232818X</vt:lpstr>
      <vt:lpstr>A126232818X_Data</vt:lpstr>
      <vt:lpstr>A126232818X_Latest</vt:lpstr>
      <vt:lpstr>A126232822R</vt:lpstr>
      <vt:lpstr>A126232822R_Data</vt:lpstr>
      <vt:lpstr>A126232822R_Latest</vt:lpstr>
      <vt:lpstr>A126232826X</vt:lpstr>
      <vt:lpstr>A126232826X_Data</vt:lpstr>
      <vt:lpstr>A126232826X_Latest</vt:lpstr>
      <vt:lpstr>A126232830R</vt:lpstr>
      <vt:lpstr>A126232830R_Data</vt:lpstr>
      <vt:lpstr>A126232830R_Latest</vt:lpstr>
      <vt:lpstr>A126232834X</vt:lpstr>
      <vt:lpstr>A126232834X_Data</vt:lpstr>
      <vt:lpstr>A126232834X_Latest</vt:lpstr>
      <vt:lpstr>A126232838J</vt:lpstr>
      <vt:lpstr>A126232838J_Data</vt:lpstr>
      <vt:lpstr>A126232838J_Latest</vt:lpstr>
      <vt:lpstr>A126232842X</vt:lpstr>
      <vt:lpstr>A126232842X_Data</vt:lpstr>
      <vt:lpstr>A126232842X_Latest</vt:lpstr>
      <vt:lpstr>A126232846J</vt:lpstr>
      <vt:lpstr>A126232846J_Data</vt:lpstr>
      <vt:lpstr>A126232846J_Latest</vt:lpstr>
      <vt:lpstr>A126232850X</vt:lpstr>
      <vt:lpstr>A126232850X_Data</vt:lpstr>
      <vt:lpstr>A126232850X_Latest</vt:lpstr>
      <vt:lpstr>A126232854J</vt:lpstr>
      <vt:lpstr>A126232854J_Data</vt:lpstr>
      <vt:lpstr>A126232854J_Latest</vt:lpstr>
      <vt:lpstr>A126232858T</vt:lpstr>
      <vt:lpstr>A126232858T_Data</vt:lpstr>
      <vt:lpstr>A126232858T_Latest</vt:lpstr>
      <vt:lpstr>A126232862J</vt:lpstr>
      <vt:lpstr>A126232862J_Data</vt:lpstr>
      <vt:lpstr>A126232862J_Latest</vt:lpstr>
      <vt:lpstr>A126232866T</vt:lpstr>
      <vt:lpstr>A126232866T_Data</vt:lpstr>
      <vt:lpstr>A126232866T_Latest</vt:lpstr>
      <vt:lpstr>A126232870J</vt:lpstr>
      <vt:lpstr>A126232870J_Data</vt:lpstr>
      <vt:lpstr>A126232870J_Latest</vt:lpstr>
      <vt:lpstr>A126232874T</vt:lpstr>
      <vt:lpstr>A126232874T_Data</vt:lpstr>
      <vt:lpstr>A126232874T_Latest</vt:lpstr>
      <vt:lpstr>A126232878A</vt:lpstr>
      <vt:lpstr>A126232878A_Data</vt:lpstr>
      <vt:lpstr>A126232878A_Latest</vt:lpstr>
      <vt:lpstr>A126232882T</vt:lpstr>
      <vt:lpstr>A126232882T_Data</vt:lpstr>
      <vt:lpstr>A126232882T_Latest</vt:lpstr>
      <vt:lpstr>A126232886A</vt:lpstr>
      <vt:lpstr>A126232886A_Data</vt:lpstr>
      <vt:lpstr>A126232886A_Latest</vt:lpstr>
      <vt:lpstr>A126232890T</vt:lpstr>
      <vt:lpstr>A126232890T_Data</vt:lpstr>
      <vt:lpstr>A126232890T_Latest</vt:lpstr>
      <vt:lpstr>A126232894A</vt:lpstr>
      <vt:lpstr>A126232894A_Data</vt:lpstr>
      <vt:lpstr>A126232894A_Latest</vt:lpstr>
      <vt:lpstr>A126232898K</vt:lpstr>
      <vt:lpstr>A126232898K_Data</vt:lpstr>
      <vt:lpstr>A126232898K_Latest</vt:lpstr>
      <vt:lpstr>A126232902R</vt:lpstr>
      <vt:lpstr>A126232902R_Data</vt:lpstr>
      <vt:lpstr>A126232902R_Latest</vt:lpstr>
      <vt:lpstr>A126232906X</vt:lpstr>
      <vt:lpstr>A126232906X_Data</vt:lpstr>
      <vt:lpstr>A126232906X_Latest</vt:lpstr>
      <vt:lpstr>A126232910R</vt:lpstr>
      <vt:lpstr>A126232910R_Data</vt:lpstr>
      <vt:lpstr>A126232910R_Latest</vt:lpstr>
      <vt:lpstr>A126232914X</vt:lpstr>
      <vt:lpstr>A126232914X_Data</vt:lpstr>
      <vt:lpstr>A126232914X_Latest</vt:lpstr>
      <vt:lpstr>A126232918J</vt:lpstr>
      <vt:lpstr>A126232918J_Data</vt:lpstr>
      <vt:lpstr>A126232918J_Latest</vt:lpstr>
      <vt:lpstr>A126232994K</vt:lpstr>
      <vt:lpstr>A126232994K_Data</vt:lpstr>
      <vt:lpstr>A126232994K_Latest</vt:lpstr>
      <vt:lpstr>A126232998V</vt:lpstr>
      <vt:lpstr>A126232998V_Data</vt:lpstr>
      <vt:lpstr>A126232998V_Latest</vt:lpstr>
      <vt:lpstr>A126233002A</vt:lpstr>
      <vt:lpstr>A126233002A_Data</vt:lpstr>
      <vt:lpstr>A126233002A_Latest</vt:lpstr>
      <vt:lpstr>A126233006K</vt:lpstr>
      <vt:lpstr>A126233006K_Data</vt:lpstr>
      <vt:lpstr>A126233006K_Latest</vt:lpstr>
      <vt:lpstr>A126233010A</vt:lpstr>
      <vt:lpstr>A126233010A_Data</vt:lpstr>
      <vt:lpstr>A126233010A_Latest</vt:lpstr>
      <vt:lpstr>A126233014K</vt:lpstr>
      <vt:lpstr>A126233014K_Data</vt:lpstr>
      <vt:lpstr>A126233014K_Latest</vt:lpstr>
      <vt:lpstr>A126233018V</vt:lpstr>
      <vt:lpstr>A126233018V_Data</vt:lpstr>
      <vt:lpstr>A126233018V_Latest</vt:lpstr>
      <vt:lpstr>A126233022K</vt:lpstr>
      <vt:lpstr>A126233022K_Data</vt:lpstr>
      <vt:lpstr>A126233022K_Latest</vt:lpstr>
      <vt:lpstr>A126233026V</vt:lpstr>
      <vt:lpstr>A126233026V_Data</vt:lpstr>
      <vt:lpstr>A126233026V_Latest</vt:lpstr>
      <vt:lpstr>A126233030K</vt:lpstr>
      <vt:lpstr>A126233030K_Data</vt:lpstr>
      <vt:lpstr>A126233030K_Latest</vt:lpstr>
      <vt:lpstr>A126233034V</vt:lpstr>
      <vt:lpstr>A126233034V_Data</vt:lpstr>
      <vt:lpstr>A126233034V_Latest</vt:lpstr>
      <vt:lpstr>A126233038C</vt:lpstr>
      <vt:lpstr>A126233038C_Data</vt:lpstr>
      <vt:lpstr>A126233038C_Latest</vt:lpstr>
      <vt:lpstr>A126233042V</vt:lpstr>
      <vt:lpstr>A126233042V_Data</vt:lpstr>
      <vt:lpstr>A126233042V_Latest</vt:lpstr>
      <vt:lpstr>A126233046C</vt:lpstr>
      <vt:lpstr>A126233046C_Data</vt:lpstr>
      <vt:lpstr>A126233046C_Latest</vt:lpstr>
      <vt:lpstr>A126233050V</vt:lpstr>
      <vt:lpstr>A126233050V_Data</vt:lpstr>
      <vt:lpstr>A126233050V_Latest</vt:lpstr>
      <vt:lpstr>A126233054C</vt:lpstr>
      <vt:lpstr>A126233054C_Data</vt:lpstr>
      <vt:lpstr>A126233054C_Latest</vt:lpstr>
      <vt:lpstr>A126233058L</vt:lpstr>
      <vt:lpstr>A126233058L_Data</vt:lpstr>
      <vt:lpstr>A126233058L_Latest</vt:lpstr>
      <vt:lpstr>A126233062C</vt:lpstr>
      <vt:lpstr>A126233062C_Data</vt:lpstr>
      <vt:lpstr>A126233062C_Latest</vt:lpstr>
      <vt:lpstr>A126233066L</vt:lpstr>
      <vt:lpstr>A126233066L_Data</vt:lpstr>
      <vt:lpstr>A126233066L_Latest</vt:lpstr>
      <vt:lpstr>A126233070C</vt:lpstr>
      <vt:lpstr>A126233070C_Data</vt:lpstr>
      <vt:lpstr>A126233070C_Latest</vt:lpstr>
      <vt:lpstr>A126233074L</vt:lpstr>
      <vt:lpstr>A126233074L_Data</vt:lpstr>
      <vt:lpstr>A126233074L_Latest</vt:lpstr>
      <vt:lpstr>A126233078W</vt:lpstr>
      <vt:lpstr>A126233078W_Data</vt:lpstr>
      <vt:lpstr>A126233078W_Latest</vt:lpstr>
      <vt:lpstr>A126233082L</vt:lpstr>
      <vt:lpstr>A126233082L_Data</vt:lpstr>
      <vt:lpstr>A126233082L_Latest</vt:lpstr>
      <vt:lpstr>A126233086W</vt:lpstr>
      <vt:lpstr>A126233086W_Data</vt:lpstr>
      <vt:lpstr>A126233086W_Latest</vt:lpstr>
      <vt:lpstr>A126233090L</vt:lpstr>
      <vt:lpstr>A126233090L_Data</vt:lpstr>
      <vt:lpstr>A126233090L_Latest</vt:lpstr>
      <vt:lpstr>A126233094W</vt:lpstr>
      <vt:lpstr>A126233094W_Data</vt:lpstr>
      <vt:lpstr>A126233094W_Latest</vt:lpstr>
      <vt:lpstr>A126233098F</vt:lpstr>
      <vt:lpstr>A126233098F_Data</vt:lpstr>
      <vt:lpstr>A126233098F_Latest</vt:lpstr>
      <vt:lpstr>A126233102K</vt:lpstr>
      <vt:lpstr>A126233102K_Data</vt:lpstr>
      <vt:lpstr>A126233102K_Latest</vt:lpstr>
      <vt:lpstr>A126233106V</vt:lpstr>
      <vt:lpstr>A126233106V_Data</vt:lpstr>
      <vt:lpstr>A126233106V_Latest</vt:lpstr>
      <vt:lpstr>A126233110K</vt:lpstr>
      <vt:lpstr>A126233110K_Data</vt:lpstr>
      <vt:lpstr>A126233110K_Latest</vt:lpstr>
      <vt:lpstr>A126233114V</vt:lpstr>
      <vt:lpstr>A126233114V_Data</vt:lpstr>
      <vt:lpstr>A126233114V_Latest</vt:lpstr>
      <vt:lpstr>A126233118C</vt:lpstr>
      <vt:lpstr>A126233118C_Data</vt:lpstr>
      <vt:lpstr>A126233118C_Latest</vt:lpstr>
      <vt:lpstr>A126233122V</vt:lpstr>
      <vt:lpstr>A126233122V_Data</vt:lpstr>
      <vt:lpstr>A126233122V_Latest</vt:lpstr>
      <vt:lpstr>A126233126C</vt:lpstr>
      <vt:lpstr>A126233126C_Data</vt:lpstr>
      <vt:lpstr>A126233126C_Latest</vt:lpstr>
      <vt:lpstr>A126233130V</vt:lpstr>
      <vt:lpstr>A126233130V_Data</vt:lpstr>
      <vt:lpstr>A126233130V_Latest</vt:lpstr>
      <vt:lpstr>A126233134C</vt:lpstr>
      <vt:lpstr>A126233134C_Data</vt:lpstr>
      <vt:lpstr>A126233134C_Latest</vt:lpstr>
      <vt:lpstr>A126233138L</vt:lpstr>
      <vt:lpstr>A126233138L_Data</vt:lpstr>
      <vt:lpstr>A126233138L_Latest</vt:lpstr>
      <vt:lpstr>A126233142C</vt:lpstr>
      <vt:lpstr>A126233142C_Data</vt:lpstr>
      <vt:lpstr>A126233142C_Latest</vt:lpstr>
      <vt:lpstr>A126233146L</vt:lpstr>
      <vt:lpstr>A126233146L_Data</vt:lpstr>
      <vt:lpstr>A126233146L_Latest</vt:lpstr>
      <vt:lpstr>A126233150C</vt:lpstr>
      <vt:lpstr>A126233150C_Data</vt:lpstr>
      <vt:lpstr>A126233150C_Latest</vt:lpstr>
      <vt:lpstr>A126233154L</vt:lpstr>
      <vt:lpstr>A126233154L_Data</vt:lpstr>
      <vt:lpstr>A126233154L_Latest</vt:lpstr>
      <vt:lpstr>A126233158W</vt:lpstr>
      <vt:lpstr>A126233158W_Data</vt:lpstr>
      <vt:lpstr>A126233158W_Latest</vt:lpstr>
      <vt:lpstr>A126233162L</vt:lpstr>
      <vt:lpstr>A126233162L_Data</vt:lpstr>
      <vt:lpstr>A126233162L_Latest</vt:lpstr>
      <vt:lpstr>A126233166W</vt:lpstr>
      <vt:lpstr>A126233166W_Data</vt:lpstr>
      <vt:lpstr>A126233166W_Latest</vt:lpstr>
      <vt:lpstr>A126233170L</vt:lpstr>
      <vt:lpstr>A126233170L_Data</vt:lpstr>
      <vt:lpstr>A126233170L_Latest</vt:lpstr>
      <vt:lpstr>A126233174W</vt:lpstr>
      <vt:lpstr>A126233174W_Data</vt:lpstr>
      <vt:lpstr>A126233174W_Latest</vt:lpstr>
      <vt:lpstr>A126233178F</vt:lpstr>
      <vt:lpstr>A126233178F_Data</vt:lpstr>
      <vt:lpstr>A126233178F_Latest</vt:lpstr>
      <vt:lpstr>A126233182W</vt:lpstr>
      <vt:lpstr>A126233182W_Data</vt:lpstr>
      <vt:lpstr>A126233182W_Latest</vt:lpstr>
      <vt:lpstr>A126233186F</vt:lpstr>
      <vt:lpstr>A126233186F_Data</vt:lpstr>
      <vt:lpstr>A126233186F_Latest</vt:lpstr>
      <vt:lpstr>A126233190W</vt:lpstr>
      <vt:lpstr>A126233190W_Data</vt:lpstr>
      <vt:lpstr>A126233190W_Latest</vt:lpstr>
      <vt:lpstr>A126233194F</vt:lpstr>
      <vt:lpstr>A126233194F_Data</vt:lpstr>
      <vt:lpstr>A126233194F_Latest</vt:lpstr>
      <vt:lpstr>A126233198R</vt:lpstr>
      <vt:lpstr>A126233198R_Data</vt:lpstr>
      <vt:lpstr>A126233198R_Latest</vt:lpstr>
      <vt:lpstr>A126233202V</vt:lpstr>
      <vt:lpstr>A126233202V_Data</vt:lpstr>
      <vt:lpstr>A126233202V_Latest</vt:lpstr>
      <vt:lpstr>A126233206C</vt:lpstr>
      <vt:lpstr>A126233206C_Data</vt:lpstr>
      <vt:lpstr>A126233206C_Latest</vt:lpstr>
      <vt:lpstr>A126233282F</vt:lpstr>
      <vt:lpstr>A126233282F_Data</vt:lpstr>
      <vt:lpstr>A126233282F_Latest</vt:lpstr>
      <vt:lpstr>A126233286R</vt:lpstr>
      <vt:lpstr>A126233286R_Data</vt:lpstr>
      <vt:lpstr>A126233286R_Latest</vt:lpstr>
      <vt:lpstr>A126233290F</vt:lpstr>
      <vt:lpstr>A126233290F_Data</vt:lpstr>
      <vt:lpstr>A126233290F_Latest</vt:lpstr>
      <vt:lpstr>A126233294R</vt:lpstr>
      <vt:lpstr>A126233294R_Data</vt:lpstr>
      <vt:lpstr>A126233294R_Latest</vt:lpstr>
      <vt:lpstr>A126233298X</vt:lpstr>
      <vt:lpstr>A126233298X_Data</vt:lpstr>
      <vt:lpstr>A126233298X_Latest</vt:lpstr>
      <vt:lpstr>A126233302C</vt:lpstr>
      <vt:lpstr>A126233302C_Data</vt:lpstr>
      <vt:lpstr>A126233302C_Latest</vt:lpstr>
      <vt:lpstr>A126233306L</vt:lpstr>
      <vt:lpstr>A126233306L_Data</vt:lpstr>
      <vt:lpstr>A126233306L_Latest</vt:lpstr>
      <vt:lpstr>A126233310C</vt:lpstr>
      <vt:lpstr>A126233310C_Data</vt:lpstr>
      <vt:lpstr>A126233310C_Latest</vt:lpstr>
      <vt:lpstr>A126233314L</vt:lpstr>
      <vt:lpstr>A126233314L_Data</vt:lpstr>
      <vt:lpstr>A126233314L_Latest</vt:lpstr>
      <vt:lpstr>A126233318W</vt:lpstr>
      <vt:lpstr>A126233318W_Data</vt:lpstr>
      <vt:lpstr>A126233318W_Latest</vt:lpstr>
      <vt:lpstr>A126233322L</vt:lpstr>
      <vt:lpstr>A126233322L_Data</vt:lpstr>
      <vt:lpstr>A126233322L_Latest</vt:lpstr>
      <vt:lpstr>A126233326W</vt:lpstr>
      <vt:lpstr>A126233326W_Data</vt:lpstr>
      <vt:lpstr>A126233326W_Latest</vt:lpstr>
      <vt:lpstr>A126233330L</vt:lpstr>
      <vt:lpstr>A126233330L_Data</vt:lpstr>
      <vt:lpstr>A126233330L_Latest</vt:lpstr>
      <vt:lpstr>A126233334W</vt:lpstr>
      <vt:lpstr>A126233334W_Data</vt:lpstr>
      <vt:lpstr>A126233334W_Latest</vt:lpstr>
      <vt:lpstr>A126233338F</vt:lpstr>
      <vt:lpstr>A126233338F_Data</vt:lpstr>
      <vt:lpstr>A126233338F_Latest</vt:lpstr>
      <vt:lpstr>A126233342W</vt:lpstr>
      <vt:lpstr>A126233342W_Data</vt:lpstr>
      <vt:lpstr>A126233342W_Latest</vt:lpstr>
      <vt:lpstr>A126233346F</vt:lpstr>
      <vt:lpstr>A126233346F_Data</vt:lpstr>
      <vt:lpstr>A126233346F_Latest</vt:lpstr>
      <vt:lpstr>A126233350W</vt:lpstr>
      <vt:lpstr>A126233350W_Data</vt:lpstr>
      <vt:lpstr>A126233350W_Latest</vt:lpstr>
      <vt:lpstr>A126233354F</vt:lpstr>
      <vt:lpstr>A126233354F_Data</vt:lpstr>
      <vt:lpstr>A126233354F_Latest</vt:lpstr>
      <vt:lpstr>A126233358R</vt:lpstr>
      <vt:lpstr>A126233358R_Data</vt:lpstr>
      <vt:lpstr>A126233358R_Latest</vt:lpstr>
      <vt:lpstr>A126233362F</vt:lpstr>
      <vt:lpstr>A126233362F_Data</vt:lpstr>
      <vt:lpstr>A126233362F_Latest</vt:lpstr>
      <vt:lpstr>A126233366R</vt:lpstr>
      <vt:lpstr>A126233366R_Data</vt:lpstr>
      <vt:lpstr>A126233366R_Latest</vt:lpstr>
      <vt:lpstr>A126233370F</vt:lpstr>
      <vt:lpstr>A126233370F_Data</vt:lpstr>
      <vt:lpstr>A126233370F_Latest</vt:lpstr>
      <vt:lpstr>A126233374R</vt:lpstr>
      <vt:lpstr>A126233374R_Data</vt:lpstr>
      <vt:lpstr>A126233374R_Latest</vt:lpstr>
      <vt:lpstr>A126233378X</vt:lpstr>
      <vt:lpstr>A126233378X_Data</vt:lpstr>
      <vt:lpstr>A126233378X_Latest</vt:lpstr>
      <vt:lpstr>A126233382R</vt:lpstr>
      <vt:lpstr>A126233382R_Data</vt:lpstr>
      <vt:lpstr>A126233382R_Latest</vt:lpstr>
      <vt:lpstr>A126233386X</vt:lpstr>
      <vt:lpstr>A126233386X_Data</vt:lpstr>
      <vt:lpstr>A126233386X_Latest</vt:lpstr>
      <vt:lpstr>A126233390R</vt:lpstr>
      <vt:lpstr>A126233390R_Data</vt:lpstr>
      <vt:lpstr>A126233390R_Latest</vt:lpstr>
      <vt:lpstr>A126233394X</vt:lpstr>
      <vt:lpstr>A126233394X_Data</vt:lpstr>
      <vt:lpstr>A126233394X_Latest</vt:lpstr>
      <vt:lpstr>A126233398J</vt:lpstr>
      <vt:lpstr>A126233398J_Data</vt:lpstr>
      <vt:lpstr>A126233398J_Latest</vt:lpstr>
      <vt:lpstr>A126233402L</vt:lpstr>
      <vt:lpstr>A126233402L_Data</vt:lpstr>
      <vt:lpstr>A126233402L_Latest</vt:lpstr>
      <vt:lpstr>A126233406W</vt:lpstr>
      <vt:lpstr>A126233406W_Data</vt:lpstr>
      <vt:lpstr>A126233406W_Latest</vt:lpstr>
      <vt:lpstr>A126233410L</vt:lpstr>
      <vt:lpstr>A126233410L_Data</vt:lpstr>
      <vt:lpstr>A126233410L_Latest</vt:lpstr>
      <vt:lpstr>A126233414W</vt:lpstr>
      <vt:lpstr>A126233414W_Data</vt:lpstr>
      <vt:lpstr>A126233414W_Latest</vt:lpstr>
      <vt:lpstr>A126233418F</vt:lpstr>
      <vt:lpstr>A126233418F_Data</vt:lpstr>
      <vt:lpstr>A126233418F_Latest</vt:lpstr>
      <vt:lpstr>A126233422W</vt:lpstr>
      <vt:lpstr>A126233422W_Data</vt:lpstr>
      <vt:lpstr>A126233422W_Latest</vt:lpstr>
      <vt:lpstr>A126233426F</vt:lpstr>
      <vt:lpstr>A126233426F_Data</vt:lpstr>
      <vt:lpstr>A126233426F_Latest</vt:lpstr>
      <vt:lpstr>A126233430W</vt:lpstr>
      <vt:lpstr>A126233430W_Data</vt:lpstr>
      <vt:lpstr>A126233430W_Latest</vt:lpstr>
      <vt:lpstr>A126233434F</vt:lpstr>
      <vt:lpstr>A126233434F_Data</vt:lpstr>
      <vt:lpstr>A126233434F_Latest</vt:lpstr>
      <vt:lpstr>A126233438R</vt:lpstr>
      <vt:lpstr>A126233438R_Data</vt:lpstr>
      <vt:lpstr>A126233438R_Latest</vt:lpstr>
      <vt:lpstr>A126233442F</vt:lpstr>
      <vt:lpstr>A126233442F_Data</vt:lpstr>
      <vt:lpstr>A126233442F_Latest</vt:lpstr>
      <vt:lpstr>A126233446R</vt:lpstr>
      <vt:lpstr>A126233446R_Data</vt:lpstr>
      <vt:lpstr>A126233446R_Latest</vt:lpstr>
      <vt:lpstr>A126233450F</vt:lpstr>
      <vt:lpstr>A126233450F_Data</vt:lpstr>
      <vt:lpstr>A126233450F_Latest</vt:lpstr>
      <vt:lpstr>A126233454R</vt:lpstr>
      <vt:lpstr>A126233454R_Data</vt:lpstr>
      <vt:lpstr>A126233454R_Latest</vt:lpstr>
      <vt:lpstr>A126233458X</vt:lpstr>
      <vt:lpstr>A126233458X_Data</vt:lpstr>
      <vt:lpstr>A126233458X_Latest</vt:lpstr>
      <vt:lpstr>A126233462R</vt:lpstr>
      <vt:lpstr>A126233462R_Data</vt:lpstr>
      <vt:lpstr>A126233462R_Latest</vt:lpstr>
      <vt:lpstr>A126233466X</vt:lpstr>
      <vt:lpstr>A126233466X_Data</vt:lpstr>
      <vt:lpstr>A126233466X_Latest</vt:lpstr>
      <vt:lpstr>A126233470R</vt:lpstr>
      <vt:lpstr>A126233470R_Data</vt:lpstr>
      <vt:lpstr>A126233470R_Latest</vt:lpstr>
      <vt:lpstr>A126233474X</vt:lpstr>
      <vt:lpstr>A126233474X_Data</vt:lpstr>
      <vt:lpstr>A126233474X_Latest</vt:lpstr>
      <vt:lpstr>A126233478J</vt:lpstr>
      <vt:lpstr>A126233478J_Data</vt:lpstr>
      <vt:lpstr>A126233478J_Latest</vt:lpstr>
      <vt:lpstr>A126233482X</vt:lpstr>
      <vt:lpstr>A126233482X_Data</vt:lpstr>
      <vt:lpstr>A126233482X_Latest</vt:lpstr>
      <vt:lpstr>A126233486J</vt:lpstr>
      <vt:lpstr>A126233486J_Data</vt:lpstr>
      <vt:lpstr>A126233486J_Latest</vt:lpstr>
      <vt:lpstr>A126233490X</vt:lpstr>
      <vt:lpstr>A126233490X_Data</vt:lpstr>
      <vt:lpstr>A126233490X_Latest</vt:lpstr>
      <vt:lpstr>A126233494J</vt:lpstr>
      <vt:lpstr>A126233494J_Data</vt:lpstr>
      <vt:lpstr>A126233494J_Latest</vt:lpstr>
      <vt:lpstr>A126233498T</vt:lpstr>
      <vt:lpstr>A126233498T_Data</vt:lpstr>
      <vt:lpstr>A126233498T_Latest</vt:lpstr>
      <vt:lpstr>A126233502W</vt:lpstr>
      <vt:lpstr>A126233502W_Data</vt:lpstr>
      <vt:lpstr>A126233502W_Latest</vt:lpstr>
      <vt:lpstr>A126233506F</vt:lpstr>
      <vt:lpstr>A126233506F_Data</vt:lpstr>
      <vt:lpstr>A126233506F_Latest</vt:lpstr>
      <vt:lpstr>A126233510W</vt:lpstr>
      <vt:lpstr>A126233510W_Data</vt:lpstr>
      <vt:lpstr>A126233510W_Latest</vt:lpstr>
      <vt:lpstr>A126233514F</vt:lpstr>
      <vt:lpstr>A126233514F_Data</vt:lpstr>
      <vt:lpstr>A126233514F_Latest</vt:lpstr>
      <vt:lpstr>A126233518R</vt:lpstr>
      <vt:lpstr>A126233518R_Data</vt:lpstr>
      <vt:lpstr>A126233518R_Latest</vt:lpstr>
      <vt:lpstr>A126233522F</vt:lpstr>
      <vt:lpstr>A126233522F_Data</vt:lpstr>
      <vt:lpstr>A126233522F_Latest</vt:lpstr>
      <vt:lpstr>A126233526R</vt:lpstr>
      <vt:lpstr>A126233526R_Data</vt:lpstr>
      <vt:lpstr>A126233526R_Latest</vt:lpstr>
      <vt:lpstr>A126233530F</vt:lpstr>
      <vt:lpstr>A126233530F_Data</vt:lpstr>
      <vt:lpstr>A126233530F_Latest</vt:lpstr>
      <vt:lpstr>A126233534R</vt:lpstr>
      <vt:lpstr>A126233534R_Data</vt:lpstr>
      <vt:lpstr>A126233534R_Latest</vt:lpstr>
      <vt:lpstr>A126233538X</vt:lpstr>
      <vt:lpstr>A126233538X_Data</vt:lpstr>
      <vt:lpstr>A126233538X_Latest</vt:lpstr>
      <vt:lpstr>A126233542R</vt:lpstr>
      <vt:lpstr>A126233542R_Data</vt:lpstr>
      <vt:lpstr>A126233542R_Latest</vt:lpstr>
      <vt:lpstr>A126233546X</vt:lpstr>
      <vt:lpstr>A126233546X_Data</vt:lpstr>
      <vt:lpstr>A126233546X_Latest</vt:lpstr>
      <vt:lpstr>A126233550R</vt:lpstr>
      <vt:lpstr>A126233550R_Data</vt:lpstr>
      <vt:lpstr>A126233550R_Latest</vt:lpstr>
      <vt:lpstr>A126233554X</vt:lpstr>
      <vt:lpstr>A126233554X_Data</vt:lpstr>
      <vt:lpstr>A126233554X_Latest</vt:lpstr>
      <vt:lpstr>A126233558J</vt:lpstr>
      <vt:lpstr>A126233558J_Data</vt:lpstr>
      <vt:lpstr>A126233558J_Latest</vt:lpstr>
      <vt:lpstr>A126233562X</vt:lpstr>
      <vt:lpstr>A126233562X_Data</vt:lpstr>
      <vt:lpstr>A126233562X_Latest</vt:lpstr>
      <vt:lpstr>A126233566J</vt:lpstr>
      <vt:lpstr>A126233566J_Data</vt:lpstr>
      <vt:lpstr>A126233566J_Latest</vt:lpstr>
      <vt:lpstr>A126233570X</vt:lpstr>
      <vt:lpstr>A126233570X_Data</vt:lpstr>
      <vt:lpstr>A126233570X_Latest</vt:lpstr>
      <vt:lpstr>A126233574J</vt:lpstr>
      <vt:lpstr>A126233574J_Data</vt:lpstr>
      <vt:lpstr>A126233574J_Latest</vt:lpstr>
      <vt:lpstr>A126233578T</vt:lpstr>
      <vt:lpstr>A126233578T_Data</vt:lpstr>
      <vt:lpstr>A126233578T_Latest</vt:lpstr>
      <vt:lpstr>A126233582J</vt:lpstr>
      <vt:lpstr>A126233582J_Data</vt:lpstr>
      <vt:lpstr>A126233582J_Latest</vt:lpstr>
      <vt:lpstr>A126233586T</vt:lpstr>
      <vt:lpstr>A126233586T_Data</vt:lpstr>
      <vt:lpstr>A126233586T_Latest</vt:lpstr>
      <vt:lpstr>A126233590J</vt:lpstr>
      <vt:lpstr>A126233590J_Data</vt:lpstr>
      <vt:lpstr>A126233590J_Latest</vt:lpstr>
      <vt:lpstr>A126233594T</vt:lpstr>
      <vt:lpstr>A126233594T_Data</vt:lpstr>
      <vt:lpstr>A126233594T_Latest</vt:lpstr>
      <vt:lpstr>A126233598A</vt:lpstr>
      <vt:lpstr>A126233598A_Data</vt:lpstr>
      <vt:lpstr>A126233598A_Latest</vt:lpstr>
      <vt:lpstr>A126233602F</vt:lpstr>
      <vt:lpstr>A126233602F_Data</vt:lpstr>
      <vt:lpstr>A126233602F_Latest</vt:lpstr>
      <vt:lpstr>A126233606R</vt:lpstr>
      <vt:lpstr>A126233606R_Data</vt:lpstr>
      <vt:lpstr>A126233606R_Latest</vt:lpstr>
      <vt:lpstr>A126233610F</vt:lpstr>
      <vt:lpstr>A126233610F_Data</vt:lpstr>
      <vt:lpstr>A126233610F_Latest</vt:lpstr>
      <vt:lpstr>A126233614R</vt:lpstr>
      <vt:lpstr>A126233614R_Data</vt:lpstr>
      <vt:lpstr>A126233614R_Latest</vt:lpstr>
      <vt:lpstr>A126233618X</vt:lpstr>
      <vt:lpstr>A126233618X_Data</vt:lpstr>
      <vt:lpstr>A126233618X_Latest</vt:lpstr>
      <vt:lpstr>A126233622R</vt:lpstr>
      <vt:lpstr>A126233622R_Data</vt:lpstr>
      <vt:lpstr>A126233622R_Latest</vt:lpstr>
      <vt:lpstr>A126233626X</vt:lpstr>
      <vt:lpstr>A126233626X_Data</vt:lpstr>
      <vt:lpstr>A126233626X_Latest</vt:lpstr>
      <vt:lpstr>A126233630R</vt:lpstr>
      <vt:lpstr>A126233630R_Data</vt:lpstr>
      <vt:lpstr>A126233630R_Latest</vt:lpstr>
      <vt:lpstr>A126233634X</vt:lpstr>
      <vt:lpstr>A126233634X_Data</vt:lpstr>
      <vt:lpstr>A126233634X_Latest</vt:lpstr>
      <vt:lpstr>A126233638J</vt:lpstr>
      <vt:lpstr>A126233638J_Data</vt:lpstr>
      <vt:lpstr>A126233638J_Latest</vt:lpstr>
      <vt:lpstr>A126233642X</vt:lpstr>
      <vt:lpstr>A126233642X_Data</vt:lpstr>
      <vt:lpstr>A126233642X_Latest</vt:lpstr>
      <vt:lpstr>A126233646J</vt:lpstr>
      <vt:lpstr>A126233646J_Data</vt:lpstr>
      <vt:lpstr>A126233646J_Latest</vt:lpstr>
      <vt:lpstr>A126233650X</vt:lpstr>
      <vt:lpstr>A126233650X_Data</vt:lpstr>
      <vt:lpstr>A126233650X_Latest</vt:lpstr>
      <vt:lpstr>A126233654J</vt:lpstr>
      <vt:lpstr>A126233654J_Data</vt:lpstr>
      <vt:lpstr>A126233654J_Latest</vt:lpstr>
      <vt:lpstr>A126233658T</vt:lpstr>
      <vt:lpstr>A126233658T_Data</vt:lpstr>
      <vt:lpstr>A126233658T_Latest</vt:lpstr>
      <vt:lpstr>A126233662J</vt:lpstr>
      <vt:lpstr>A126233662J_Data</vt:lpstr>
      <vt:lpstr>A126233662J_Latest</vt:lpstr>
      <vt:lpstr>A126233666T</vt:lpstr>
      <vt:lpstr>A126233666T_Data</vt:lpstr>
      <vt:lpstr>A126233666T_Latest</vt:lpstr>
      <vt:lpstr>A126233670J</vt:lpstr>
      <vt:lpstr>A126233670J_Data</vt:lpstr>
      <vt:lpstr>A126233670J_Latest</vt:lpstr>
      <vt:lpstr>A126233674T</vt:lpstr>
      <vt:lpstr>A126233674T_Data</vt:lpstr>
      <vt:lpstr>A126233674T_Latest</vt:lpstr>
      <vt:lpstr>A126233678A</vt:lpstr>
      <vt:lpstr>A126233678A_Data</vt:lpstr>
      <vt:lpstr>A126233678A_Latest</vt:lpstr>
      <vt:lpstr>A126233682T</vt:lpstr>
      <vt:lpstr>A126233682T_Data</vt:lpstr>
      <vt:lpstr>A126233682T_Latest</vt:lpstr>
      <vt:lpstr>A126233686A</vt:lpstr>
      <vt:lpstr>A126233686A_Data</vt:lpstr>
      <vt:lpstr>A126233686A_Latest</vt:lpstr>
      <vt:lpstr>A126233690T</vt:lpstr>
      <vt:lpstr>A126233690T_Data</vt:lpstr>
      <vt:lpstr>A126233690T_Latest</vt:lpstr>
      <vt:lpstr>A126233694A</vt:lpstr>
      <vt:lpstr>A126233694A_Data</vt:lpstr>
      <vt:lpstr>A126233694A_Latest</vt:lpstr>
      <vt:lpstr>A126233698K</vt:lpstr>
      <vt:lpstr>A126233698K_Data</vt:lpstr>
      <vt:lpstr>A126233698K_Latest</vt:lpstr>
      <vt:lpstr>A126233702R</vt:lpstr>
      <vt:lpstr>A126233702R_Data</vt:lpstr>
      <vt:lpstr>A126233702R_Latest</vt:lpstr>
      <vt:lpstr>A126233706X</vt:lpstr>
      <vt:lpstr>A126233706X_Data</vt:lpstr>
      <vt:lpstr>A126233706X_Latest</vt:lpstr>
      <vt:lpstr>A126233710R</vt:lpstr>
      <vt:lpstr>A126233710R_Data</vt:lpstr>
      <vt:lpstr>A126233710R_Latest</vt:lpstr>
      <vt:lpstr>A126233786K</vt:lpstr>
      <vt:lpstr>A126233786K_Data</vt:lpstr>
      <vt:lpstr>A126233786K_Latest</vt:lpstr>
      <vt:lpstr>A126233790A</vt:lpstr>
      <vt:lpstr>A126233790A_Data</vt:lpstr>
      <vt:lpstr>A126233790A_Latest</vt:lpstr>
      <vt:lpstr>A126233794K</vt:lpstr>
      <vt:lpstr>A126233794K_Data</vt:lpstr>
      <vt:lpstr>A126233794K_Latest</vt:lpstr>
      <vt:lpstr>A126233798V</vt:lpstr>
      <vt:lpstr>A126233798V_Data</vt:lpstr>
      <vt:lpstr>A126233798V_Latest</vt:lpstr>
      <vt:lpstr>A126233802X</vt:lpstr>
      <vt:lpstr>A126233802X_Data</vt:lpstr>
      <vt:lpstr>A126233802X_Latest</vt:lpstr>
      <vt:lpstr>A126233806J</vt:lpstr>
      <vt:lpstr>A126233806J_Data</vt:lpstr>
      <vt:lpstr>A126233806J_Latest</vt:lpstr>
      <vt:lpstr>A126233810X</vt:lpstr>
      <vt:lpstr>A126233810X_Data</vt:lpstr>
      <vt:lpstr>A126233810X_Latest</vt:lpstr>
      <vt:lpstr>A126233814J</vt:lpstr>
      <vt:lpstr>A126233814J_Data</vt:lpstr>
      <vt:lpstr>A126233814J_Latest</vt:lpstr>
      <vt:lpstr>A126233818T</vt:lpstr>
      <vt:lpstr>A126233818T_Data</vt:lpstr>
      <vt:lpstr>A126233818T_Latest</vt:lpstr>
      <vt:lpstr>A126233822J</vt:lpstr>
      <vt:lpstr>A126233822J_Data</vt:lpstr>
      <vt:lpstr>A126233822J_Latest</vt:lpstr>
      <vt:lpstr>A126233826T</vt:lpstr>
      <vt:lpstr>A126233826T_Data</vt:lpstr>
      <vt:lpstr>A126233826T_Latest</vt:lpstr>
      <vt:lpstr>A126233830J</vt:lpstr>
      <vt:lpstr>A126233830J_Data</vt:lpstr>
      <vt:lpstr>A126233830J_Latest</vt:lpstr>
      <vt:lpstr>A126233834T</vt:lpstr>
      <vt:lpstr>A126233834T_Data</vt:lpstr>
      <vt:lpstr>A126233834T_Latest</vt:lpstr>
      <vt:lpstr>A126233838A</vt:lpstr>
      <vt:lpstr>A126233838A_Data</vt:lpstr>
      <vt:lpstr>A126233838A_Latest</vt:lpstr>
      <vt:lpstr>A126233842T</vt:lpstr>
      <vt:lpstr>A126233842T_Data</vt:lpstr>
      <vt:lpstr>A126233842T_Latest</vt:lpstr>
      <vt:lpstr>A126233846A</vt:lpstr>
      <vt:lpstr>A126233846A_Data</vt:lpstr>
      <vt:lpstr>A126233846A_Latest</vt:lpstr>
      <vt:lpstr>A126233850T</vt:lpstr>
      <vt:lpstr>A126233850T_Data</vt:lpstr>
      <vt:lpstr>A126233850T_Latest</vt:lpstr>
      <vt:lpstr>A126233854A</vt:lpstr>
      <vt:lpstr>A126233854A_Data</vt:lpstr>
      <vt:lpstr>A126233854A_Latest</vt:lpstr>
      <vt:lpstr>A126233858K</vt:lpstr>
      <vt:lpstr>A126233858K_Data</vt:lpstr>
      <vt:lpstr>A126233858K_Latest</vt:lpstr>
      <vt:lpstr>A126233862A</vt:lpstr>
      <vt:lpstr>A126233862A_Data</vt:lpstr>
      <vt:lpstr>A126233862A_Latest</vt:lpstr>
      <vt:lpstr>A126233866K</vt:lpstr>
      <vt:lpstr>A126233866K_Data</vt:lpstr>
      <vt:lpstr>A126233866K_Latest</vt:lpstr>
      <vt:lpstr>A126233870A</vt:lpstr>
      <vt:lpstr>A126233870A_Data</vt:lpstr>
      <vt:lpstr>A126233870A_Latest</vt:lpstr>
      <vt:lpstr>A126233874K</vt:lpstr>
      <vt:lpstr>A126233874K_Data</vt:lpstr>
      <vt:lpstr>A126233874K_Latest</vt:lpstr>
      <vt:lpstr>A126233878V</vt:lpstr>
      <vt:lpstr>A126233878V_Data</vt:lpstr>
      <vt:lpstr>A126233878V_Latest</vt:lpstr>
      <vt:lpstr>A126233882K</vt:lpstr>
      <vt:lpstr>A126233882K_Data</vt:lpstr>
      <vt:lpstr>A126233882K_Latest</vt:lpstr>
      <vt:lpstr>A126233886V</vt:lpstr>
      <vt:lpstr>A126233886V_Data</vt:lpstr>
      <vt:lpstr>A126233886V_Latest</vt:lpstr>
      <vt:lpstr>A126233890K</vt:lpstr>
      <vt:lpstr>A126233890K_Data</vt:lpstr>
      <vt:lpstr>A126233890K_Latest</vt:lpstr>
      <vt:lpstr>A126233894V</vt:lpstr>
      <vt:lpstr>A126233894V_Data</vt:lpstr>
      <vt:lpstr>A126233894V_Latest</vt:lpstr>
      <vt:lpstr>A126233898C</vt:lpstr>
      <vt:lpstr>A126233898C_Data</vt:lpstr>
      <vt:lpstr>A126233898C_Latest</vt:lpstr>
      <vt:lpstr>A126233902J</vt:lpstr>
      <vt:lpstr>A126233902J_Data</vt:lpstr>
      <vt:lpstr>A126233902J_Latest</vt:lpstr>
      <vt:lpstr>A126233906T</vt:lpstr>
      <vt:lpstr>A126233906T_Data</vt:lpstr>
      <vt:lpstr>A126233906T_Latest</vt:lpstr>
      <vt:lpstr>A126233910J</vt:lpstr>
      <vt:lpstr>A126233910J_Data</vt:lpstr>
      <vt:lpstr>A126233910J_Latest</vt:lpstr>
      <vt:lpstr>A126233914T</vt:lpstr>
      <vt:lpstr>A126233914T_Data</vt:lpstr>
      <vt:lpstr>A126233914T_Latest</vt:lpstr>
      <vt:lpstr>A126233918A</vt:lpstr>
      <vt:lpstr>A126233918A_Data</vt:lpstr>
      <vt:lpstr>A126233918A_Latest</vt:lpstr>
      <vt:lpstr>A126233922T</vt:lpstr>
      <vt:lpstr>A126233922T_Data</vt:lpstr>
      <vt:lpstr>A126233922T_Latest</vt:lpstr>
      <vt:lpstr>A126233926A</vt:lpstr>
      <vt:lpstr>A126233926A_Data</vt:lpstr>
      <vt:lpstr>A126233926A_Latest</vt:lpstr>
      <vt:lpstr>A126233930T</vt:lpstr>
      <vt:lpstr>A126233930T_Data</vt:lpstr>
      <vt:lpstr>A126233930T_Latest</vt:lpstr>
      <vt:lpstr>A126233934A</vt:lpstr>
      <vt:lpstr>A126233934A_Data</vt:lpstr>
      <vt:lpstr>A126233934A_Latest</vt:lpstr>
      <vt:lpstr>A126233938K</vt:lpstr>
      <vt:lpstr>A126233938K_Data</vt:lpstr>
      <vt:lpstr>A126233938K_Latest</vt:lpstr>
      <vt:lpstr>A126233942A</vt:lpstr>
      <vt:lpstr>A126233942A_Data</vt:lpstr>
      <vt:lpstr>A126233942A_Latest</vt:lpstr>
      <vt:lpstr>A126233946K</vt:lpstr>
      <vt:lpstr>A126233946K_Data</vt:lpstr>
      <vt:lpstr>A126233946K_Latest</vt:lpstr>
      <vt:lpstr>A126233950A</vt:lpstr>
      <vt:lpstr>A126233950A_Data</vt:lpstr>
      <vt:lpstr>A126233950A_Latest</vt:lpstr>
      <vt:lpstr>A126233954K</vt:lpstr>
      <vt:lpstr>A126233954K_Data</vt:lpstr>
      <vt:lpstr>A126233954K_Latest</vt:lpstr>
      <vt:lpstr>A126233958V</vt:lpstr>
      <vt:lpstr>A126233958V_Data</vt:lpstr>
      <vt:lpstr>A126233958V_Latest</vt:lpstr>
      <vt:lpstr>A126233962K</vt:lpstr>
      <vt:lpstr>A126233962K_Data</vt:lpstr>
      <vt:lpstr>A126233962K_Latest</vt:lpstr>
      <vt:lpstr>A126233966V</vt:lpstr>
      <vt:lpstr>A126233966V_Data</vt:lpstr>
      <vt:lpstr>A126233966V_Latest</vt:lpstr>
      <vt:lpstr>A126233970K</vt:lpstr>
      <vt:lpstr>A126233970K_Data</vt:lpstr>
      <vt:lpstr>A126233970K_Latest</vt:lpstr>
      <vt:lpstr>A126233974V</vt:lpstr>
      <vt:lpstr>A126233974V_Data</vt:lpstr>
      <vt:lpstr>A126233974V_Latest</vt:lpstr>
      <vt:lpstr>A126233978C</vt:lpstr>
      <vt:lpstr>A126233978C_Data</vt:lpstr>
      <vt:lpstr>A126233978C_Latest</vt:lpstr>
      <vt:lpstr>A126233982V</vt:lpstr>
      <vt:lpstr>A126233982V_Data</vt:lpstr>
      <vt:lpstr>A126233982V_Latest</vt:lpstr>
      <vt:lpstr>A126233986C</vt:lpstr>
      <vt:lpstr>A126233986C_Data</vt:lpstr>
      <vt:lpstr>A126233986C_Latest</vt:lpstr>
      <vt:lpstr>A126233990V</vt:lpstr>
      <vt:lpstr>A126233990V_Data</vt:lpstr>
      <vt:lpstr>A126233990V_Latest</vt:lpstr>
      <vt:lpstr>A126233994C</vt:lpstr>
      <vt:lpstr>A126233994C_Data</vt:lpstr>
      <vt:lpstr>A126233994C_Latest</vt:lpstr>
      <vt:lpstr>A126233998L</vt:lpstr>
      <vt:lpstr>A126233998L_Data</vt:lpstr>
      <vt:lpstr>A126233998L_Latest</vt:lpstr>
      <vt:lpstr>A126234074F</vt:lpstr>
      <vt:lpstr>A126234074F_Data</vt:lpstr>
      <vt:lpstr>A126234074F_Latest</vt:lpstr>
      <vt:lpstr>A126234078R</vt:lpstr>
      <vt:lpstr>A126234078R_Data</vt:lpstr>
      <vt:lpstr>A126234078R_Latest</vt:lpstr>
      <vt:lpstr>A126234082F</vt:lpstr>
      <vt:lpstr>A126234082F_Data</vt:lpstr>
      <vt:lpstr>A126234082F_Latest</vt:lpstr>
      <vt:lpstr>A126234086R</vt:lpstr>
      <vt:lpstr>A126234086R_Data</vt:lpstr>
      <vt:lpstr>A126234086R_Latest</vt:lpstr>
      <vt:lpstr>A126234090F</vt:lpstr>
      <vt:lpstr>A126234090F_Data</vt:lpstr>
      <vt:lpstr>A126234090F_Latest</vt:lpstr>
      <vt:lpstr>A126234094R</vt:lpstr>
      <vt:lpstr>A126234094R_Data</vt:lpstr>
      <vt:lpstr>A126234094R_Latest</vt:lpstr>
      <vt:lpstr>A126234098X</vt:lpstr>
      <vt:lpstr>A126234098X_Data</vt:lpstr>
      <vt:lpstr>A126234098X_Latest</vt:lpstr>
      <vt:lpstr>A126234102C</vt:lpstr>
      <vt:lpstr>A126234102C_Data</vt:lpstr>
      <vt:lpstr>A126234102C_Latest</vt:lpstr>
      <vt:lpstr>A126234106L</vt:lpstr>
      <vt:lpstr>A126234106L_Data</vt:lpstr>
      <vt:lpstr>A126234106L_Latest</vt:lpstr>
      <vt:lpstr>A126234110C</vt:lpstr>
      <vt:lpstr>A126234110C_Data</vt:lpstr>
      <vt:lpstr>A126234110C_Latest</vt:lpstr>
      <vt:lpstr>A126234114L</vt:lpstr>
      <vt:lpstr>A126234114L_Data</vt:lpstr>
      <vt:lpstr>A126234114L_Latest</vt:lpstr>
      <vt:lpstr>A126234118W</vt:lpstr>
      <vt:lpstr>A126234118W_Data</vt:lpstr>
      <vt:lpstr>A126234118W_Latest</vt:lpstr>
      <vt:lpstr>A126234122L</vt:lpstr>
      <vt:lpstr>A126234122L_Data</vt:lpstr>
      <vt:lpstr>A126234122L_Latest</vt:lpstr>
      <vt:lpstr>A126234126W</vt:lpstr>
      <vt:lpstr>A126234126W_Data</vt:lpstr>
      <vt:lpstr>A126234126W_Latest</vt:lpstr>
      <vt:lpstr>A126234130L</vt:lpstr>
      <vt:lpstr>A126234130L_Data</vt:lpstr>
      <vt:lpstr>A126234130L_Latest</vt:lpstr>
      <vt:lpstr>A126234134W</vt:lpstr>
      <vt:lpstr>A126234134W_Data</vt:lpstr>
      <vt:lpstr>A126234134W_Latest</vt:lpstr>
      <vt:lpstr>A126234138F</vt:lpstr>
      <vt:lpstr>A126234138F_Data</vt:lpstr>
      <vt:lpstr>A126234138F_Latest</vt:lpstr>
      <vt:lpstr>A126234142W</vt:lpstr>
      <vt:lpstr>A126234142W_Data</vt:lpstr>
      <vt:lpstr>A126234142W_Latest</vt:lpstr>
      <vt:lpstr>A126234146F</vt:lpstr>
      <vt:lpstr>A126234146F_Data</vt:lpstr>
      <vt:lpstr>A126234146F_Latest</vt:lpstr>
      <vt:lpstr>A126234150W</vt:lpstr>
      <vt:lpstr>A126234150W_Data</vt:lpstr>
      <vt:lpstr>A126234150W_Latest</vt:lpstr>
      <vt:lpstr>A126234154F</vt:lpstr>
      <vt:lpstr>A126234154F_Data</vt:lpstr>
      <vt:lpstr>A126234154F_Latest</vt:lpstr>
      <vt:lpstr>A126234158R</vt:lpstr>
      <vt:lpstr>A126234158R_Data</vt:lpstr>
      <vt:lpstr>A126234158R_Latest</vt:lpstr>
      <vt:lpstr>A126234162F</vt:lpstr>
      <vt:lpstr>A126234162F_Data</vt:lpstr>
      <vt:lpstr>A126234162F_Latest</vt:lpstr>
      <vt:lpstr>A126234166R</vt:lpstr>
      <vt:lpstr>A126234166R_Data</vt:lpstr>
      <vt:lpstr>A126234166R_Latest</vt:lpstr>
      <vt:lpstr>A126234170F</vt:lpstr>
      <vt:lpstr>A126234170F_Data</vt:lpstr>
      <vt:lpstr>A126234170F_Latest</vt:lpstr>
      <vt:lpstr>A126234174R</vt:lpstr>
      <vt:lpstr>A126234174R_Data</vt:lpstr>
      <vt:lpstr>A126234174R_Latest</vt:lpstr>
      <vt:lpstr>A126234178X</vt:lpstr>
      <vt:lpstr>A126234178X_Data</vt:lpstr>
      <vt:lpstr>A126234178X_Latest</vt:lpstr>
      <vt:lpstr>A126234182R</vt:lpstr>
      <vt:lpstr>A126234182R_Data</vt:lpstr>
      <vt:lpstr>A126234182R_Latest</vt:lpstr>
      <vt:lpstr>A126234186X</vt:lpstr>
      <vt:lpstr>A126234186X_Data</vt:lpstr>
      <vt:lpstr>A126234186X_Latest</vt:lpstr>
      <vt:lpstr>A126234190R</vt:lpstr>
      <vt:lpstr>A126234190R_Data</vt:lpstr>
      <vt:lpstr>A126234190R_Latest</vt:lpstr>
      <vt:lpstr>A126234194X</vt:lpstr>
      <vt:lpstr>A126234194X_Data</vt:lpstr>
      <vt:lpstr>A126234194X_Latest</vt:lpstr>
      <vt:lpstr>A126234198J</vt:lpstr>
      <vt:lpstr>A126234198J_Data</vt:lpstr>
      <vt:lpstr>A126234198J_Latest</vt:lpstr>
      <vt:lpstr>A126234202L</vt:lpstr>
      <vt:lpstr>A126234202L_Data</vt:lpstr>
      <vt:lpstr>A126234202L_Latest</vt:lpstr>
      <vt:lpstr>A126234206W</vt:lpstr>
      <vt:lpstr>A126234206W_Data</vt:lpstr>
      <vt:lpstr>A126234206W_Latest</vt:lpstr>
      <vt:lpstr>A126234210L</vt:lpstr>
      <vt:lpstr>A126234210L_Data</vt:lpstr>
      <vt:lpstr>A126234210L_Latest</vt:lpstr>
      <vt:lpstr>A126234214W</vt:lpstr>
      <vt:lpstr>A126234214W_Data</vt:lpstr>
      <vt:lpstr>A126234214W_Latest</vt:lpstr>
      <vt:lpstr>A126234218F</vt:lpstr>
      <vt:lpstr>A126234218F_Data</vt:lpstr>
      <vt:lpstr>A126234218F_Latest</vt:lpstr>
      <vt:lpstr>A126234222W</vt:lpstr>
      <vt:lpstr>A126234222W_Data</vt:lpstr>
      <vt:lpstr>A126234222W_Latest</vt:lpstr>
      <vt:lpstr>A126234226F</vt:lpstr>
      <vt:lpstr>A126234226F_Data</vt:lpstr>
      <vt:lpstr>A126234226F_Latest</vt:lpstr>
      <vt:lpstr>A126234230W</vt:lpstr>
      <vt:lpstr>A126234230W_Data</vt:lpstr>
      <vt:lpstr>A126234230W_Latest</vt:lpstr>
      <vt:lpstr>A126234234F</vt:lpstr>
      <vt:lpstr>A126234234F_Data</vt:lpstr>
      <vt:lpstr>A126234234F_Latest</vt:lpstr>
      <vt:lpstr>A126234238R</vt:lpstr>
      <vt:lpstr>A126234238R_Data</vt:lpstr>
      <vt:lpstr>A126234238R_Latest</vt:lpstr>
      <vt:lpstr>A126234242F</vt:lpstr>
      <vt:lpstr>A126234242F_Data</vt:lpstr>
      <vt:lpstr>A126234242F_Latest</vt:lpstr>
      <vt:lpstr>A126234246R</vt:lpstr>
      <vt:lpstr>A126234246R_Data</vt:lpstr>
      <vt:lpstr>A126234246R_Latest</vt:lpstr>
      <vt:lpstr>A126234250F</vt:lpstr>
      <vt:lpstr>A126234250F_Data</vt:lpstr>
      <vt:lpstr>A126234250F_Latest</vt:lpstr>
      <vt:lpstr>A126234254R</vt:lpstr>
      <vt:lpstr>A126234254R_Data</vt:lpstr>
      <vt:lpstr>A126234254R_Latest</vt:lpstr>
      <vt:lpstr>A126234258X</vt:lpstr>
      <vt:lpstr>A126234258X_Data</vt:lpstr>
      <vt:lpstr>A126234258X_Latest</vt:lpstr>
      <vt:lpstr>A126234262R</vt:lpstr>
      <vt:lpstr>A126234262R_Data</vt:lpstr>
      <vt:lpstr>A126234262R_Latest</vt:lpstr>
      <vt:lpstr>A126234266X</vt:lpstr>
      <vt:lpstr>A126234266X_Data</vt:lpstr>
      <vt:lpstr>A126234266X_Latest</vt:lpstr>
      <vt:lpstr>A126234270R</vt:lpstr>
      <vt:lpstr>A126234270R_Data</vt:lpstr>
      <vt:lpstr>A126234270R_Latest</vt:lpstr>
      <vt:lpstr>A126234274X</vt:lpstr>
      <vt:lpstr>A126234274X_Data</vt:lpstr>
      <vt:lpstr>A126234274X_Latest</vt:lpstr>
      <vt:lpstr>A126234278J</vt:lpstr>
      <vt:lpstr>A126234278J_Data</vt:lpstr>
      <vt:lpstr>A126234278J_Latest</vt:lpstr>
      <vt:lpstr>A126234282X</vt:lpstr>
      <vt:lpstr>A126234282X_Data</vt:lpstr>
      <vt:lpstr>A126234282X_Latest</vt:lpstr>
      <vt:lpstr>A126234286J</vt:lpstr>
      <vt:lpstr>A126234286J_Data</vt:lpstr>
      <vt:lpstr>A126234286J_Latest</vt:lpstr>
      <vt:lpstr>A126234290X</vt:lpstr>
      <vt:lpstr>A126234290X_Data</vt:lpstr>
      <vt:lpstr>A126234290X_Latest</vt:lpstr>
      <vt:lpstr>A126234294J</vt:lpstr>
      <vt:lpstr>A126234294J_Data</vt:lpstr>
      <vt:lpstr>A126234294J_Latest</vt:lpstr>
      <vt:lpstr>A126234298T</vt:lpstr>
      <vt:lpstr>A126234298T_Data</vt:lpstr>
      <vt:lpstr>A126234298T_Latest</vt:lpstr>
      <vt:lpstr>A126234302W</vt:lpstr>
      <vt:lpstr>A126234302W_Data</vt:lpstr>
      <vt:lpstr>A126234302W_Latest</vt:lpstr>
      <vt:lpstr>A126234306F</vt:lpstr>
      <vt:lpstr>A126234306F_Data</vt:lpstr>
      <vt:lpstr>A126234306F_Latest</vt:lpstr>
      <vt:lpstr>A126234310W</vt:lpstr>
      <vt:lpstr>A126234310W_Data</vt:lpstr>
      <vt:lpstr>A126234310W_Latest</vt:lpstr>
      <vt:lpstr>A126234314F</vt:lpstr>
      <vt:lpstr>A126234314F_Data</vt:lpstr>
      <vt:lpstr>A126234314F_Latest</vt:lpstr>
      <vt:lpstr>A126234318R</vt:lpstr>
      <vt:lpstr>A126234318R_Data</vt:lpstr>
      <vt:lpstr>A126234318R_Latest</vt:lpstr>
      <vt:lpstr>A126234322F</vt:lpstr>
      <vt:lpstr>A126234322F_Data</vt:lpstr>
      <vt:lpstr>A126234322F_Latest</vt:lpstr>
      <vt:lpstr>A126234326R</vt:lpstr>
      <vt:lpstr>A126234326R_Data</vt:lpstr>
      <vt:lpstr>A126234326R_Latest</vt:lpstr>
      <vt:lpstr>A126234330F</vt:lpstr>
      <vt:lpstr>A126234330F_Data</vt:lpstr>
      <vt:lpstr>A126234330F_Latest</vt:lpstr>
      <vt:lpstr>A126234334R</vt:lpstr>
      <vt:lpstr>A126234334R_Data</vt:lpstr>
      <vt:lpstr>A126234334R_Latest</vt:lpstr>
      <vt:lpstr>A126234338X</vt:lpstr>
      <vt:lpstr>A126234338X_Data</vt:lpstr>
      <vt:lpstr>A126234338X_Latest</vt:lpstr>
      <vt:lpstr>A126234342R</vt:lpstr>
      <vt:lpstr>A126234342R_Data</vt:lpstr>
      <vt:lpstr>A126234342R_Latest</vt:lpstr>
      <vt:lpstr>A126234346X</vt:lpstr>
      <vt:lpstr>A126234346X_Data</vt:lpstr>
      <vt:lpstr>A126234346X_Latest</vt:lpstr>
      <vt:lpstr>A126234350R</vt:lpstr>
      <vt:lpstr>A126234350R_Data</vt:lpstr>
      <vt:lpstr>A126234350R_Latest</vt:lpstr>
      <vt:lpstr>A126234354X</vt:lpstr>
      <vt:lpstr>A126234354X_Data</vt:lpstr>
      <vt:lpstr>A126234354X_Latest</vt:lpstr>
      <vt:lpstr>A126234358J</vt:lpstr>
      <vt:lpstr>A126234358J_Data</vt:lpstr>
      <vt:lpstr>A126234358J_Latest</vt:lpstr>
      <vt:lpstr>A126234362X</vt:lpstr>
      <vt:lpstr>A126234362X_Data</vt:lpstr>
      <vt:lpstr>A126234362X_Latest</vt:lpstr>
      <vt:lpstr>A126234366J</vt:lpstr>
      <vt:lpstr>A126234366J_Data</vt:lpstr>
      <vt:lpstr>A126234366J_Latest</vt:lpstr>
      <vt:lpstr>A126234370X</vt:lpstr>
      <vt:lpstr>A126234370X_Data</vt:lpstr>
      <vt:lpstr>A126234370X_Latest</vt:lpstr>
      <vt:lpstr>A126234374J</vt:lpstr>
      <vt:lpstr>A126234374J_Data</vt:lpstr>
      <vt:lpstr>A126234374J_Latest</vt:lpstr>
      <vt:lpstr>A126234378T</vt:lpstr>
      <vt:lpstr>A126234378T_Data</vt:lpstr>
      <vt:lpstr>A126234378T_Latest</vt:lpstr>
      <vt:lpstr>A126234382J</vt:lpstr>
      <vt:lpstr>A126234382J_Data</vt:lpstr>
      <vt:lpstr>A126234382J_Latest</vt:lpstr>
      <vt:lpstr>A126234386T</vt:lpstr>
      <vt:lpstr>A126234386T_Data</vt:lpstr>
      <vt:lpstr>A126234386T_Latest</vt:lpstr>
      <vt:lpstr>A126234390J</vt:lpstr>
      <vt:lpstr>A126234390J_Data</vt:lpstr>
      <vt:lpstr>A126234390J_Latest</vt:lpstr>
      <vt:lpstr>A126234394T</vt:lpstr>
      <vt:lpstr>A126234394T_Data</vt:lpstr>
      <vt:lpstr>A126234394T_Latest</vt:lpstr>
      <vt:lpstr>A126234398A</vt:lpstr>
      <vt:lpstr>A126234398A_Data</vt:lpstr>
      <vt:lpstr>A126234398A_Latest</vt:lpstr>
      <vt:lpstr>A126234402F</vt:lpstr>
      <vt:lpstr>A126234402F_Data</vt:lpstr>
      <vt:lpstr>A126234402F_Latest</vt:lpstr>
      <vt:lpstr>A126234406R</vt:lpstr>
      <vt:lpstr>A126234406R_Data</vt:lpstr>
      <vt:lpstr>A126234406R_Latest</vt:lpstr>
      <vt:lpstr>A126234410F</vt:lpstr>
      <vt:lpstr>A126234410F_Data</vt:lpstr>
      <vt:lpstr>A126234410F_Latest</vt:lpstr>
      <vt:lpstr>A126234414R</vt:lpstr>
      <vt:lpstr>A126234414R_Data</vt:lpstr>
      <vt:lpstr>A126234414R_Latest</vt:lpstr>
      <vt:lpstr>A126234418X</vt:lpstr>
      <vt:lpstr>A126234418X_Data</vt:lpstr>
      <vt:lpstr>A126234418X_Latest</vt:lpstr>
      <vt:lpstr>A126234422R</vt:lpstr>
      <vt:lpstr>A126234422R_Data</vt:lpstr>
      <vt:lpstr>A126234422R_Latest</vt:lpstr>
      <vt:lpstr>A126234426X</vt:lpstr>
      <vt:lpstr>A126234426X_Data</vt:lpstr>
      <vt:lpstr>A126234426X_Latest</vt:lpstr>
      <vt:lpstr>A126234430R</vt:lpstr>
      <vt:lpstr>A126234430R_Data</vt:lpstr>
      <vt:lpstr>A126234430R_Latest</vt:lpstr>
      <vt:lpstr>A126234434X</vt:lpstr>
      <vt:lpstr>A126234434X_Data</vt:lpstr>
      <vt:lpstr>A126234434X_Latest</vt:lpstr>
      <vt:lpstr>A126234438J</vt:lpstr>
      <vt:lpstr>A126234438J_Data</vt:lpstr>
      <vt:lpstr>A126234438J_Latest</vt:lpstr>
      <vt:lpstr>A126234442X</vt:lpstr>
      <vt:lpstr>A126234442X_Data</vt:lpstr>
      <vt:lpstr>A126234442X_Latest</vt:lpstr>
      <vt:lpstr>A126234446J</vt:lpstr>
      <vt:lpstr>A126234446J_Data</vt:lpstr>
      <vt:lpstr>A126234446J_Latest</vt:lpstr>
      <vt:lpstr>A126234450X</vt:lpstr>
      <vt:lpstr>A126234450X_Data</vt:lpstr>
      <vt:lpstr>A126234450X_Latest</vt:lpstr>
      <vt:lpstr>A126234454J</vt:lpstr>
      <vt:lpstr>A126234454J_Data</vt:lpstr>
      <vt:lpstr>A126234454J_Latest</vt:lpstr>
      <vt:lpstr>A126234458T</vt:lpstr>
      <vt:lpstr>A126234458T_Data</vt:lpstr>
      <vt:lpstr>A126234458T_Latest</vt:lpstr>
      <vt:lpstr>A126234462J</vt:lpstr>
      <vt:lpstr>A126234462J_Data</vt:lpstr>
      <vt:lpstr>A126234462J_Latest</vt:lpstr>
      <vt:lpstr>A126234466T</vt:lpstr>
      <vt:lpstr>A126234466T_Data</vt:lpstr>
      <vt:lpstr>A126234466T_Latest</vt:lpstr>
      <vt:lpstr>A126234470J</vt:lpstr>
      <vt:lpstr>A126234470J_Data</vt:lpstr>
      <vt:lpstr>A126234470J_Latest</vt:lpstr>
      <vt:lpstr>A126234474T</vt:lpstr>
      <vt:lpstr>A126234474T_Data</vt:lpstr>
      <vt:lpstr>A126234474T_Latest</vt:lpstr>
      <vt:lpstr>A126234478A</vt:lpstr>
      <vt:lpstr>A126234478A_Data</vt:lpstr>
      <vt:lpstr>A126234478A_Latest</vt:lpstr>
      <vt:lpstr>A126234482T</vt:lpstr>
      <vt:lpstr>A126234482T_Data</vt:lpstr>
      <vt:lpstr>A126234482T_Latest</vt:lpstr>
      <vt:lpstr>A126234486A</vt:lpstr>
      <vt:lpstr>A126234486A_Data</vt:lpstr>
      <vt:lpstr>A126234486A_Latest</vt:lpstr>
      <vt:lpstr>A126234490T</vt:lpstr>
      <vt:lpstr>A126234490T_Data</vt:lpstr>
      <vt:lpstr>A126234490T_Latest</vt:lpstr>
      <vt:lpstr>A126234494A</vt:lpstr>
      <vt:lpstr>A126234494A_Data</vt:lpstr>
      <vt:lpstr>A126234494A_Latest</vt:lpstr>
      <vt:lpstr>A126234498K</vt:lpstr>
      <vt:lpstr>A126234498K_Data</vt:lpstr>
      <vt:lpstr>A126234498K_Latest</vt:lpstr>
      <vt:lpstr>A126234502R</vt:lpstr>
      <vt:lpstr>A126234502R_Data</vt:lpstr>
      <vt:lpstr>A126234502R_Latest</vt:lpstr>
      <vt:lpstr>A126234578K</vt:lpstr>
      <vt:lpstr>A126234578K_Data</vt:lpstr>
      <vt:lpstr>A126234578K_Latest</vt:lpstr>
      <vt:lpstr>A126234582A</vt:lpstr>
      <vt:lpstr>A126234582A_Data</vt:lpstr>
      <vt:lpstr>A126234582A_Latest</vt:lpstr>
      <vt:lpstr>A126234586K</vt:lpstr>
      <vt:lpstr>A126234586K_Data</vt:lpstr>
      <vt:lpstr>A126234586K_Latest</vt:lpstr>
      <vt:lpstr>A126234590A</vt:lpstr>
      <vt:lpstr>A126234590A_Data</vt:lpstr>
      <vt:lpstr>A126234590A_Latest</vt:lpstr>
      <vt:lpstr>A126234594K</vt:lpstr>
      <vt:lpstr>A126234594K_Data</vt:lpstr>
      <vt:lpstr>A126234594K_Latest</vt:lpstr>
      <vt:lpstr>A126234598V</vt:lpstr>
      <vt:lpstr>A126234598V_Data</vt:lpstr>
      <vt:lpstr>A126234598V_Latest</vt:lpstr>
      <vt:lpstr>A126234602X</vt:lpstr>
      <vt:lpstr>A126234602X_Data</vt:lpstr>
      <vt:lpstr>A126234602X_Latest</vt:lpstr>
      <vt:lpstr>A126234606J</vt:lpstr>
      <vt:lpstr>A126234606J_Data</vt:lpstr>
      <vt:lpstr>A126234606J_Latest</vt:lpstr>
      <vt:lpstr>A126234610X</vt:lpstr>
      <vt:lpstr>A126234610X_Data</vt:lpstr>
      <vt:lpstr>A126234610X_Latest</vt:lpstr>
      <vt:lpstr>A126234614J</vt:lpstr>
      <vt:lpstr>A126234614J_Data</vt:lpstr>
      <vt:lpstr>A126234614J_Latest</vt:lpstr>
      <vt:lpstr>A126234618T</vt:lpstr>
      <vt:lpstr>A126234618T_Data</vt:lpstr>
      <vt:lpstr>A126234618T_Latest</vt:lpstr>
      <vt:lpstr>A126234622J</vt:lpstr>
      <vt:lpstr>A126234622J_Data</vt:lpstr>
      <vt:lpstr>A126234622J_Latest</vt:lpstr>
      <vt:lpstr>A126234626T</vt:lpstr>
      <vt:lpstr>A126234626T_Data</vt:lpstr>
      <vt:lpstr>A126234626T_Latest</vt:lpstr>
      <vt:lpstr>A126234630J</vt:lpstr>
      <vt:lpstr>A126234630J_Data</vt:lpstr>
      <vt:lpstr>A126234630J_Latest</vt:lpstr>
      <vt:lpstr>A126234634T</vt:lpstr>
      <vt:lpstr>A126234634T_Data</vt:lpstr>
      <vt:lpstr>A126234634T_Latest</vt:lpstr>
      <vt:lpstr>A126234638A</vt:lpstr>
      <vt:lpstr>A126234638A_Data</vt:lpstr>
      <vt:lpstr>A126234638A_Latest</vt:lpstr>
      <vt:lpstr>A126234642T</vt:lpstr>
      <vt:lpstr>A126234642T_Data</vt:lpstr>
      <vt:lpstr>A126234642T_Latest</vt:lpstr>
      <vt:lpstr>A126234646A</vt:lpstr>
      <vt:lpstr>A126234646A_Data</vt:lpstr>
      <vt:lpstr>A126234646A_Latest</vt:lpstr>
      <vt:lpstr>A126234650T</vt:lpstr>
      <vt:lpstr>A126234650T_Data</vt:lpstr>
      <vt:lpstr>A126234650T_Latest</vt:lpstr>
      <vt:lpstr>A126234654A</vt:lpstr>
      <vt:lpstr>A126234654A_Data</vt:lpstr>
      <vt:lpstr>A126234654A_Latest</vt:lpstr>
      <vt:lpstr>A126234658K</vt:lpstr>
      <vt:lpstr>A126234658K_Data</vt:lpstr>
      <vt:lpstr>A126234658K_Latest</vt:lpstr>
      <vt:lpstr>A126234662A</vt:lpstr>
      <vt:lpstr>A126234662A_Data</vt:lpstr>
      <vt:lpstr>A126234662A_Latest</vt:lpstr>
      <vt:lpstr>A126234666K</vt:lpstr>
      <vt:lpstr>A126234666K_Data</vt:lpstr>
      <vt:lpstr>A126234666K_Latest</vt:lpstr>
      <vt:lpstr>A126234670A</vt:lpstr>
      <vt:lpstr>A126234670A_Data</vt:lpstr>
      <vt:lpstr>A126234670A_Latest</vt:lpstr>
      <vt:lpstr>A126234674K</vt:lpstr>
      <vt:lpstr>A126234674K_Data</vt:lpstr>
      <vt:lpstr>A126234674K_Latest</vt:lpstr>
      <vt:lpstr>A126234678V</vt:lpstr>
      <vt:lpstr>A126234678V_Data</vt:lpstr>
      <vt:lpstr>A126234678V_Latest</vt:lpstr>
      <vt:lpstr>A126234682K</vt:lpstr>
      <vt:lpstr>A126234682K_Data</vt:lpstr>
      <vt:lpstr>A126234682K_Latest</vt:lpstr>
      <vt:lpstr>A126234686V</vt:lpstr>
      <vt:lpstr>A126234686V_Data</vt:lpstr>
      <vt:lpstr>A126234686V_Latest</vt:lpstr>
      <vt:lpstr>A126234690K</vt:lpstr>
      <vt:lpstr>A126234690K_Data</vt:lpstr>
      <vt:lpstr>A126234690K_Latest</vt:lpstr>
      <vt:lpstr>A126234694V</vt:lpstr>
      <vt:lpstr>A126234694V_Data</vt:lpstr>
      <vt:lpstr>A126234694V_Latest</vt:lpstr>
      <vt:lpstr>A126234698C</vt:lpstr>
      <vt:lpstr>A126234698C_Data</vt:lpstr>
      <vt:lpstr>A126234698C_Latest</vt:lpstr>
      <vt:lpstr>A126234702J</vt:lpstr>
      <vt:lpstr>A126234702J_Data</vt:lpstr>
      <vt:lpstr>A126234702J_Latest</vt:lpstr>
      <vt:lpstr>A126234706T</vt:lpstr>
      <vt:lpstr>A126234706T_Data</vt:lpstr>
      <vt:lpstr>A126234706T_Latest</vt:lpstr>
      <vt:lpstr>A126234710J</vt:lpstr>
      <vt:lpstr>A126234710J_Data</vt:lpstr>
      <vt:lpstr>A126234710J_Latest</vt:lpstr>
      <vt:lpstr>A126234714T</vt:lpstr>
      <vt:lpstr>A126234714T_Data</vt:lpstr>
      <vt:lpstr>A126234714T_Latest</vt:lpstr>
      <vt:lpstr>A126234718A</vt:lpstr>
      <vt:lpstr>A126234718A_Data</vt:lpstr>
      <vt:lpstr>A126234718A_Latest</vt:lpstr>
      <vt:lpstr>A126234722T</vt:lpstr>
      <vt:lpstr>A126234722T_Data</vt:lpstr>
      <vt:lpstr>A126234722T_Latest</vt:lpstr>
      <vt:lpstr>A126234726A</vt:lpstr>
      <vt:lpstr>A126234726A_Data</vt:lpstr>
      <vt:lpstr>A126234726A_Latest</vt:lpstr>
      <vt:lpstr>A126234730T</vt:lpstr>
      <vt:lpstr>A126234730T_Data</vt:lpstr>
      <vt:lpstr>A126234730T_Latest</vt:lpstr>
      <vt:lpstr>A126234734A</vt:lpstr>
      <vt:lpstr>A126234734A_Data</vt:lpstr>
      <vt:lpstr>A126234734A_Latest</vt:lpstr>
      <vt:lpstr>A126234738K</vt:lpstr>
      <vt:lpstr>A126234738K_Data</vt:lpstr>
      <vt:lpstr>A126234738K_Latest</vt:lpstr>
      <vt:lpstr>A126234742A</vt:lpstr>
      <vt:lpstr>A126234742A_Data</vt:lpstr>
      <vt:lpstr>A126234742A_Latest</vt:lpstr>
      <vt:lpstr>A126234746K</vt:lpstr>
      <vt:lpstr>A126234746K_Data</vt:lpstr>
      <vt:lpstr>A126234746K_Latest</vt:lpstr>
      <vt:lpstr>A126234750A</vt:lpstr>
      <vt:lpstr>A126234750A_Data</vt:lpstr>
      <vt:lpstr>A126234750A_Latest</vt:lpstr>
      <vt:lpstr>A126234754K</vt:lpstr>
      <vt:lpstr>A126234754K_Data</vt:lpstr>
      <vt:lpstr>A126234754K_Latest</vt:lpstr>
      <vt:lpstr>A126234758V</vt:lpstr>
      <vt:lpstr>A126234758V_Data</vt:lpstr>
      <vt:lpstr>A126234758V_Latest</vt:lpstr>
      <vt:lpstr>A126234762K</vt:lpstr>
      <vt:lpstr>A126234762K_Data</vt:lpstr>
      <vt:lpstr>A126234762K_Latest</vt:lpstr>
      <vt:lpstr>A126234766V</vt:lpstr>
      <vt:lpstr>A126234766V_Data</vt:lpstr>
      <vt:lpstr>A126234766V_Latest</vt:lpstr>
      <vt:lpstr>A126234770K</vt:lpstr>
      <vt:lpstr>A126234770K_Data</vt:lpstr>
      <vt:lpstr>A126234770K_Latest</vt:lpstr>
      <vt:lpstr>A126234774V</vt:lpstr>
      <vt:lpstr>A126234774V_Data</vt:lpstr>
      <vt:lpstr>A126234774V_Latest</vt:lpstr>
      <vt:lpstr>A126234778C</vt:lpstr>
      <vt:lpstr>A126234778C_Data</vt:lpstr>
      <vt:lpstr>A126234778C_Latest</vt:lpstr>
      <vt:lpstr>A126234782V</vt:lpstr>
      <vt:lpstr>A126234782V_Data</vt:lpstr>
      <vt:lpstr>A126234782V_Latest</vt:lpstr>
      <vt:lpstr>A126234786C</vt:lpstr>
      <vt:lpstr>A126234786C_Data</vt:lpstr>
      <vt:lpstr>A126234786C_Latest</vt:lpstr>
      <vt:lpstr>A126234790V</vt:lpstr>
      <vt:lpstr>A126234790V_Data</vt:lpstr>
      <vt:lpstr>A126234790V_Latest</vt:lpstr>
      <vt:lpstr>A126234866C</vt:lpstr>
      <vt:lpstr>A126234866C_Data</vt:lpstr>
      <vt:lpstr>A126234866C_Latest</vt:lpstr>
      <vt:lpstr>A126234870V</vt:lpstr>
      <vt:lpstr>A126234870V_Data</vt:lpstr>
      <vt:lpstr>A126234870V_Latest</vt:lpstr>
      <vt:lpstr>A126234874C</vt:lpstr>
      <vt:lpstr>A126234874C_Data</vt:lpstr>
      <vt:lpstr>A126234874C_Latest</vt:lpstr>
      <vt:lpstr>A126234878L</vt:lpstr>
      <vt:lpstr>A126234878L_Data</vt:lpstr>
      <vt:lpstr>A126234878L_Latest</vt:lpstr>
      <vt:lpstr>A126234882C</vt:lpstr>
      <vt:lpstr>A126234882C_Data</vt:lpstr>
      <vt:lpstr>A126234882C_Latest</vt:lpstr>
      <vt:lpstr>A126234886L</vt:lpstr>
      <vt:lpstr>A126234886L_Data</vt:lpstr>
      <vt:lpstr>A126234886L_Latest</vt:lpstr>
      <vt:lpstr>A126234890C</vt:lpstr>
      <vt:lpstr>A126234890C_Data</vt:lpstr>
      <vt:lpstr>A126234890C_Latest</vt:lpstr>
      <vt:lpstr>A126234894L</vt:lpstr>
      <vt:lpstr>A126234894L_Data</vt:lpstr>
      <vt:lpstr>A126234894L_Latest</vt:lpstr>
      <vt:lpstr>A126234898W</vt:lpstr>
      <vt:lpstr>A126234898W_Data</vt:lpstr>
      <vt:lpstr>A126234898W_Latest</vt:lpstr>
      <vt:lpstr>A126234902A</vt:lpstr>
      <vt:lpstr>A126234902A_Data</vt:lpstr>
      <vt:lpstr>A126234902A_Latest</vt:lpstr>
      <vt:lpstr>A126234906K</vt:lpstr>
      <vt:lpstr>A126234906K_Data</vt:lpstr>
      <vt:lpstr>A126234906K_Latest</vt:lpstr>
      <vt:lpstr>A126234910A</vt:lpstr>
      <vt:lpstr>A126234910A_Data</vt:lpstr>
      <vt:lpstr>A126234910A_Latest</vt:lpstr>
      <vt:lpstr>A126234914K</vt:lpstr>
      <vt:lpstr>A126234914K_Data</vt:lpstr>
      <vt:lpstr>A126234914K_Latest</vt:lpstr>
      <vt:lpstr>A126234918V</vt:lpstr>
      <vt:lpstr>A126234918V_Data</vt:lpstr>
      <vt:lpstr>A126234918V_Latest</vt:lpstr>
      <vt:lpstr>A126234922K</vt:lpstr>
      <vt:lpstr>A126234922K_Data</vt:lpstr>
      <vt:lpstr>A126234922K_Latest</vt:lpstr>
      <vt:lpstr>A126234926V</vt:lpstr>
      <vt:lpstr>A126234926V_Data</vt:lpstr>
      <vt:lpstr>A126234926V_Latest</vt:lpstr>
      <vt:lpstr>A126234930K</vt:lpstr>
      <vt:lpstr>A126234930K_Data</vt:lpstr>
      <vt:lpstr>A126234930K_Latest</vt:lpstr>
      <vt:lpstr>A126234934V</vt:lpstr>
      <vt:lpstr>A126234934V_Data</vt:lpstr>
      <vt:lpstr>A126234934V_Latest</vt:lpstr>
      <vt:lpstr>A126234938C</vt:lpstr>
      <vt:lpstr>A126234938C_Data</vt:lpstr>
      <vt:lpstr>A126234938C_Latest</vt:lpstr>
      <vt:lpstr>A126234942V</vt:lpstr>
      <vt:lpstr>A126234942V_Data</vt:lpstr>
      <vt:lpstr>A126234942V_Latest</vt:lpstr>
      <vt:lpstr>A126234946C</vt:lpstr>
      <vt:lpstr>A126234946C_Data</vt:lpstr>
      <vt:lpstr>A126234946C_Latest</vt:lpstr>
      <vt:lpstr>A126234950V</vt:lpstr>
      <vt:lpstr>A126234950V_Data</vt:lpstr>
      <vt:lpstr>A126234950V_Latest</vt:lpstr>
      <vt:lpstr>A126234954C</vt:lpstr>
      <vt:lpstr>A126234954C_Data</vt:lpstr>
      <vt:lpstr>A126234954C_Latest</vt:lpstr>
      <vt:lpstr>A126234958L</vt:lpstr>
      <vt:lpstr>A126234958L_Data</vt:lpstr>
      <vt:lpstr>A126234958L_Latest</vt:lpstr>
      <vt:lpstr>A126234962C</vt:lpstr>
      <vt:lpstr>A126234962C_Data</vt:lpstr>
      <vt:lpstr>A126234962C_Latest</vt:lpstr>
      <vt:lpstr>A126234966L</vt:lpstr>
      <vt:lpstr>A126234966L_Data</vt:lpstr>
      <vt:lpstr>A126234966L_Latest</vt:lpstr>
      <vt:lpstr>A126234970C</vt:lpstr>
      <vt:lpstr>A126234970C_Data</vt:lpstr>
      <vt:lpstr>A126234970C_Latest</vt:lpstr>
      <vt:lpstr>A126234974L</vt:lpstr>
      <vt:lpstr>A126234974L_Data</vt:lpstr>
      <vt:lpstr>A126234974L_Latest</vt:lpstr>
      <vt:lpstr>A126234978W</vt:lpstr>
      <vt:lpstr>A126234978W_Data</vt:lpstr>
      <vt:lpstr>A126234978W_Latest</vt:lpstr>
      <vt:lpstr>A126234982L</vt:lpstr>
      <vt:lpstr>A126234982L_Data</vt:lpstr>
      <vt:lpstr>A126234982L_Latest</vt:lpstr>
      <vt:lpstr>A126234986W</vt:lpstr>
      <vt:lpstr>A126234986W_Data</vt:lpstr>
      <vt:lpstr>A126234986W_Latest</vt:lpstr>
      <vt:lpstr>A126234990L</vt:lpstr>
      <vt:lpstr>A126234990L_Data</vt:lpstr>
      <vt:lpstr>A126234990L_Latest</vt:lpstr>
      <vt:lpstr>A126234994W</vt:lpstr>
      <vt:lpstr>A126234994W_Data</vt:lpstr>
      <vt:lpstr>A126234994W_Latest</vt:lpstr>
      <vt:lpstr>A126234998F</vt:lpstr>
      <vt:lpstr>A126234998F_Data</vt:lpstr>
      <vt:lpstr>A126234998F_Latest</vt:lpstr>
      <vt:lpstr>A126235002L</vt:lpstr>
      <vt:lpstr>A126235002L_Data</vt:lpstr>
      <vt:lpstr>A126235002L_Latest</vt:lpstr>
      <vt:lpstr>A126235006W</vt:lpstr>
      <vt:lpstr>A126235006W_Data</vt:lpstr>
      <vt:lpstr>A126235006W_Latest</vt:lpstr>
      <vt:lpstr>A126235010L</vt:lpstr>
      <vt:lpstr>A126235010L_Data</vt:lpstr>
      <vt:lpstr>A126235010L_Latest</vt:lpstr>
      <vt:lpstr>A126235014W</vt:lpstr>
      <vt:lpstr>A126235014W_Data</vt:lpstr>
      <vt:lpstr>A126235014W_Latest</vt:lpstr>
      <vt:lpstr>A126235018F</vt:lpstr>
      <vt:lpstr>A126235018F_Data</vt:lpstr>
      <vt:lpstr>A126235018F_Latest</vt:lpstr>
      <vt:lpstr>A126235022W</vt:lpstr>
      <vt:lpstr>A126235022W_Data</vt:lpstr>
      <vt:lpstr>A126235022W_Latest</vt:lpstr>
      <vt:lpstr>A126235026F</vt:lpstr>
      <vt:lpstr>A126235026F_Data</vt:lpstr>
      <vt:lpstr>A126235026F_Latest</vt:lpstr>
      <vt:lpstr>A126235030W</vt:lpstr>
      <vt:lpstr>A126235030W_Data</vt:lpstr>
      <vt:lpstr>A126235030W_Latest</vt:lpstr>
      <vt:lpstr>A126235034F</vt:lpstr>
      <vt:lpstr>A126235034F_Data</vt:lpstr>
      <vt:lpstr>A126235034F_Latest</vt:lpstr>
      <vt:lpstr>A126235038R</vt:lpstr>
      <vt:lpstr>A126235038R_Data</vt:lpstr>
      <vt:lpstr>A126235038R_Latest</vt:lpstr>
      <vt:lpstr>A126235042F</vt:lpstr>
      <vt:lpstr>A126235042F_Data</vt:lpstr>
      <vt:lpstr>A126235042F_Latest</vt:lpstr>
      <vt:lpstr>A126235046R</vt:lpstr>
      <vt:lpstr>A126235046R_Data</vt:lpstr>
      <vt:lpstr>A126235046R_Latest</vt:lpstr>
      <vt:lpstr>A126235050F</vt:lpstr>
      <vt:lpstr>A126235050F_Data</vt:lpstr>
      <vt:lpstr>A126235050F_Latest</vt:lpstr>
      <vt:lpstr>A126235054R</vt:lpstr>
      <vt:lpstr>A126235054R_Data</vt:lpstr>
      <vt:lpstr>A126235054R_Latest</vt:lpstr>
      <vt:lpstr>A126235058X</vt:lpstr>
      <vt:lpstr>A126235058X_Data</vt:lpstr>
      <vt:lpstr>A126235058X_Latest</vt:lpstr>
      <vt:lpstr>A126235062R</vt:lpstr>
      <vt:lpstr>A126235062R_Data</vt:lpstr>
      <vt:lpstr>A126235062R_Latest</vt:lpstr>
      <vt:lpstr>A126235066X</vt:lpstr>
      <vt:lpstr>A126235066X_Data</vt:lpstr>
      <vt:lpstr>A126235066X_Latest</vt:lpstr>
      <vt:lpstr>A126235070R</vt:lpstr>
      <vt:lpstr>A126235070R_Data</vt:lpstr>
      <vt:lpstr>A126235070R_Latest</vt:lpstr>
      <vt:lpstr>A126235074X</vt:lpstr>
      <vt:lpstr>A126235074X_Data</vt:lpstr>
      <vt:lpstr>A126235074X_Latest</vt:lpstr>
      <vt:lpstr>A126235078J</vt:lpstr>
      <vt:lpstr>A126235078J_Data</vt:lpstr>
      <vt:lpstr>A126235078J_Latest</vt:lpstr>
      <vt:lpstr>A126235082X</vt:lpstr>
      <vt:lpstr>A126235082X_Data</vt:lpstr>
      <vt:lpstr>A126235082X_Latest</vt:lpstr>
      <vt:lpstr>A126235086J</vt:lpstr>
      <vt:lpstr>A126235086J_Data</vt:lpstr>
      <vt:lpstr>A126235086J_Latest</vt:lpstr>
      <vt:lpstr>A126235090X</vt:lpstr>
      <vt:lpstr>A126235090X_Data</vt:lpstr>
      <vt:lpstr>A126235090X_Latest</vt:lpstr>
      <vt:lpstr>A126235094J</vt:lpstr>
      <vt:lpstr>A126235094J_Data</vt:lpstr>
      <vt:lpstr>A126235094J_Latest</vt:lpstr>
      <vt:lpstr>A126235098T</vt:lpstr>
      <vt:lpstr>A126235098T_Data</vt:lpstr>
      <vt:lpstr>A126235098T_Latest</vt:lpstr>
      <vt:lpstr>A126235102W</vt:lpstr>
      <vt:lpstr>A126235102W_Data</vt:lpstr>
      <vt:lpstr>A126235102W_Latest</vt:lpstr>
      <vt:lpstr>A126235106F</vt:lpstr>
      <vt:lpstr>A126235106F_Data</vt:lpstr>
      <vt:lpstr>A126235106F_Latest</vt:lpstr>
      <vt:lpstr>A126235110W</vt:lpstr>
      <vt:lpstr>A126235110W_Data</vt:lpstr>
      <vt:lpstr>A126235110W_Latest</vt:lpstr>
      <vt:lpstr>A126235114F</vt:lpstr>
      <vt:lpstr>A126235114F_Data</vt:lpstr>
      <vt:lpstr>A126235114F_Latest</vt:lpstr>
      <vt:lpstr>A126235118R</vt:lpstr>
      <vt:lpstr>A126235118R_Data</vt:lpstr>
      <vt:lpstr>A126235118R_Latest</vt:lpstr>
      <vt:lpstr>A126235122F</vt:lpstr>
      <vt:lpstr>A126235122F_Data</vt:lpstr>
      <vt:lpstr>A126235122F_Latest</vt:lpstr>
      <vt:lpstr>A126235126R</vt:lpstr>
      <vt:lpstr>A126235126R_Data</vt:lpstr>
      <vt:lpstr>A126235126R_Latest</vt:lpstr>
      <vt:lpstr>A126235130F</vt:lpstr>
      <vt:lpstr>A126235130F_Data</vt:lpstr>
      <vt:lpstr>A126235130F_Latest</vt:lpstr>
      <vt:lpstr>A126235134R</vt:lpstr>
      <vt:lpstr>A126235134R_Data</vt:lpstr>
      <vt:lpstr>A126235134R_Latest</vt:lpstr>
      <vt:lpstr>A126235138X</vt:lpstr>
      <vt:lpstr>A126235138X_Data</vt:lpstr>
      <vt:lpstr>A126235138X_Latest</vt:lpstr>
      <vt:lpstr>A126235142R</vt:lpstr>
      <vt:lpstr>A126235142R_Data</vt:lpstr>
      <vt:lpstr>A126235142R_Latest</vt:lpstr>
      <vt:lpstr>A126235146X</vt:lpstr>
      <vt:lpstr>A126235146X_Data</vt:lpstr>
      <vt:lpstr>A126235146X_Latest</vt:lpstr>
      <vt:lpstr>A126235150R</vt:lpstr>
      <vt:lpstr>A126235150R_Data</vt:lpstr>
      <vt:lpstr>A126235150R_Latest</vt:lpstr>
      <vt:lpstr>A126235154X</vt:lpstr>
      <vt:lpstr>A126235154X_Data</vt:lpstr>
      <vt:lpstr>A126235154X_Latest</vt:lpstr>
      <vt:lpstr>A126235158J</vt:lpstr>
      <vt:lpstr>A126235158J_Data</vt:lpstr>
      <vt:lpstr>A126235158J_Latest</vt:lpstr>
      <vt:lpstr>A126235162X</vt:lpstr>
      <vt:lpstr>A126235162X_Data</vt:lpstr>
      <vt:lpstr>A126235162X_Latest</vt:lpstr>
      <vt:lpstr>A126235166J</vt:lpstr>
      <vt:lpstr>A126235166J_Data</vt:lpstr>
      <vt:lpstr>A126235166J_Latest</vt:lpstr>
      <vt:lpstr>A126235170X</vt:lpstr>
      <vt:lpstr>A126235170X_Data</vt:lpstr>
      <vt:lpstr>A126235170X_Latest</vt:lpstr>
      <vt:lpstr>A126235174J</vt:lpstr>
      <vt:lpstr>A126235174J_Data</vt:lpstr>
      <vt:lpstr>A126235174J_Latest</vt:lpstr>
      <vt:lpstr>A126235178T</vt:lpstr>
      <vt:lpstr>A126235178T_Data</vt:lpstr>
      <vt:lpstr>A126235178T_Latest</vt:lpstr>
      <vt:lpstr>A126235182J</vt:lpstr>
      <vt:lpstr>A126235182J_Data</vt:lpstr>
      <vt:lpstr>A126235182J_Latest</vt:lpstr>
      <vt:lpstr>A126235186T</vt:lpstr>
      <vt:lpstr>A126235186T_Data</vt:lpstr>
      <vt:lpstr>A126235186T_Latest</vt:lpstr>
      <vt:lpstr>A126235190J</vt:lpstr>
      <vt:lpstr>A126235190J_Data</vt:lpstr>
      <vt:lpstr>A126235190J_Latest</vt:lpstr>
      <vt:lpstr>A126235194T</vt:lpstr>
      <vt:lpstr>A126235194T_Data</vt:lpstr>
      <vt:lpstr>A126235194T_Latest</vt:lpstr>
      <vt:lpstr>A126235198A</vt:lpstr>
      <vt:lpstr>A126235198A_Data</vt:lpstr>
      <vt:lpstr>A126235198A_Latest</vt:lpstr>
      <vt:lpstr>A126235202F</vt:lpstr>
      <vt:lpstr>A126235202F_Data</vt:lpstr>
      <vt:lpstr>A126235202F_Latest</vt:lpstr>
      <vt:lpstr>A126235206R</vt:lpstr>
      <vt:lpstr>A126235206R_Data</vt:lpstr>
      <vt:lpstr>A126235206R_Latest</vt:lpstr>
      <vt:lpstr>A126235210F</vt:lpstr>
      <vt:lpstr>A126235210F_Data</vt:lpstr>
      <vt:lpstr>A126235210F_Latest</vt:lpstr>
      <vt:lpstr>A126235214R</vt:lpstr>
      <vt:lpstr>A126235214R_Data</vt:lpstr>
      <vt:lpstr>A126235214R_Latest</vt:lpstr>
      <vt:lpstr>A126235218X</vt:lpstr>
      <vt:lpstr>A126235218X_Data</vt:lpstr>
      <vt:lpstr>A126235218X_Latest</vt:lpstr>
      <vt:lpstr>A126235222R</vt:lpstr>
      <vt:lpstr>A126235222R_Data</vt:lpstr>
      <vt:lpstr>A126235222R_Latest</vt:lpstr>
      <vt:lpstr>A126235226X</vt:lpstr>
      <vt:lpstr>A126235226X_Data</vt:lpstr>
      <vt:lpstr>A126235226X_Latest</vt:lpstr>
      <vt:lpstr>A126235230R</vt:lpstr>
      <vt:lpstr>A126235230R_Data</vt:lpstr>
      <vt:lpstr>A126235230R_Latest</vt:lpstr>
      <vt:lpstr>A126235234X</vt:lpstr>
      <vt:lpstr>A126235234X_Data</vt:lpstr>
      <vt:lpstr>A126235234X_Latest</vt:lpstr>
      <vt:lpstr>A126235238J</vt:lpstr>
      <vt:lpstr>A126235238J_Data</vt:lpstr>
      <vt:lpstr>A126235238J_Latest</vt:lpstr>
      <vt:lpstr>A126235242X</vt:lpstr>
      <vt:lpstr>A126235242X_Data</vt:lpstr>
      <vt:lpstr>A126235242X_Latest</vt:lpstr>
      <vt:lpstr>A126235246J</vt:lpstr>
      <vt:lpstr>A126235246J_Data</vt:lpstr>
      <vt:lpstr>A126235246J_Latest</vt:lpstr>
      <vt:lpstr>A126235250X</vt:lpstr>
      <vt:lpstr>A126235250X_Data</vt:lpstr>
      <vt:lpstr>A126235250X_Latest</vt:lpstr>
      <vt:lpstr>A126235254J</vt:lpstr>
      <vt:lpstr>A126235254J_Data</vt:lpstr>
      <vt:lpstr>A126235254J_Latest</vt:lpstr>
      <vt:lpstr>A126235258T</vt:lpstr>
      <vt:lpstr>A126235258T_Data</vt:lpstr>
      <vt:lpstr>A126235258T_Latest</vt:lpstr>
      <vt:lpstr>A126235262J</vt:lpstr>
      <vt:lpstr>A126235262J_Data</vt:lpstr>
      <vt:lpstr>A126235262J_Latest</vt:lpstr>
      <vt:lpstr>A126235266T</vt:lpstr>
      <vt:lpstr>A126235266T_Data</vt:lpstr>
      <vt:lpstr>A126235266T_Latest</vt:lpstr>
      <vt:lpstr>A126235270J</vt:lpstr>
      <vt:lpstr>A126235270J_Data</vt:lpstr>
      <vt:lpstr>A126235270J_Latest</vt:lpstr>
      <vt:lpstr>A126235274T</vt:lpstr>
      <vt:lpstr>A126235274T_Data</vt:lpstr>
      <vt:lpstr>A126235274T_Latest</vt:lpstr>
      <vt:lpstr>A126235278A</vt:lpstr>
      <vt:lpstr>A126235278A_Data</vt:lpstr>
      <vt:lpstr>A126235278A_Latest</vt:lpstr>
      <vt:lpstr>A126235282T</vt:lpstr>
      <vt:lpstr>A126235282T_Data</vt:lpstr>
      <vt:lpstr>A126235282T_Latest</vt:lpstr>
      <vt:lpstr>A126235286A</vt:lpstr>
      <vt:lpstr>A126235286A_Data</vt:lpstr>
      <vt:lpstr>A126235286A_Latest</vt:lpstr>
      <vt:lpstr>A126235290T</vt:lpstr>
      <vt:lpstr>A126235290T_Data</vt:lpstr>
      <vt:lpstr>A126235290T_Latest</vt:lpstr>
      <vt:lpstr>A126235294A</vt:lpstr>
      <vt:lpstr>A126235294A_Data</vt:lpstr>
      <vt:lpstr>A126235294A_Latest</vt:lpstr>
      <vt:lpstr>A126235370T</vt:lpstr>
      <vt:lpstr>A126235370T_Data</vt:lpstr>
      <vt:lpstr>A126235370T_Latest</vt:lpstr>
      <vt:lpstr>A126235374A</vt:lpstr>
      <vt:lpstr>A126235374A_Data</vt:lpstr>
      <vt:lpstr>A126235374A_Latest</vt:lpstr>
      <vt:lpstr>A126235378K</vt:lpstr>
      <vt:lpstr>A126235378K_Data</vt:lpstr>
      <vt:lpstr>A126235378K_Latest</vt:lpstr>
      <vt:lpstr>A126235382A</vt:lpstr>
      <vt:lpstr>A126235382A_Data</vt:lpstr>
      <vt:lpstr>A126235382A_Latest</vt:lpstr>
      <vt:lpstr>A126235386K</vt:lpstr>
      <vt:lpstr>A126235386K_Data</vt:lpstr>
      <vt:lpstr>A126235386K_Latest</vt:lpstr>
      <vt:lpstr>A126235390A</vt:lpstr>
      <vt:lpstr>A126235390A_Data</vt:lpstr>
      <vt:lpstr>A126235390A_Latest</vt:lpstr>
      <vt:lpstr>A126235394K</vt:lpstr>
      <vt:lpstr>A126235394K_Data</vt:lpstr>
      <vt:lpstr>A126235394K_Latest</vt:lpstr>
      <vt:lpstr>A126235398V</vt:lpstr>
      <vt:lpstr>A126235398V_Data</vt:lpstr>
      <vt:lpstr>A126235398V_Latest</vt:lpstr>
      <vt:lpstr>A126235402X</vt:lpstr>
      <vt:lpstr>A126235402X_Data</vt:lpstr>
      <vt:lpstr>A126235402X_Latest</vt:lpstr>
      <vt:lpstr>A126235406J</vt:lpstr>
      <vt:lpstr>A126235406J_Data</vt:lpstr>
      <vt:lpstr>A126235406J_Latest</vt:lpstr>
      <vt:lpstr>A126235410X</vt:lpstr>
      <vt:lpstr>A126235410X_Data</vt:lpstr>
      <vt:lpstr>A126235410X_Latest</vt:lpstr>
      <vt:lpstr>A126235414J</vt:lpstr>
      <vt:lpstr>A126235414J_Data</vt:lpstr>
      <vt:lpstr>A126235414J_Latest</vt:lpstr>
      <vt:lpstr>A126235418T</vt:lpstr>
      <vt:lpstr>A126235418T_Data</vt:lpstr>
      <vt:lpstr>A126235418T_Latest</vt:lpstr>
      <vt:lpstr>A126235422J</vt:lpstr>
      <vt:lpstr>A126235422J_Data</vt:lpstr>
      <vt:lpstr>A126235422J_Latest</vt:lpstr>
      <vt:lpstr>A126235426T</vt:lpstr>
      <vt:lpstr>A126235426T_Data</vt:lpstr>
      <vt:lpstr>A126235426T_Latest</vt:lpstr>
      <vt:lpstr>A126235430J</vt:lpstr>
      <vt:lpstr>A126235430J_Data</vt:lpstr>
      <vt:lpstr>A126235430J_Latest</vt:lpstr>
      <vt:lpstr>A126235434T</vt:lpstr>
      <vt:lpstr>A126235434T_Data</vt:lpstr>
      <vt:lpstr>A126235434T_Latest</vt:lpstr>
      <vt:lpstr>A126235438A</vt:lpstr>
      <vt:lpstr>A126235438A_Data</vt:lpstr>
      <vt:lpstr>A126235438A_Latest</vt:lpstr>
      <vt:lpstr>A126235442T</vt:lpstr>
      <vt:lpstr>A126235442T_Data</vt:lpstr>
      <vt:lpstr>A126235442T_Latest</vt:lpstr>
      <vt:lpstr>A126235446A</vt:lpstr>
      <vt:lpstr>A126235446A_Data</vt:lpstr>
      <vt:lpstr>A126235446A_Latest</vt:lpstr>
      <vt:lpstr>A126235450T</vt:lpstr>
      <vt:lpstr>A126235450T_Data</vt:lpstr>
      <vt:lpstr>A126235450T_Latest</vt:lpstr>
      <vt:lpstr>A126235454A</vt:lpstr>
      <vt:lpstr>A126235454A_Data</vt:lpstr>
      <vt:lpstr>A126235454A_Latest</vt:lpstr>
      <vt:lpstr>A126235458K</vt:lpstr>
      <vt:lpstr>A126235458K_Data</vt:lpstr>
      <vt:lpstr>A126235458K_Latest</vt:lpstr>
      <vt:lpstr>A126235462A</vt:lpstr>
      <vt:lpstr>A126235462A_Data</vt:lpstr>
      <vt:lpstr>A126235462A_Latest</vt:lpstr>
      <vt:lpstr>A126235466K</vt:lpstr>
      <vt:lpstr>A126235466K_Data</vt:lpstr>
      <vt:lpstr>A126235466K_Latest</vt:lpstr>
      <vt:lpstr>A126235470A</vt:lpstr>
      <vt:lpstr>A126235470A_Data</vt:lpstr>
      <vt:lpstr>A126235470A_Latest</vt:lpstr>
      <vt:lpstr>A126235474K</vt:lpstr>
      <vt:lpstr>A126235474K_Data</vt:lpstr>
      <vt:lpstr>A126235474K_Latest</vt:lpstr>
      <vt:lpstr>A126235478V</vt:lpstr>
      <vt:lpstr>A126235478V_Data</vt:lpstr>
      <vt:lpstr>A126235478V_Latest</vt:lpstr>
      <vt:lpstr>A126235482K</vt:lpstr>
      <vt:lpstr>A126235482K_Data</vt:lpstr>
      <vt:lpstr>A126235482K_Latest</vt:lpstr>
      <vt:lpstr>A126235486V</vt:lpstr>
      <vt:lpstr>A126235486V_Data</vt:lpstr>
      <vt:lpstr>A126235486V_Latest</vt:lpstr>
      <vt:lpstr>A126235490K</vt:lpstr>
      <vt:lpstr>A126235490K_Data</vt:lpstr>
      <vt:lpstr>A126235490K_Latest</vt:lpstr>
      <vt:lpstr>A126235494V</vt:lpstr>
      <vt:lpstr>A126235494V_Data</vt:lpstr>
      <vt:lpstr>A126235494V_Latest</vt:lpstr>
      <vt:lpstr>A126235498C</vt:lpstr>
      <vt:lpstr>A126235498C_Data</vt:lpstr>
      <vt:lpstr>A126235498C_Latest</vt:lpstr>
      <vt:lpstr>A126235502J</vt:lpstr>
      <vt:lpstr>A126235502J_Data</vt:lpstr>
      <vt:lpstr>A126235502J_Latest</vt:lpstr>
      <vt:lpstr>A126235506T</vt:lpstr>
      <vt:lpstr>A126235506T_Data</vt:lpstr>
      <vt:lpstr>A126235506T_Latest</vt:lpstr>
      <vt:lpstr>A126235510J</vt:lpstr>
      <vt:lpstr>A126235510J_Data</vt:lpstr>
      <vt:lpstr>A126235510J_Latest</vt:lpstr>
      <vt:lpstr>A126235514T</vt:lpstr>
      <vt:lpstr>A126235514T_Data</vt:lpstr>
      <vt:lpstr>A126235514T_Latest</vt:lpstr>
      <vt:lpstr>A126235518A</vt:lpstr>
      <vt:lpstr>A126235518A_Data</vt:lpstr>
      <vt:lpstr>A126235518A_Latest</vt:lpstr>
      <vt:lpstr>A126235522T</vt:lpstr>
      <vt:lpstr>A126235522T_Data</vt:lpstr>
      <vt:lpstr>A126235522T_Latest</vt:lpstr>
      <vt:lpstr>A126235526A</vt:lpstr>
      <vt:lpstr>A126235526A_Data</vt:lpstr>
      <vt:lpstr>A126235526A_Latest</vt:lpstr>
      <vt:lpstr>A126235530T</vt:lpstr>
      <vt:lpstr>A126235530T_Data</vt:lpstr>
      <vt:lpstr>A126235530T_Latest</vt:lpstr>
      <vt:lpstr>A126235534A</vt:lpstr>
      <vt:lpstr>A126235534A_Data</vt:lpstr>
      <vt:lpstr>A126235534A_Latest</vt:lpstr>
      <vt:lpstr>A126235538K</vt:lpstr>
      <vt:lpstr>A126235538K_Data</vt:lpstr>
      <vt:lpstr>A126235538K_Latest</vt:lpstr>
      <vt:lpstr>A126235542A</vt:lpstr>
      <vt:lpstr>A126235542A_Data</vt:lpstr>
      <vt:lpstr>A126235542A_Latest</vt:lpstr>
      <vt:lpstr>A126235546K</vt:lpstr>
      <vt:lpstr>A126235546K_Data</vt:lpstr>
      <vt:lpstr>A126235546K_Latest</vt:lpstr>
      <vt:lpstr>A126235550A</vt:lpstr>
      <vt:lpstr>A126235550A_Data</vt:lpstr>
      <vt:lpstr>A126235550A_Latest</vt:lpstr>
      <vt:lpstr>A126235554K</vt:lpstr>
      <vt:lpstr>A126235554K_Data</vt:lpstr>
      <vt:lpstr>A126235554K_Latest</vt:lpstr>
      <vt:lpstr>A126235558V</vt:lpstr>
      <vt:lpstr>A126235558V_Data</vt:lpstr>
      <vt:lpstr>A126235558V_Latest</vt:lpstr>
      <vt:lpstr>A126235562K</vt:lpstr>
      <vt:lpstr>A126235562K_Data</vt:lpstr>
      <vt:lpstr>A126235562K_Latest</vt:lpstr>
      <vt:lpstr>A126235566V</vt:lpstr>
      <vt:lpstr>A126235566V_Data</vt:lpstr>
      <vt:lpstr>A126235566V_Latest</vt:lpstr>
      <vt:lpstr>A126235570K</vt:lpstr>
      <vt:lpstr>A126235570K_Data</vt:lpstr>
      <vt:lpstr>A126235570K_Latest</vt:lpstr>
      <vt:lpstr>A126235574V</vt:lpstr>
      <vt:lpstr>A126235574V_Data</vt:lpstr>
      <vt:lpstr>A126235574V_Latest</vt:lpstr>
      <vt:lpstr>A126235578C</vt:lpstr>
      <vt:lpstr>A126235578C_Data</vt:lpstr>
      <vt:lpstr>A126235578C_Latest</vt:lpstr>
      <vt:lpstr>A126235582V</vt:lpstr>
      <vt:lpstr>A126235582V_Data</vt:lpstr>
      <vt:lpstr>A126235582V_Latest</vt:lpstr>
      <vt:lpstr>A126235658C</vt:lpstr>
      <vt:lpstr>A126235658C_Data</vt:lpstr>
      <vt:lpstr>A126235658C_Latest</vt:lpstr>
      <vt:lpstr>A126235662V</vt:lpstr>
      <vt:lpstr>A126235662V_Data</vt:lpstr>
      <vt:lpstr>A126235662V_Latest</vt:lpstr>
      <vt:lpstr>A126235666C</vt:lpstr>
      <vt:lpstr>A126235666C_Data</vt:lpstr>
      <vt:lpstr>A126235666C_Latest</vt:lpstr>
      <vt:lpstr>A126235670V</vt:lpstr>
      <vt:lpstr>A126235670V_Data</vt:lpstr>
      <vt:lpstr>A126235670V_Latest</vt:lpstr>
      <vt:lpstr>A126235674C</vt:lpstr>
      <vt:lpstr>A126235674C_Data</vt:lpstr>
      <vt:lpstr>A126235674C_Latest</vt:lpstr>
      <vt:lpstr>A126235678L</vt:lpstr>
      <vt:lpstr>A126235678L_Data</vt:lpstr>
      <vt:lpstr>A126235678L_Latest</vt:lpstr>
      <vt:lpstr>A126235682C</vt:lpstr>
      <vt:lpstr>A126235682C_Data</vt:lpstr>
      <vt:lpstr>A126235682C_Latest</vt:lpstr>
      <vt:lpstr>A126235686L</vt:lpstr>
      <vt:lpstr>A126235686L_Data</vt:lpstr>
      <vt:lpstr>A126235686L_Latest</vt:lpstr>
      <vt:lpstr>A126235690C</vt:lpstr>
      <vt:lpstr>A126235690C_Data</vt:lpstr>
      <vt:lpstr>A126235690C_Latest</vt:lpstr>
      <vt:lpstr>A126235694L</vt:lpstr>
      <vt:lpstr>A126235694L_Data</vt:lpstr>
      <vt:lpstr>A126235694L_Latest</vt:lpstr>
      <vt:lpstr>A126235698W</vt:lpstr>
      <vt:lpstr>A126235698W_Data</vt:lpstr>
      <vt:lpstr>A126235698W_Latest</vt:lpstr>
      <vt:lpstr>A126235702A</vt:lpstr>
      <vt:lpstr>A126235702A_Data</vt:lpstr>
      <vt:lpstr>A126235702A_Latest</vt:lpstr>
      <vt:lpstr>A126235706K</vt:lpstr>
      <vt:lpstr>A126235706K_Data</vt:lpstr>
      <vt:lpstr>A126235706K_Latest</vt:lpstr>
      <vt:lpstr>A126235710A</vt:lpstr>
      <vt:lpstr>A126235710A_Data</vt:lpstr>
      <vt:lpstr>A126235710A_Latest</vt:lpstr>
      <vt:lpstr>A126235714K</vt:lpstr>
      <vt:lpstr>A126235714K_Data</vt:lpstr>
      <vt:lpstr>A126235714K_Latest</vt:lpstr>
      <vt:lpstr>A126235718V</vt:lpstr>
      <vt:lpstr>A126235718V_Data</vt:lpstr>
      <vt:lpstr>A126235718V_Latest</vt:lpstr>
      <vt:lpstr>A126235722K</vt:lpstr>
      <vt:lpstr>A126235722K_Data</vt:lpstr>
      <vt:lpstr>A126235722K_Latest</vt:lpstr>
      <vt:lpstr>A126235726V</vt:lpstr>
      <vt:lpstr>A126235726V_Data</vt:lpstr>
      <vt:lpstr>A126235726V_Latest</vt:lpstr>
      <vt:lpstr>A126235730K</vt:lpstr>
      <vt:lpstr>A126235730K_Data</vt:lpstr>
      <vt:lpstr>A126235730K_Latest</vt:lpstr>
      <vt:lpstr>A126235734V</vt:lpstr>
      <vt:lpstr>A126235734V_Data</vt:lpstr>
      <vt:lpstr>A126235734V_Latest</vt:lpstr>
      <vt:lpstr>A126235738C</vt:lpstr>
      <vt:lpstr>A126235738C_Data</vt:lpstr>
      <vt:lpstr>A126235738C_Latest</vt:lpstr>
      <vt:lpstr>A126235742V</vt:lpstr>
      <vt:lpstr>A126235742V_Data</vt:lpstr>
      <vt:lpstr>A126235742V_Latest</vt:lpstr>
      <vt:lpstr>A126235746C</vt:lpstr>
      <vt:lpstr>A126235746C_Data</vt:lpstr>
      <vt:lpstr>A126235746C_Latest</vt:lpstr>
      <vt:lpstr>A126235750V</vt:lpstr>
      <vt:lpstr>A126235750V_Data</vt:lpstr>
      <vt:lpstr>A126235750V_Latest</vt:lpstr>
      <vt:lpstr>A126235754C</vt:lpstr>
      <vt:lpstr>A126235754C_Data</vt:lpstr>
      <vt:lpstr>A126235754C_Latest</vt:lpstr>
      <vt:lpstr>A126235758L</vt:lpstr>
      <vt:lpstr>A126235758L_Data</vt:lpstr>
      <vt:lpstr>A126235758L_Latest</vt:lpstr>
      <vt:lpstr>A126235762C</vt:lpstr>
      <vt:lpstr>A126235762C_Data</vt:lpstr>
      <vt:lpstr>A126235762C_Latest</vt:lpstr>
      <vt:lpstr>A126235766L</vt:lpstr>
      <vt:lpstr>A126235766L_Data</vt:lpstr>
      <vt:lpstr>A126235766L_Latest</vt:lpstr>
      <vt:lpstr>A126235770C</vt:lpstr>
      <vt:lpstr>A126235770C_Data</vt:lpstr>
      <vt:lpstr>A126235770C_Latest</vt:lpstr>
      <vt:lpstr>A126235774L</vt:lpstr>
      <vt:lpstr>A126235774L_Data</vt:lpstr>
      <vt:lpstr>A126235774L_Latest</vt:lpstr>
      <vt:lpstr>A126235778W</vt:lpstr>
      <vt:lpstr>A126235778W_Data</vt:lpstr>
      <vt:lpstr>A126235778W_Latest</vt:lpstr>
      <vt:lpstr>A126235782L</vt:lpstr>
      <vt:lpstr>A126235782L_Data</vt:lpstr>
      <vt:lpstr>A126235782L_Latest</vt:lpstr>
      <vt:lpstr>A126235786W</vt:lpstr>
      <vt:lpstr>A126235786W_Data</vt:lpstr>
      <vt:lpstr>A126235786W_Latest</vt:lpstr>
      <vt:lpstr>A126235790L</vt:lpstr>
      <vt:lpstr>A126235790L_Data</vt:lpstr>
      <vt:lpstr>A126235790L_Latest</vt:lpstr>
      <vt:lpstr>A126235794W</vt:lpstr>
      <vt:lpstr>A126235794W_Data</vt:lpstr>
      <vt:lpstr>A126235794W_Latest</vt:lpstr>
      <vt:lpstr>A126235798F</vt:lpstr>
      <vt:lpstr>A126235798F_Data</vt:lpstr>
      <vt:lpstr>A126235798F_Latest</vt:lpstr>
      <vt:lpstr>A126235802K</vt:lpstr>
      <vt:lpstr>A126235802K_Data</vt:lpstr>
      <vt:lpstr>A126235802K_Latest</vt:lpstr>
      <vt:lpstr>A126235806V</vt:lpstr>
      <vt:lpstr>A126235806V_Data</vt:lpstr>
      <vt:lpstr>A126235806V_Latest</vt:lpstr>
      <vt:lpstr>A126235810K</vt:lpstr>
      <vt:lpstr>A126235810K_Data</vt:lpstr>
      <vt:lpstr>A126235810K_Latest</vt:lpstr>
      <vt:lpstr>A126235814V</vt:lpstr>
      <vt:lpstr>A126235814V_Data</vt:lpstr>
      <vt:lpstr>A126235814V_Latest</vt:lpstr>
      <vt:lpstr>A126235818C</vt:lpstr>
      <vt:lpstr>A126235818C_Data</vt:lpstr>
      <vt:lpstr>A126235818C_Latest</vt:lpstr>
      <vt:lpstr>A126235822V</vt:lpstr>
      <vt:lpstr>A126235822V_Data</vt:lpstr>
      <vt:lpstr>A126235822V_Latest</vt:lpstr>
      <vt:lpstr>A126235826C</vt:lpstr>
      <vt:lpstr>A126235826C_Data</vt:lpstr>
      <vt:lpstr>A126235826C_Latest</vt:lpstr>
      <vt:lpstr>A126235830V</vt:lpstr>
      <vt:lpstr>A126235830V_Data</vt:lpstr>
      <vt:lpstr>A126235830V_Latest</vt:lpstr>
      <vt:lpstr>A126235834C</vt:lpstr>
      <vt:lpstr>A126235834C_Data</vt:lpstr>
      <vt:lpstr>A126235834C_Latest</vt:lpstr>
      <vt:lpstr>A126235838L</vt:lpstr>
      <vt:lpstr>A126235838L_Data</vt:lpstr>
      <vt:lpstr>A126235838L_Latest</vt:lpstr>
      <vt:lpstr>A126235842C</vt:lpstr>
      <vt:lpstr>A126235842C_Data</vt:lpstr>
      <vt:lpstr>A126235842C_Latest</vt:lpstr>
      <vt:lpstr>A126235846L</vt:lpstr>
      <vt:lpstr>A126235846L_Data</vt:lpstr>
      <vt:lpstr>A126235846L_Latest</vt:lpstr>
      <vt:lpstr>A126235850C</vt:lpstr>
      <vt:lpstr>A126235850C_Data</vt:lpstr>
      <vt:lpstr>A126235850C_Latest</vt:lpstr>
      <vt:lpstr>A126235854L</vt:lpstr>
      <vt:lpstr>A126235854L_Data</vt:lpstr>
      <vt:lpstr>A126235854L_Latest</vt:lpstr>
      <vt:lpstr>A126235858W</vt:lpstr>
      <vt:lpstr>A126235858W_Data</vt:lpstr>
      <vt:lpstr>A126235858W_Latest</vt:lpstr>
      <vt:lpstr>A126235862L</vt:lpstr>
      <vt:lpstr>A126235862L_Data</vt:lpstr>
      <vt:lpstr>A126235862L_Latest</vt:lpstr>
      <vt:lpstr>A126235866W</vt:lpstr>
      <vt:lpstr>A126235866W_Data</vt:lpstr>
      <vt:lpstr>A126235866W_Latest</vt:lpstr>
      <vt:lpstr>A126235870L</vt:lpstr>
      <vt:lpstr>A126235870L_Data</vt:lpstr>
      <vt:lpstr>A126235870L_Latest</vt:lpstr>
      <vt:lpstr>A126235874W</vt:lpstr>
      <vt:lpstr>A126235874W_Data</vt:lpstr>
      <vt:lpstr>A126235874W_Latest</vt:lpstr>
      <vt:lpstr>A126235878F</vt:lpstr>
      <vt:lpstr>A126235878F_Data</vt:lpstr>
      <vt:lpstr>A126235878F_Latest</vt:lpstr>
      <vt:lpstr>A126235882W</vt:lpstr>
      <vt:lpstr>A126235882W_Data</vt:lpstr>
      <vt:lpstr>A126235882W_Latest</vt:lpstr>
      <vt:lpstr>A126235886F</vt:lpstr>
      <vt:lpstr>A126235886F_Data</vt:lpstr>
      <vt:lpstr>A126235886F_Latest</vt:lpstr>
      <vt:lpstr>A126235890W</vt:lpstr>
      <vt:lpstr>A126235890W_Data</vt:lpstr>
      <vt:lpstr>A126235890W_Latest</vt:lpstr>
      <vt:lpstr>A126235894F</vt:lpstr>
      <vt:lpstr>A126235894F_Data</vt:lpstr>
      <vt:lpstr>A126235894F_Latest</vt:lpstr>
      <vt:lpstr>A126235898R</vt:lpstr>
      <vt:lpstr>A126235898R_Data</vt:lpstr>
      <vt:lpstr>A126235898R_Latest</vt:lpstr>
      <vt:lpstr>A126235902V</vt:lpstr>
      <vt:lpstr>A126235902V_Data</vt:lpstr>
      <vt:lpstr>A126235902V_Latest</vt:lpstr>
      <vt:lpstr>A126235906C</vt:lpstr>
      <vt:lpstr>A126235906C_Data</vt:lpstr>
      <vt:lpstr>A126235906C_Latest</vt:lpstr>
      <vt:lpstr>A126235910V</vt:lpstr>
      <vt:lpstr>A126235910V_Data</vt:lpstr>
      <vt:lpstr>A126235910V_Latest</vt:lpstr>
      <vt:lpstr>A126235914C</vt:lpstr>
      <vt:lpstr>A126235914C_Data</vt:lpstr>
      <vt:lpstr>A126235914C_Latest</vt:lpstr>
      <vt:lpstr>A126235918L</vt:lpstr>
      <vt:lpstr>A126235918L_Data</vt:lpstr>
      <vt:lpstr>A126235918L_Latest</vt:lpstr>
      <vt:lpstr>A126235922C</vt:lpstr>
      <vt:lpstr>A126235922C_Data</vt:lpstr>
      <vt:lpstr>A126235922C_Latest</vt:lpstr>
      <vt:lpstr>A126235926L</vt:lpstr>
      <vt:lpstr>A126235926L_Data</vt:lpstr>
      <vt:lpstr>A126235926L_Latest</vt:lpstr>
      <vt:lpstr>A126235930C</vt:lpstr>
      <vt:lpstr>A126235930C_Data</vt:lpstr>
      <vt:lpstr>A126235930C_Latest</vt:lpstr>
      <vt:lpstr>A126235934L</vt:lpstr>
      <vt:lpstr>A126235934L_Data</vt:lpstr>
      <vt:lpstr>A126235934L_Latest</vt:lpstr>
      <vt:lpstr>A126235938W</vt:lpstr>
      <vt:lpstr>A126235938W_Data</vt:lpstr>
      <vt:lpstr>A126235938W_Latest</vt:lpstr>
      <vt:lpstr>A126235942L</vt:lpstr>
      <vt:lpstr>A126235942L_Data</vt:lpstr>
      <vt:lpstr>A126235942L_Latest</vt:lpstr>
      <vt:lpstr>A126235946W</vt:lpstr>
      <vt:lpstr>A126235946W_Data</vt:lpstr>
      <vt:lpstr>A126235946W_Latest</vt:lpstr>
      <vt:lpstr>A126235950L</vt:lpstr>
      <vt:lpstr>A126235950L_Data</vt:lpstr>
      <vt:lpstr>A126235950L_Latest</vt:lpstr>
      <vt:lpstr>A126235954W</vt:lpstr>
      <vt:lpstr>A126235954W_Data</vt:lpstr>
      <vt:lpstr>A126235954W_Latest</vt:lpstr>
      <vt:lpstr>A126235958F</vt:lpstr>
      <vt:lpstr>A126235958F_Data</vt:lpstr>
      <vt:lpstr>A126235958F_Latest</vt:lpstr>
      <vt:lpstr>A126235962W</vt:lpstr>
      <vt:lpstr>A126235962W_Data</vt:lpstr>
      <vt:lpstr>A126235962W_Latest</vt:lpstr>
      <vt:lpstr>A126235966F</vt:lpstr>
      <vt:lpstr>A126235966F_Data</vt:lpstr>
      <vt:lpstr>A126235966F_Latest</vt:lpstr>
      <vt:lpstr>A126235970W</vt:lpstr>
      <vt:lpstr>A126235970W_Data</vt:lpstr>
      <vt:lpstr>A126235970W_Latest</vt:lpstr>
      <vt:lpstr>A126235974F</vt:lpstr>
      <vt:lpstr>A126235974F_Data</vt:lpstr>
      <vt:lpstr>A126235974F_Latest</vt:lpstr>
      <vt:lpstr>A126235978R</vt:lpstr>
      <vt:lpstr>A126235978R_Data</vt:lpstr>
      <vt:lpstr>A126235978R_Latest</vt:lpstr>
      <vt:lpstr>A126235982F</vt:lpstr>
      <vt:lpstr>A126235982F_Data</vt:lpstr>
      <vt:lpstr>A126235982F_Latest</vt:lpstr>
      <vt:lpstr>A126235986R</vt:lpstr>
      <vt:lpstr>A126235986R_Data</vt:lpstr>
      <vt:lpstr>A126235986R_Latest</vt:lpstr>
      <vt:lpstr>A126235990F</vt:lpstr>
      <vt:lpstr>A126235990F_Data</vt:lpstr>
      <vt:lpstr>A126235990F_Latest</vt:lpstr>
      <vt:lpstr>A126235994R</vt:lpstr>
      <vt:lpstr>A126235994R_Data</vt:lpstr>
      <vt:lpstr>A126235994R_Latest</vt:lpstr>
      <vt:lpstr>A126235998X</vt:lpstr>
      <vt:lpstr>A126235998X_Data</vt:lpstr>
      <vt:lpstr>A126235998X_Latest</vt:lpstr>
      <vt:lpstr>A126236002F</vt:lpstr>
      <vt:lpstr>A126236002F_Data</vt:lpstr>
      <vt:lpstr>A126236002F_Latest</vt:lpstr>
      <vt:lpstr>A126236006R</vt:lpstr>
      <vt:lpstr>A126236006R_Data</vt:lpstr>
      <vt:lpstr>A126236006R_Latest</vt:lpstr>
      <vt:lpstr>A126236010F</vt:lpstr>
      <vt:lpstr>A126236010F_Data</vt:lpstr>
      <vt:lpstr>A126236010F_Latest</vt:lpstr>
      <vt:lpstr>A126236014R</vt:lpstr>
      <vt:lpstr>A126236014R_Data</vt:lpstr>
      <vt:lpstr>A126236014R_Latest</vt:lpstr>
      <vt:lpstr>A126236018X</vt:lpstr>
      <vt:lpstr>A126236018X_Data</vt:lpstr>
      <vt:lpstr>A126236018X_Latest</vt:lpstr>
      <vt:lpstr>A126236022R</vt:lpstr>
      <vt:lpstr>A126236022R_Data</vt:lpstr>
      <vt:lpstr>A126236022R_Latest</vt:lpstr>
      <vt:lpstr>A126236026X</vt:lpstr>
      <vt:lpstr>A126236026X_Data</vt:lpstr>
      <vt:lpstr>A126236026X_Latest</vt:lpstr>
      <vt:lpstr>A126236030R</vt:lpstr>
      <vt:lpstr>A126236030R_Data</vt:lpstr>
      <vt:lpstr>A126236030R_Latest</vt:lpstr>
      <vt:lpstr>A126236034X</vt:lpstr>
      <vt:lpstr>A126236034X_Data</vt:lpstr>
      <vt:lpstr>A126236034X_Latest</vt:lpstr>
      <vt:lpstr>A126236038J</vt:lpstr>
      <vt:lpstr>A126236038J_Data</vt:lpstr>
      <vt:lpstr>A126236038J_Latest</vt:lpstr>
      <vt:lpstr>A126236042X</vt:lpstr>
      <vt:lpstr>A126236042X_Data</vt:lpstr>
      <vt:lpstr>A126236042X_Latest</vt:lpstr>
      <vt:lpstr>A126236046J</vt:lpstr>
      <vt:lpstr>A126236046J_Data</vt:lpstr>
      <vt:lpstr>A126236046J_Latest</vt:lpstr>
      <vt:lpstr>A126236050X</vt:lpstr>
      <vt:lpstr>A126236050X_Data</vt:lpstr>
      <vt:lpstr>A126236050X_Latest</vt:lpstr>
      <vt:lpstr>A126236054J</vt:lpstr>
      <vt:lpstr>A126236054J_Data</vt:lpstr>
      <vt:lpstr>A126236054J_Latest</vt:lpstr>
      <vt:lpstr>A126236058T</vt:lpstr>
      <vt:lpstr>A126236058T_Data</vt:lpstr>
      <vt:lpstr>A126236058T_Latest</vt:lpstr>
      <vt:lpstr>A126236062J</vt:lpstr>
      <vt:lpstr>A126236062J_Data</vt:lpstr>
      <vt:lpstr>A126236062J_Latest</vt:lpstr>
      <vt:lpstr>A126236066T</vt:lpstr>
      <vt:lpstr>A126236066T_Data</vt:lpstr>
      <vt:lpstr>A126236066T_Latest</vt:lpstr>
      <vt:lpstr>A126236070J</vt:lpstr>
      <vt:lpstr>A126236070J_Data</vt:lpstr>
      <vt:lpstr>A126236070J_Latest</vt:lpstr>
      <vt:lpstr>A126236074T</vt:lpstr>
      <vt:lpstr>A126236074T_Data</vt:lpstr>
      <vt:lpstr>A126236074T_Latest</vt:lpstr>
      <vt:lpstr>A126236078A</vt:lpstr>
      <vt:lpstr>A126236078A_Data</vt:lpstr>
      <vt:lpstr>A126236078A_Latest</vt:lpstr>
      <vt:lpstr>A126236082T</vt:lpstr>
      <vt:lpstr>A126236082T_Data</vt:lpstr>
      <vt:lpstr>A126236082T_Latest</vt:lpstr>
      <vt:lpstr>A126236086A</vt:lpstr>
      <vt:lpstr>A126236086A_Data</vt:lpstr>
      <vt:lpstr>A126236086A_Latest</vt:lpstr>
      <vt:lpstr>A126236162T</vt:lpstr>
      <vt:lpstr>A126236162T_Data</vt:lpstr>
      <vt:lpstr>A126236162T_Latest</vt:lpstr>
      <vt:lpstr>A126236166A</vt:lpstr>
      <vt:lpstr>A126236166A_Data</vt:lpstr>
      <vt:lpstr>A126236166A_Latest</vt:lpstr>
      <vt:lpstr>A126236170T</vt:lpstr>
      <vt:lpstr>A126236170T_Data</vt:lpstr>
      <vt:lpstr>A126236170T_Latest</vt:lpstr>
      <vt:lpstr>A126236174A</vt:lpstr>
      <vt:lpstr>A126236174A_Data</vt:lpstr>
      <vt:lpstr>A126236174A_Latest</vt:lpstr>
      <vt:lpstr>A126236178K</vt:lpstr>
      <vt:lpstr>A126236178K_Data</vt:lpstr>
      <vt:lpstr>A126236178K_Latest</vt:lpstr>
      <vt:lpstr>A126236182A</vt:lpstr>
      <vt:lpstr>A126236182A_Data</vt:lpstr>
      <vt:lpstr>A126236182A_Latest</vt:lpstr>
      <vt:lpstr>A126236186K</vt:lpstr>
      <vt:lpstr>A126236186K_Data</vt:lpstr>
      <vt:lpstr>A126236186K_Latest</vt:lpstr>
      <vt:lpstr>A126236190A</vt:lpstr>
      <vt:lpstr>A126236190A_Data</vt:lpstr>
      <vt:lpstr>A126236190A_Latest</vt:lpstr>
      <vt:lpstr>A126236194K</vt:lpstr>
      <vt:lpstr>A126236194K_Data</vt:lpstr>
      <vt:lpstr>A126236194K_Latest</vt:lpstr>
      <vt:lpstr>A126236198V</vt:lpstr>
      <vt:lpstr>A126236198V_Data</vt:lpstr>
      <vt:lpstr>A126236198V_Latest</vt:lpstr>
      <vt:lpstr>A126236202X</vt:lpstr>
      <vt:lpstr>A126236202X_Data</vt:lpstr>
      <vt:lpstr>A126236202X_Latest</vt:lpstr>
      <vt:lpstr>A126236206J</vt:lpstr>
      <vt:lpstr>A126236206J_Data</vt:lpstr>
      <vt:lpstr>A126236206J_Latest</vt:lpstr>
      <vt:lpstr>A126236210X</vt:lpstr>
      <vt:lpstr>A126236210X_Data</vt:lpstr>
      <vt:lpstr>A126236210X_Latest</vt:lpstr>
      <vt:lpstr>A126236214J</vt:lpstr>
      <vt:lpstr>A126236214J_Data</vt:lpstr>
      <vt:lpstr>A126236214J_Latest</vt:lpstr>
      <vt:lpstr>A126236218T</vt:lpstr>
      <vt:lpstr>A126236218T_Data</vt:lpstr>
      <vt:lpstr>A126236218T_Latest</vt:lpstr>
      <vt:lpstr>A126236222J</vt:lpstr>
      <vt:lpstr>A126236222J_Data</vt:lpstr>
      <vt:lpstr>A126236222J_Latest</vt:lpstr>
      <vt:lpstr>A126236226T</vt:lpstr>
      <vt:lpstr>A126236226T_Data</vt:lpstr>
      <vt:lpstr>A126236226T_Latest</vt:lpstr>
      <vt:lpstr>A126236230J</vt:lpstr>
      <vt:lpstr>A126236230J_Data</vt:lpstr>
      <vt:lpstr>A126236230J_Latest</vt:lpstr>
      <vt:lpstr>A126236234T</vt:lpstr>
      <vt:lpstr>A126236234T_Data</vt:lpstr>
      <vt:lpstr>A126236234T_Latest</vt:lpstr>
      <vt:lpstr>A126236238A</vt:lpstr>
      <vt:lpstr>A126236238A_Data</vt:lpstr>
      <vt:lpstr>A126236238A_Latest</vt:lpstr>
      <vt:lpstr>A126236242T</vt:lpstr>
      <vt:lpstr>A126236242T_Data</vt:lpstr>
      <vt:lpstr>A126236242T_Latest</vt:lpstr>
      <vt:lpstr>A126236246A</vt:lpstr>
      <vt:lpstr>A126236246A_Data</vt:lpstr>
      <vt:lpstr>A126236246A_Latest</vt:lpstr>
      <vt:lpstr>A126236250T</vt:lpstr>
      <vt:lpstr>A126236250T_Data</vt:lpstr>
      <vt:lpstr>A126236250T_Latest</vt:lpstr>
      <vt:lpstr>A126236254A</vt:lpstr>
      <vt:lpstr>A126236254A_Data</vt:lpstr>
      <vt:lpstr>A126236254A_Latest</vt:lpstr>
      <vt:lpstr>A126236258K</vt:lpstr>
      <vt:lpstr>A126236258K_Data</vt:lpstr>
      <vt:lpstr>A126236258K_Latest</vt:lpstr>
      <vt:lpstr>A126236262A</vt:lpstr>
      <vt:lpstr>A126236262A_Data</vt:lpstr>
      <vt:lpstr>A126236262A_Latest</vt:lpstr>
      <vt:lpstr>A126236266K</vt:lpstr>
      <vt:lpstr>A126236266K_Data</vt:lpstr>
      <vt:lpstr>A126236266K_Latest</vt:lpstr>
      <vt:lpstr>A126236270A</vt:lpstr>
      <vt:lpstr>A126236270A_Data</vt:lpstr>
      <vt:lpstr>A126236270A_Latest</vt:lpstr>
      <vt:lpstr>A126236274K</vt:lpstr>
      <vt:lpstr>A126236274K_Data</vt:lpstr>
      <vt:lpstr>A126236274K_Latest</vt:lpstr>
      <vt:lpstr>A126236278V</vt:lpstr>
      <vt:lpstr>A126236278V_Data</vt:lpstr>
      <vt:lpstr>A126236278V_Latest</vt:lpstr>
      <vt:lpstr>A126236282K</vt:lpstr>
      <vt:lpstr>A126236282K_Data</vt:lpstr>
      <vt:lpstr>A126236282K_Latest</vt:lpstr>
      <vt:lpstr>A126236286V</vt:lpstr>
      <vt:lpstr>A126236286V_Data</vt:lpstr>
      <vt:lpstr>A126236286V_Latest</vt:lpstr>
      <vt:lpstr>A126236290K</vt:lpstr>
      <vt:lpstr>A126236290K_Data</vt:lpstr>
      <vt:lpstr>A126236290K_Latest</vt:lpstr>
      <vt:lpstr>A126236294V</vt:lpstr>
      <vt:lpstr>A126236294V_Data</vt:lpstr>
      <vt:lpstr>A126236294V_Latest</vt:lpstr>
      <vt:lpstr>A126236298C</vt:lpstr>
      <vt:lpstr>A126236298C_Data</vt:lpstr>
      <vt:lpstr>A126236298C_Latest</vt:lpstr>
      <vt:lpstr>A126236302J</vt:lpstr>
      <vt:lpstr>A126236302J_Data</vt:lpstr>
      <vt:lpstr>A126236302J_Latest</vt:lpstr>
      <vt:lpstr>A126236306T</vt:lpstr>
      <vt:lpstr>A126236306T_Data</vt:lpstr>
      <vt:lpstr>A126236306T_Latest</vt:lpstr>
      <vt:lpstr>A126236310J</vt:lpstr>
      <vt:lpstr>A126236310J_Data</vt:lpstr>
      <vt:lpstr>A126236310J_Latest</vt:lpstr>
      <vt:lpstr>A126236314T</vt:lpstr>
      <vt:lpstr>A126236314T_Data</vt:lpstr>
      <vt:lpstr>A126236314T_Latest</vt:lpstr>
      <vt:lpstr>A126236318A</vt:lpstr>
      <vt:lpstr>A126236318A_Data</vt:lpstr>
      <vt:lpstr>A126236318A_Latest</vt:lpstr>
      <vt:lpstr>A126236322T</vt:lpstr>
      <vt:lpstr>A126236322T_Data</vt:lpstr>
      <vt:lpstr>A126236322T_Latest</vt:lpstr>
      <vt:lpstr>A126236326A</vt:lpstr>
      <vt:lpstr>A126236326A_Data</vt:lpstr>
      <vt:lpstr>A126236326A_Latest</vt:lpstr>
      <vt:lpstr>A126236330T</vt:lpstr>
      <vt:lpstr>A126236330T_Data</vt:lpstr>
      <vt:lpstr>A126236330T_Latest</vt:lpstr>
      <vt:lpstr>A126236334A</vt:lpstr>
      <vt:lpstr>A126236334A_Data</vt:lpstr>
      <vt:lpstr>A126236334A_Latest</vt:lpstr>
      <vt:lpstr>A126236338K</vt:lpstr>
      <vt:lpstr>A126236338K_Data</vt:lpstr>
      <vt:lpstr>A126236338K_Latest</vt:lpstr>
      <vt:lpstr>A126236342A</vt:lpstr>
      <vt:lpstr>A126236342A_Data</vt:lpstr>
      <vt:lpstr>A126236342A_Latest</vt:lpstr>
      <vt:lpstr>A126236346K</vt:lpstr>
      <vt:lpstr>A126236346K_Data</vt:lpstr>
      <vt:lpstr>A126236346K_Latest</vt:lpstr>
      <vt:lpstr>A126236350A</vt:lpstr>
      <vt:lpstr>A126236350A_Data</vt:lpstr>
      <vt:lpstr>A126236350A_Latest</vt:lpstr>
      <vt:lpstr>A126236354K</vt:lpstr>
      <vt:lpstr>A126236354K_Data</vt:lpstr>
      <vt:lpstr>A126236354K_Latest</vt:lpstr>
      <vt:lpstr>A126236358V</vt:lpstr>
      <vt:lpstr>A126236358V_Data</vt:lpstr>
      <vt:lpstr>A126236358V_Latest</vt:lpstr>
      <vt:lpstr>A126236362K</vt:lpstr>
      <vt:lpstr>A126236362K_Data</vt:lpstr>
      <vt:lpstr>A126236362K_Latest</vt:lpstr>
      <vt:lpstr>A126236366V</vt:lpstr>
      <vt:lpstr>A126236366V_Data</vt:lpstr>
      <vt:lpstr>A126236366V_Latest</vt:lpstr>
      <vt:lpstr>A126236370K</vt:lpstr>
      <vt:lpstr>A126236370K_Data</vt:lpstr>
      <vt:lpstr>A126236370K_Latest</vt:lpstr>
      <vt:lpstr>A126236374V</vt:lpstr>
      <vt:lpstr>A126236374V_Data</vt:lpstr>
      <vt:lpstr>A126236374V_Latest</vt:lpstr>
      <vt:lpstr>A126236450K</vt:lpstr>
      <vt:lpstr>A126236450K_Data</vt:lpstr>
      <vt:lpstr>A126236450K_Latest</vt:lpstr>
      <vt:lpstr>A126236454V</vt:lpstr>
      <vt:lpstr>A126236454V_Data</vt:lpstr>
      <vt:lpstr>A126236454V_Latest</vt:lpstr>
      <vt:lpstr>A126236458C</vt:lpstr>
      <vt:lpstr>A126236458C_Data</vt:lpstr>
      <vt:lpstr>A126236458C_Latest</vt:lpstr>
      <vt:lpstr>A126236462V</vt:lpstr>
      <vt:lpstr>A126236462V_Data</vt:lpstr>
      <vt:lpstr>A126236462V_Latest</vt:lpstr>
      <vt:lpstr>A126236466C</vt:lpstr>
      <vt:lpstr>A126236466C_Data</vt:lpstr>
      <vt:lpstr>A126236466C_Latest</vt:lpstr>
      <vt:lpstr>A126236470V</vt:lpstr>
      <vt:lpstr>A126236470V_Data</vt:lpstr>
      <vt:lpstr>A126236470V_Latest</vt:lpstr>
      <vt:lpstr>A126236474C</vt:lpstr>
      <vt:lpstr>A126236474C_Data</vt:lpstr>
      <vt:lpstr>A126236474C_Latest</vt:lpstr>
      <vt:lpstr>A126236478L</vt:lpstr>
      <vt:lpstr>A126236478L_Data</vt:lpstr>
      <vt:lpstr>A126236478L_Latest</vt:lpstr>
      <vt:lpstr>A126236482C</vt:lpstr>
      <vt:lpstr>A126236482C_Data</vt:lpstr>
      <vt:lpstr>A126236482C_Latest</vt:lpstr>
      <vt:lpstr>A126236486L</vt:lpstr>
      <vt:lpstr>A126236486L_Data</vt:lpstr>
      <vt:lpstr>A126236486L_Latest</vt:lpstr>
      <vt:lpstr>A126236490C</vt:lpstr>
      <vt:lpstr>A126236490C_Data</vt:lpstr>
      <vt:lpstr>A126236490C_Latest</vt:lpstr>
      <vt:lpstr>A126236494L</vt:lpstr>
      <vt:lpstr>A126236494L_Data</vt:lpstr>
      <vt:lpstr>A126236494L_Latest</vt:lpstr>
      <vt:lpstr>A126236498W</vt:lpstr>
      <vt:lpstr>A126236498W_Data</vt:lpstr>
      <vt:lpstr>A126236498W_Latest</vt:lpstr>
      <vt:lpstr>A126236502A</vt:lpstr>
      <vt:lpstr>A126236502A_Data</vt:lpstr>
      <vt:lpstr>A126236502A_Latest</vt:lpstr>
      <vt:lpstr>A126236506K</vt:lpstr>
      <vt:lpstr>A126236506K_Data</vt:lpstr>
      <vt:lpstr>A126236506K_Latest</vt:lpstr>
      <vt:lpstr>A126236510A</vt:lpstr>
      <vt:lpstr>A126236510A_Data</vt:lpstr>
      <vt:lpstr>A126236510A_Latest</vt:lpstr>
      <vt:lpstr>A126236514K</vt:lpstr>
      <vt:lpstr>A126236514K_Data</vt:lpstr>
      <vt:lpstr>A126236514K_Latest</vt:lpstr>
      <vt:lpstr>A126236518V</vt:lpstr>
      <vt:lpstr>A126236518V_Data</vt:lpstr>
      <vt:lpstr>A126236518V_Latest</vt:lpstr>
      <vt:lpstr>A126236522K</vt:lpstr>
      <vt:lpstr>A126236522K_Data</vt:lpstr>
      <vt:lpstr>A126236522K_Latest</vt:lpstr>
      <vt:lpstr>A126236526V</vt:lpstr>
      <vt:lpstr>A126236526V_Data</vt:lpstr>
      <vt:lpstr>A126236526V_Latest</vt:lpstr>
      <vt:lpstr>A126236530K</vt:lpstr>
      <vt:lpstr>A126236530K_Data</vt:lpstr>
      <vt:lpstr>A126236530K_Latest</vt:lpstr>
      <vt:lpstr>A126236534V</vt:lpstr>
      <vt:lpstr>A126236534V_Data</vt:lpstr>
      <vt:lpstr>A126236534V_Latest</vt:lpstr>
      <vt:lpstr>A126236538C</vt:lpstr>
      <vt:lpstr>A126236538C_Data</vt:lpstr>
      <vt:lpstr>A126236538C_Latest</vt:lpstr>
      <vt:lpstr>A126236542V</vt:lpstr>
      <vt:lpstr>A126236542V_Data</vt:lpstr>
      <vt:lpstr>A126236542V_Latest</vt:lpstr>
      <vt:lpstr>A126236546C</vt:lpstr>
      <vt:lpstr>A126236546C_Data</vt:lpstr>
      <vt:lpstr>A126236546C_Latest</vt:lpstr>
      <vt:lpstr>A126236550V</vt:lpstr>
      <vt:lpstr>A126236550V_Data</vt:lpstr>
      <vt:lpstr>A126236550V_Latest</vt:lpstr>
      <vt:lpstr>A126236554C</vt:lpstr>
      <vt:lpstr>A126236554C_Data</vt:lpstr>
      <vt:lpstr>A126236554C_Latest</vt:lpstr>
      <vt:lpstr>A126236558L</vt:lpstr>
      <vt:lpstr>A126236558L_Data</vt:lpstr>
      <vt:lpstr>A126236558L_Latest</vt:lpstr>
      <vt:lpstr>A126236562C</vt:lpstr>
      <vt:lpstr>A126236562C_Data</vt:lpstr>
      <vt:lpstr>A126236562C_Latest</vt:lpstr>
      <vt:lpstr>A126236566L</vt:lpstr>
      <vt:lpstr>A126236566L_Data</vt:lpstr>
      <vt:lpstr>A126236566L_Latest</vt:lpstr>
      <vt:lpstr>A126236570C</vt:lpstr>
      <vt:lpstr>A126236570C_Data</vt:lpstr>
      <vt:lpstr>A126236570C_Latest</vt:lpstr>
      <vt:lpstr>A126236574L</vt:lpstr>
      <vt:lpstr>A126236574L_Data</vt:lpstr>
      <vt:lpstr>A126236574L_Latest</vt:lpstr>
      <vt:lpstr>A126236578W</vt:lpstr>
      <vt:lpstr>A126236578W_Data</vt:lpstr>
      <vt:lpstr>A126236578W_Latest</vt:lpstr>
      <vt:lpstr>A126236582L</vt:lpstr>
      <vt:lpstr>A126236582L_Data</vt:lpstr>
      <vt:lpstr>A126236582L_Latest</vt:lpstr>
      <vt:lpstr>A126236586W</vt:lpstr>
      <vt:lpstr>A126236586W_Data</vt:lpstr>
      <vt:lpstr>A126236586W_Latest</vt:lpstr>
      <vt:lpstr>A126236590L</vt:lpstr>
      <vt:lpstr>A126236590L_Data</vt:lpstr>
      <vt:lpstr>A126236590L_Latest</vt:lpstr>
      <vt:lpstr>A126236594W</vt:lpstr>
      <vt:lpstr>A126236594W_Data</vt:lpstr>
      <vt:lpstr>A126236594W_Latest</vt:lpstr>
      <vt:lpstr>A126236598F</vt:lpstr>
      <vt:lpstr>A126236598F_Data</vt:lpstr>
      <vt:lpstr>A126236598F_Latest</vt:lpstr>
      <vt:lpstr>A126236602K</vt:lpstr>
      <vt:lpstr>A126236602K_Data</vt:lpstr>
      <vt:lpstr>A126236602K_Latest</vt:lpstr>
      <vt:lpstr>A126236606V</vt:lpstr>
      <vt:lpstr>A126236606V_Data</vt:lpstr>
      <vt:lpstr>A126236606V_Latest</vt:lpstr>
      <vt:lpstr>A126236610K</vt:lpstr>
      <vt:lpstr>A126236610K_Data</vt:lpstr>
      <vt:lpstr>A126236610K_Latest</vt:lpstr>
      <vt:lpstr>A126236614V</vt:lpstr>
      <vt:lpstr>A126236614V_Data</vt:lpstr>
      <vt:lpstr>A126236614V_Latest</vt:lpstr>
      <vt:lpstr>A126236618C</vt:lpstr>
      <vt:lpstr>A126236618C_Data</vt:lpstr>
      <vt:lpstr>A126236618C_Latest</vt:lpstr>
      <vt:lpstr>A126236622V</vt:lpstr>
      <vt:lpstr>A126236622V_Data</vt:lpstr>
      <vt:lpstr>A126236622V_Latest</vt:lpstr>
      <vt:lpstr>A126236626C</vt:lpstr>
      <vt:lpstr>A126236626C_Data</vt:lpstr>
      <vt:lpstr>A126236626C_Latest</vt:lpstr>
      <vt:lpstr>A126236630V</vt:lpstr>
      <vt:lpstr>A126236630V_Data</vt:lpstr>
      <vt:lpstr>A126236630V_Latest</vt:lpstr>
      <vt:lpstr>A126236634C</vt:lpstr>
      <vt:lpstr>A126236634C_Data</vt:lpstr>
      <vt:lpstr>A126236634C_Latest</vt:lpstr>
      <vt:lpstr>A126236638L</vt:lpstr>
      <vt:lpstr>A126236638L_Data</vt:lpstr>
      <vt:lpstr>A126236638L_Latest</vt:lpstr>
      <vt:lpstr>A126236642C</vt:lpstr>
      <vt:lpstr>A126236642C_Data</vt:lpstr>
      <vt:lpstr>A126236642C_Latest</vt:lpstr>
      <vt:lpstr>A126236646L</vt:lpstr>
      <vt:lpstr>A126236646L_Data</vt:lpstr>
      <vt:lpstr>A126236646L_Latest</vt:lpstr>
      <vt:lpstr>A126236650C</vt:lpstr>
      <vt:lpstr>A126236650C_Data</vt:lpstr>
      <vt:lpstr>A126236650C_Latest</vt:lpstr>
      <vt:lpstr>A126236654L</vt:lpstr>
      <vt:lpstr>A126236654L_Data</vt:lpstr>
      <vt:lpstr>A126236654L_Latest</vt:lpstr>
      <vt:lpstr>A126236658W</vt:lpstr>
      <vt:lpstr>A126236658W_Data</vt:lpstr>
      <vt:lpstr>A126236658W_Latest</vt:lpstr>
      <vt:lpstr>A126236662L</vt:lpstr>
      <vt:lpstr>A126236662L_Data</vt:lpstr>
      <vt:lpstr>A126236662L_Latest</vt:lpstr>
      <vt:lpstr>A126236666W</vt:lpstr>
      <vt:lpstr>A126236666W_Data</vt:lpstr>
      <vt:lpstr>A126236666W_Latest</vt:lpstr>
      <vt:lpstr>A126236670L</vt:lpstr>
      <vt:lpstr>A126236670L_Data</vt:lpstr>
      <vt:lpstr>A126236670L_Latest</vt:lpstr>
      <vt:lpstr>A126236674W</vt:lpstr>
      <vt:lpstr>A126236674W_Data</vt:lpstr>
      <vt:lpstr>A126236674W_Latest</vt:lpstr>
      <vt:lpstr>A126236678F</vt:lpstr>
      <vt:lpstr>A126236678F_Data</vt:lpstr>
      <vt:lpstr>A126236678F_Latest</vt:lpstr>
      <vt:lpstr>A126236682W</vt:lpstr>
      <vt:lpstr>A126236682W_Data</vt:lpstr>
      <vt:lpstr>A126236682W_Latest</vt:lpstr>
      <vt:lpstr>A126236686F</vt:lpstr>
      <vt:lpstr>A126236686F_Data</vt:lpstr>
      <vt:lpstr>A126236686F_Latest</vt:lpstr>
      <vt:lpstr>A126236690W</vt:lpstr>
      <vt:lpstr>A126236690W_Data</vt:lpstr>
      <vt:lpstr>A126236690W_Latest</vt:lpstr>
      <vt:lpstr>A126236694F</vt:lpstr>
      <vt:lpstr>A126236694F_Data</vt:lpstr>
      <vt:lpstr>A126236694F_Latest</vt:lpstr>
      <vt:lpstr>A126236698R</vt:lpstr>
      <vt:lpstr>A126236698R_Data</vt:lpstr>
      <vt:lpstr>A126236698R_Latest</vt:lpstr>
      <vt:lpstr>A126236702V</vt:lpstr>
      <vt:lpstr>A126236702V_Data</vt:lpstr>
      <vt:lpstr>A126236702V_Latest</vt:lpstr>
      <vt:lpstr>A126236706C</vt:lpstr>
      <vt:lpstr>A126236706C_Data</vt:lpstr>
      <vt:lpstr>A126236706C_Latest</vt:lpstr>
      <vt:lpstr>A126236710V</vt:lpstr>
      <vt:lpstr>A126236710V_Data</vt:lpstr>
      <vt:lpstr>A126236710V_Latest</vt:lpstr>
      <vt:lpstr>A126236714C</vt:lpstr>
      <vt:lpstr>A126236714C_Data</vt:lpstr>
      <vt:lpstr>A126236714C_Latest</vt:lpstr>
      <vt:lpstr>A126236718L</vt:lpstr>
      <vt:lpstr>A126236718L_Data</vt:lpstr>
      <vt:lpstr>A126236718L_Latest</vt:lpstr>
      <vt:lpstr>A126236722C</vt:lpstr>
      <vt:lpstr>A126236722C_Data</vt:lpstr>
      <vt:lpstr>A126236722C_Latest</vt:lpstr>
      <vt:lpstr>A126236726L</vt:lpstr>
      <vt:lpstr>A126236726L_Data</vt:lpstr>
      <vt:lpstr>A126236726L_Latest</vt:lpstr>
      <vt:lpstr>A126236730C</vt:lpstr>
      <vt:lpstr>A126236730C_Data</vt:lpstr>
      <vt:lpstr>A126236730C_Latest</vt:lpstr>
      <vt:lpstr>A126236734L</vt:lpstr>
      <vt:lpstr>A126236734L_Data</vt:lpstr>
      <vt:lpstr>A126236734L_Latest</vt:lpstr>
      <vt:lpstr>A126236738W</vt:lpstr>
      <vt:lpstr>A126236738W_Data</vt:lpstr>
      <vt:lpstr>A126236738W_Latest</vt:lpstr>
      <vt:lpstr>A126236742L</vt:lpstr>
      <vt:lpstr>A126236742L_Data</vt:lpstr>
      <vt:lpstr>A126236742L_Latest</vt:lpstr>
      <vt:lpstr>A126236746W</vt:lpstr>
      <vt:lpstr>A126236746W_Data</vt:lpstr>
      <vt:lpstr>A126236746W_Latest</vt:lpstr>
      <vt:lpstr>A126236750L</vt:lpstr>
      <vt:lpstr>A126236750L_Data</vt:lpstr>
      <vt:lpstr>A126236750L_Latest</vt:lpstr>
      <vt:lpstr>A126236754W</vt:lpstr>
      <vt:lpstr>A126236754W_Data</vt:lpstr>
      <vt:lpstr>A126236754W_Latest</vt:lpstr>
      <vt:lpstr>A126236758F</vt:lpstr>
      <vt:lpstr>A126236758F_Data</vt:lpstr>
      <vt:lpstr>A126236758F_Latest</vt:lpstr>
      <vt:lpstr>A126236762W</vt:lpstr>
      <vt:lpstr>A126236762W_Data</vt:lpstr>
      <vt:lpstr>A126236762W_Latest</vt:lpstr>
      <vt:lpstr>A126236766F</vt:lpstr>
      <vt:lpstr>A126236766F_Data</vt:lpstr>
      <vt:lpstr>A126236766F_Latest</vt:lpstr>
      <vt:lpstr>A126236770W</vt:lpstr>
      <vt:lpstr>A126236770W_Data</vt:lpstr>
      <vt:lpstr>A126236770W_Latest</vt:lpstr>
      <vt:lpstr>A126236774F</vt:lpstr>
      <vt:lpstr>A126236774F_Data</vt:lpstr>
      <vt:lpstr>A126236774F_Latest</vt:lpstr>
      <vt:lpstr>A126236778R</vt:lpstr>
      <vt:lpstr>A126236778R_Data</vt:lpstr>
      <vt:lpstr>A126236778R_Latest</vt:lpstr>
      <vt:lpstr>A126236782F</vt:lpstr>
      <vt:lpstr>A126236782F_Data</vt:lpstr>
      <vt:lpstr>A126236782F_Latest</vt:lpstr>
      <vt:lpstr>A126236786R</vt:lpstr>
      <vt:lpstr>A126236786R_Data</vt:lpstr>
      <vt:lpstr>A126236786R_Latest</vt:lpstr>
      <vt:lpstr>A126236790F</vt:lpstr>
      <vt:lpstr>A126236790F_Data</vt:lpstr>
      <vt:lpstr>A126236790F_Latest</vt:lpstr>
      <vt:lpstr>A126236794R</vt:lpstr>
      <vt:lpstr>A126236794R_Data</vt:lpstr>
      <vt:lpstr>A126236794R_Latest</vt:lpstr>
      <vt:lpstr>A126236798X</vt:lpstr>
      <vt:lpstr>A126236798X_Data</vt:lpstr>
      <vt:lpstr>A126236798X_Latest</vt:lpstr>
      <vt:lpstr>A126236802C</vt:lpstr>
      <vt:lpstr>A126236802C_Data</vt:lpstr>
      <vt:lpstr>A126236802C_Latest</vt:lpstr>
      <vt:lpstr>A126236806L</vt:lpstr>
      <vt:lpstr>A126236806L_Data</vt:lpstr>
      <vt:lpstr>A126236806L_Latest</vt:lpstr>
      <vt:lpstr>A126236810C</vt:lpstr>
      <vt:lpstr>A126236810C_Data</vt:lpstr>
      <vt:lpstr>A126236810C_Latest</vt:lpstr>
      <vt:lpstr>A126236814L</vt:lpstr>
      <vt:lpstr>A126236814L_Data</vt:lpstr>
      <vt:lpstr>A126236814L_Latest</vt:lpstr>
      <vt:lpstr>A126236818W</vt:lpstr>
      <vt:lpstr>A126236818W_Data</vt:lpstr>
      <vt:lpstr>A126236818W_Latest</vt:lpstr>
      <vt:lpstr>A126236822L</vt:lpstr>
      <vt:lpstr>A126236822L_Data</vt:lpstr>
      <vt:lpstr>A126236822L_Latest</vt:lpstr>
      <vt:lpstr>A126236826W</vt:lpstr>
      <vt:lpstr>A126236826W_Data</vt:lpstr>
      <vt:lpstr>A126236826W_Latest</vt:lpstr>
      <vt:lpstr>A126236830L</vt:lpstr>
      <vt:lpstr>A126236830L_Data</vt:lpstr>
      <vt:lpstr>A126236830L_Latest</vt:lpstr>
      <vt:lpstr>A126236834W</vt:lpstr>
      <vt:lpstr>A126236834W_Data</vt:lpstr>
      <vt:lpstr>A126236834W_Latest</vt:lpstr>
      <vt:lpstr>A126236838F</vt:lpstr>
      <vt:lpstr>A126236838F_Data</vt:lpstr>
      <vt:lpstr>A126236838F_Latest</vt:lpstr>
      <vt:lpstr>A126236842W</vt:lpstr>
      <vt:lpstr>A126236842W_Data</vt:lpstr>
      <vt:lpstr>A126236842W_Latest</vt:lpstr>
      <vt:lpstr>A126236846F</vt:lpstr>
      <vt:lpstr>A126236846F_Data</vt:lpstr>
      <vt:lpstr>A126236846F_Latest</vt:lpstr>
      <vt:lpstr>A126236850W</vt:lpstr>
      <vt:lpstr>A126236850W_Data</vt:lpstr>
      <vt:lpstr>A126236850W_Latest</vt:lpstr>
      <vt:lpstr>A126236854F</vt:lpstr>
      <vt:lpstr>A126236854F_Data</vt:lpstr>
      <vt:lpstr>A126236854F_Latest</vt:lpstr>
      <vt:lpstr>A126236858R</vt:lpstr>
      <vt:lpstr>A126236858R_Data</vt:lpstr>
      <vt:lpstr>A126236858R_Latest</vt:lpstr>
      <vt:lpstr>A126236862F</vt:lpstr>
      <vt:lpstr>A126236862F_Data</vt:lpstr>
      <vt:lpstr>A126236862F_Latest</vt:lpstr>
      <vt:lpstr>A126236866R</vt:lpstr>
      <vt:lpstr>A126236866R_Data</vt:lpstr>
      <vt:lpstr>A126236866R_Latest</vt:lpstr>
      <vt:lpstr>A126236870F</vt:lpstr>
      <vt:lpstr>A126236870F_Data</vt:lpstr>
      <vt:lpstr>A126236870F_Latest</vt:lpstr>
      <vt:lpstr>A126236874R</vt:lpstr>
      <vt:lpstr>A126236874R_Data</vt:lpstr>
      <vt:lpstr>A126236874R_Latest</vt:lpstr>
      <vt:lpstr>A126236878X</vt:lpstr>
      <vt:lpstr>A126236878X_Data</vt:lpstr>
      <vt:lpstr>A126236878X_Latest</vt:lpstr>
      <vt:lpstr>A126236954R</vt:lpstr>
      <vt:lpstr>A126236954R_Data</vt:lpstr>
      <vt:lpstr>A126236954R_Latest</vt:lpstr>
      <vt:lpstr>A126236958X</vt:lpstr>
      <vt:lpstr>A126236958X_Data</vt:lpstr>
      <vt:lpstr>A126236958X_Latest</vt:lpstr>
      <vt:lpstr>A126236962R</vt:lpstr>
      <vt:lpstr>A126236962R_Data</vt:lpstr>
      <vt:lpstr>A126236962R_Latest</vt:lpstr>
      <vt:lpstr>A126236966X</vt:lpstr>
      <vt:lpstr>A126236966X_Data</vt:lpstr>
      <vt:lpstr>A126236966X_Latest</vt:lpstr>
      <vt:lpstr>A126236970R</vt:lpstr>
      <vt:lpstr>A126236970R_Data</vt:lpstr>
      <vt:lpstr>A126236970R_Latest</vt:lpstr>
      <vt:lpstr>A126236974X</vt:lpstr>
      <vt:lpstr>A126236974X_Data</vt:lpstr>
      <vt:lpstr>A126236974X_Latest</vt:lpstr>
      <vt:lpstr>A126236978J</vt:lpstr>
      <vt:lpstr>A126236978J_Data</vt:lpstr>
      <vt:lpstr>A126236978J_Latest</vt:lpstr>
      <vt:lpstr>A126236982X</vt:lpstr>
      <vt:lpstr>A126236982X_Data</vt:lpstr>
      <vt:lpstr>A126236982X_Latest</vt:lpstr>
      <vt:lpstr>A126236986J</vt:lpstr>
      <vt:lpstr>A126236986J_Data</vt:lpstr>
      <vt:lpstr>A126236986J_Latest</vt:lpstr>
      <vt:lpstr>A126236990X</vt:lpstr>
      <vt:lpstr>A126236990X_Data</vt:lpstr>
      <vt:lpstr>A126236990X_Latest</vt:lpstr>
      <vt:lpstr>A126236994J</vt:lpstr>
      <vt:lpstr>A126236994J_Data</vt:lpstr>
      <vt:lpstr>A126236994J_Latest</vt:lpstr>
      <vt:lpstr>A126236998T</vt:lpstr>
      <vt:lpstr>A126236998T_Data</vt:lpstr>
      <vt:lpstr>A126236998T_Latest</vt:lpstr>
      <vt:lpstr>A126237002X</vt:lpstr>
      <vt:lpstr>A126237002X_Data</vt:lpstr>
      <vt:lpstr>A126237002X_Latest</vt:lpstr>
      <vt:lpstr>A126237006J</vt:lpstr>
      <vt:lpstr>A126237006J_Data</vt:lpstr>
      <vt:lpstr>A126237006J_Latest</vt:lpstr>
      <vt:lpstr>A126237010X</vt:lpstr>
      <vt:lpstr>A126237010X_Data</vt:lpstr>
      <vt:lpstr>A126237010X_Latest</vt:lpstr>
      <vt:lpstr>A126237014J</vt:lpstr>
      <vt:lpstr>A126237014J_Data</vt:lpstr>
      <vt:lpstr>A126237014J_Latest</vt:lpstr>
      <vt:lpstr>A126237018T</vt:lpstr>
      <vt:lpstr>A126237018T_Data</vt:lpstr>
      <vt:lpstr>A126237018T_Latest</vt:lpstr>
      <vt:lpstr>A126237022J</vt:lpstr>
      <vt:lpstr>A126237022J_Data</vt:lpstr>
      <vt:lpstr>A126237022J_Latest</vt:lpstr>
      <vt:lpstr>A126237026T</vt:lpstr>
      <vt:lpstr>A126237026T_Data</vt:lpstr>
      <vt:lpstr>A126237026T_Latest</vt:lpstr>
      <vt:lpstr>A126237030J</vt:lpstr>
      <vt:lpstr>A126237030J_Data</vt:lpstr>
      <vt:lpstr>A126237030J_Latest</vt:lpstr>
      <vt:lpstr>A126237034T</vt:lpstr>
      <vt:lpstr>A126237034T_Data</vt:lpstr>
      <vt:lpstr>A126237034T_Latest</vt:lpstr>
      <vt:lpstr>A126237038A</vt:lpstr>
      <vt:lpstr>A126237038A_Data</vt:lpstr>
      <vt:lpstr>A126237038A_Latest</vt:lpstr>
      <vt:lpstr>A126237042T</vt:lpstr>
      <vt:lpstr>A126237042T_Data</vt:lpstr>
      <vt:lpstr>A126237042T_Latest</vt:lpstr>
      <vt:lpstr>A126237046A</vt:lpstr>
      <vt:lpstr>A126237046A_Data</vt:lpstr>
      <vt:lpstr>A126237046A_Latest</vt:lpstr>
      <vt:lpstr>A126237050T</vt:lpstr>
      <vt:lpstr>A126237050T_Data</vt:lpstr>
      <vt:lpstr>A126237050T_Latest</vt:lpstr>
      <vt:lpstr>A126237054A</vt:lpstr>
      <vt:lpstr>A126237054A_Data</vt:lpstr>
      <vt:lpstr>A126237054A_Latest</vt:lpstr>
      <vt:lpstr>A126237058K</vt:lpstr>
      <vt:lpstr>A126237058K_Data</vt:lpstr>
      <vt:lpstr>A126237058K_Latest</vt:lpstr>
      <vt:lpstr>A126237062A</vt:lpstr>
      <vt:lpstr>A126237062A_Data</vt:lpstr>
      <vt:lpstr>A126237062A_Latest</vt:lpstr>
      <vt:lpstr>A126237066K</vt:lpstr>
      <vt:lpstr>A126237066K_Data</vt:lpstr>
      <vt:lpstr>A126237066K_Latest</vt:lpstr>
      <vt:lpstr>A126237070A</vt:lpstr>
      <vt:lpstr>A126237070A_Data</vt:lpstr>
      <vt:lpstr>A126237070A_Latest</vt:lpstr>
      <vt:lpstr>A126237074K</vt:lpstr>
      <vt:lpstr>A126237074K_Data</vt:lpstr>
      <vt:lpstr>A126237074K_Latest</vt:lpstr>
      <vt:lpstr>A126237078V</vt:lpstr>
      <vt:lpstr>A126237078V_Data</vt:lpstr>
      <vt:lpstr>A126237078V_Latest</vt:lpstr>
      <vt:lpstr>A126237082K</vt:lpstr>
      <vt:lpstr>A126237082K_Data</vt:lpstr>
      <vt:lpstr>A126237082K_Latest</vt:lpstr>
      <vt:lpstr>A126237086V</vt:lpstr>
      <vt:lpstr>A126237086V_Data</vt:lpstr>
      <vt:lpstr>A126237086V_Latest</vt:lpstr>
      <vt:lpstr>A126237090K</vt:lpstr>
      <vt:lpstr>A126237090K_Data</vt:lpstr>
      <vt:lpstr>A126237090K_Latest</vt:lpstr>
      <vt:lpstr>A126237094V</vt:lpstr>
      <vt:lpstr>A126237094V_Data</vt:lpstr>
      <vt:lpstr>A126237094V_Latest</vt:lpstr>
      <vt:lpstr>A126237098C</vt:lpstr>
      <vt:lpstr>A126237098C_Data</vt:lpstr>
      <vt:lpstr>A126237098C_Latest</vt:lpstr>
      <vt:lpstr>A126237102J</vt:lpstr>
      <vt:lpstr>A126237102J_Data</vt:lpstr>
      <vt:lpstr>A126237102J_Latest</vt:lpstr>
      <vt:lpstr>A126237106T</vt:lpstr>
      <vt:lpstr>A126237106T_Data</vt:lpstr>
      <vt:lpstr>A126237106T_Latest</vt:lpstr>
      <vt:lpstr>A126237110J</vt:lpstr>
      <vt:lpstr>A126237110J_Data</vt:lpstr>
      <vt:lpstr>A126237110J_Latest</vt:lpstr>
      <vt:lpstr>A126237114T</vt:lpstr>
      <vt:lpstr>A126237114T_Data</vt:lpstr>
      <vt:lpstr>A126237114T_Latest</vt:lpstr>
      <vt:lpstr>A126237118A</vt:lpstr>
      <vt:lpstr>A126237118A_Data</vt:lpstr>
      <vt:lpstr>A126237118A_Latest</vt:lpstr>
      <vt:lpstr>A126237122T</vt:lpstr>
      <vt:lpstr>A126237122T_Data</vt:lpstr>
      <vt:lpstr>A126237122T_Latest</vt:lpstr>
      <vt:lpstr>A126237126A</vt:lpstr>
      <vt:lpstr>A126237126A_Data</vt:lpstr>
      <vt:lpstr>A126237126A_Latest</vt:lpstr>
      <vt:lpstr>A126237130T</vt:lpstr>
      <vt:lpstr>A126237130T_Data</vt:lpstr>
      <vt:lpstr>A126237130T_Latest</vt:lpstr>
      <vt:lpstr>A126237134A</vt:lpstr>
      <vt:lpstr>A126237134A_Data</vt:lpstr>
      <vt:lpstr>A126237134A_Latest</vt:lpstr>
      <vt:lpstr>A126237138K</vt:lpstr>
      <vt:lpstr>A126237138K_Data</vt:lpstr>
      <vt:lpstr>A126237138K_Latest</vt:lpstr>
      <vt:lpstr>A126237142A</vt:lpstr>
      <vt:lpstr>A126237142A_Data</vt:lpstr>
      <vt:lpstr>A126237142A_Latest</vt:lpstr>
      <vt:lpstr>A126237146K</vt:lpstr>
      <vt:lpstr>A126237146K_Data</vt:lpstr>
      <vt:lpstr>A126237146K_Latest</vt:lpstr>
      <vt:lpstr>A126237150A</vt:lpstr>
      <vt:lpstr>A126237150A_Data</vt:lpstr>
      <vt:lpstr>A126237150A_Latest</vt:lpstr>
      <vt:lpstr>A126237154K</vt:lpstr>
      <vt:lpstr>A126237154K_Data</vt:lpstr>
      <vt:lpstr>A126237154K_Latest</vt:lpstr>
      <vt:lpstr>A126237158V</vt:lpstr>
      <vt:lpstr>A126237158V_Data</vt:lpstr>
      <vt:lpstr>A126237158V_Latest</vt:lpstr>
      <vt:lpstr>A126237162K</vt:lpstr>
      <vt:lpstr>A126237162K_Data</vt:lpstr>
      <vt:lpstr>A126237162K_Latest</vt:lpstr>
      <vt:lpstr>A126237166V</vt:lpstr>
      <vt:lpstr>A126237166V_Data</vt:lpstr>
      <vt:lpstr>A126237166V_Latest</vt:lpstr>
      <vt:lpstr>A126237242K</vt:lpstr>
      <vt:lpstr>A126237242K_Data</vt:lpstr>
      <vt:lpstr>A126237242K_Latest</vt:lpstr>
      <vt:lpstr>A126237246V</vt:lpstr>
      <vt:lpstr>A126237246V_Data</vt:lpstr>
      <vt:lpstr>A126237246V_Latest</vt:lpstr>
      <vt:lpstr>A126237250K</vt:lpstr>
      <vt:lpstr>A126237250K_Data</vt:lpstr>
      <vt:lpstr>A126237250K_Latest</vt:lpstr>
      <vt:lpstr>A126237254V</vt:lpstr>
      <vt:lpstr>A126237254V_Data</vt:lpstr>
      <vt:lpstr>A126237254V_Latest</vt:lpstr>
      <vt:lpstr>A126237258C</vt:lpstr>
      <vt:lpstr>A126237258C_Data</vt:lpstr>
      <vt:lpstr>A126237258C_Latest</vt:lpstr>
      <vt:lpstr>A126237262V</vt:lpstr>
      <vt:lpstr>A126237262V_Data</vt:lpstr>
      <vt:lpstr>A126237262V_Latest</vt:lpstr>
      <vt:lpstr>A126237266C</vt:lpstr>
      <vt:lpstr>A126237266C_Data</vt:lpstr>
      <vt:lpstr>A126237266C_Latest</vt:lpstr>
      <vt:lpstr>A126237270V</vt:lpstr>
      <vt:lpstr>A126237270V_Data</vt:lpstr>
      <vt:lpstr>A126237270V_Latest</vt:lpstr>
      <vt:lpstr>A126237274C</vt:lpstr>
      <vt:lpstr>A126237274C_Data</vt:lpstr>
      <vt:lpstr>A126237274C_Latest</vt:lpstr>
      <vt:lpstr>A126237278L</vt:lpstr>
      <vt:lpstr>A126237278L_Data</vt:lpstr>
      <vt:lpstr>A126237278L_Latest</vt:lpstr>
      <vt:lpstr>A126237282C</vt:lpstr>
      <vt:lpstr>A126237282C_Data</vt:lpstr>
      <vt:lpstr>A126237282C_Latest</vt:lpstr>
      <vt:lpstr>A126237286L</vt:lpstr>
      <vt:lpstr>A126237286L_Data</vt:lpstr>
      <vt:lpstr>A126237286L_Latest</vt:lpstr>
      <vt:lpstr>A126237290C</vt:lpstr>
      <vt:lpstr>A126237290C_Data</vt:lpstr>
      <vt:lpstr>A126237290C_Latest</vt:lpstr>
      <vt:lpstr>A126237294L</vt:lpstr>
      <vt:lpstr>A126237294L_Data</vt:lpstr>
      <vt:lpstr>A126237294L_Latest</vt:lpstr>
      <vt:lpstr>A126237298W</vt:lpstr>
      <vt:lpstr>A126237298W_Data</vt:lpstr>
      <vt:lpstr>A126237298W_Latest</vt:lpstr>
      <vt:lpstr>A126237302A</vt:lpstr>
      <vt:lpstr>A126237302A_Data</vt:lpstr>
      <vt:lpstr>A126237302A_Latest</vt:lpstr>
      <vt:lpstr>A126237306K</vt:lpstr>
      <vt:lpstr>A126237306K_Data</vt:lpstr>
      <vt:lpstr>A126237306K_Latest</vt:lpstr>
      <vt:lpstr>A126237310A</vt:lpstr>
      <vt:lpstr>A126237310A_Data</vt:lpstr>
      <vt:lpstr>A126237310A_Latest</vt:lpstr>
      <vt:lpstr>A126237314K</vt:lpstr>
      <vt:lpstr>A126237314K_Data</vt:lpstr>
      <vt:lpstr>A126237314K_Latest</vt:lpstr>
      <vt:lpstr>A126237318V</vt:lpstr>
      <vt:lpstr>A126237318V_Data</vt:lpstr>
      <vt:lpstr>A126237318V_Latest</vt:lpstr>
      <vt:lpstr>A126237322K</vt:lpstr>
      <vt:lpstr>A126237322K_Data</vt:lpstr>
      <vt:lpstr>A126237322K_Latest</vt:lpstr>
      <vt:lpstr>A126237326V</vt:lpstr>
      <vt:lpstr>A126237326V_Data</vt:lpstr>
      <vt:lpstr>A126237326V_Latest</vt:lpstr>
      <vt:lpstr>A126237330K</vt:lpstr>
      <vt:lpstr>A126237330K_Data</vt:lpstr>
      <vt:lpstr>A126237330K_Latest</vt:lpstr>
      <vt:lpstr>A126237334V</vt:lpstr>
      <vt:lpstr>A126237334V_Data</vt:lpstr>
      <vt:lpstr>A126237334V_Latest</vt:lpstr>
      <vt:lpstr>A126237338C</vt:lpstr>
      <vt:lpstr>A126237338C_Data</vt:lpstr>
      <vt:lpstr>A126237338C_Latest</vt:lpstr>
      <vt:lpstr>A126237342V</vt:lpstr>
      <vt:lpstr>A126237342V_Data</vt:lpstr>
      <vt:lpstr>A126237342V_Latest</vt:lpstr>
      <vt:lpstr>A126237346C</vt:lpstr>
      <vt:lpstr>A126237346C_Data</vt:lpstr>
      <vt:lpstr>A126237346C_Latest</vt:lpstr>
      <vt:lpstr>A126237350V</vt:lpstr>
      <vt:lpstr>A126237350V_Data</vt:lpstr>
      <vt:lpstr>A126237350V_Latest</vt:lpstr>
      <vt:lpstr>A126237354C</vt:lpstr>
      <vt:lpstr>A126237354C_Data</vt:lpstr>
      <vt:lpstr>A126237354C_Latest</vt:lpstr>
      <vt:lpstr>A126237358L</vt:lpstr>
      <vt:lpstr>A126237358L_Data</vt:lpstr>
      <vt:lpstr>A126237358L_Latest</vt:lpstr>
      <vt:lpstr>A126237362C</vt:lpstr>
      <vt:lpstr>A126237362C_Data</vt:lpstr>
      <vt:lpstr>A126237362C_Latest</vt:lpstr>
      <vt:lpstr>A126237366L</vt:lpstr>
      <vt:lpstr>A126237366L_Data</vt:lpstr>
      <vt:lpstr>A126237366L_Latest</vt:lpstr>
      <vt:lpstr>A126237370C</vt:lpstr>
      <vt:lpstr>A126237370C_Data</vt:lpstr>
      <vt:lpstr>A126237370C_Latest</vt:lpstr>
      <vt:lpstr>A126237374L</vt:lpstr>
      <vt:lpstr>A126237374L_Data</vt:lpstr>
      <vt:lpstr>A126237374L_Latest</vt:lpstr>
      <vt:lpstr>A126237378W</vt:lpstr>
      <vt:lpstr>A126237378W_Data</vt:lpstr>
      <vt:lpstr>A126237378W_Latest</vt:lpstr>
      <vt:lpstr>A126237382L</vt:lpstr>
      <vt:lpstr>A126237382L_Data</vt:lpstr>
      <vt:lpstr>A126237382L_Latest</vt:lpstr>
      <vt:lpstr>A126237386W</vt:lpstr>
      <vt:lpstr>A126237386W_Data</vt:lpstr>
      <vt:lpstr>A126237386W_Latest</vt:lpstr>
      <vt:lpstr>A126237390L</vt:lpstr>
      <vt:lpstr>A126237390L_Data</vt:lpstr>
      <vt:lpstr>A126237390L_Latest</vt:lpstr>
      <vt:lpstr>A126237394W</vt:lpstr>
      <vt:lpstr>A126237394W_Data</vt:lpstr>
      <vt:lpstr>A126237394W_Latest</vt:lpstr>
      <vt:lpstr>A126237398F</vt:lpstr>
      <vt:lpstr>A126237398F_Data</vt:lpstr>
      <vt:lpstr>A126237398F_Latest</vt:lpstr>
      <vt:lpstr>A126237402K</vt:lpstr>
      <vt:lpstr>A126237402K_Data</vt:lpstr>
      <vt:lpstr>A126237402K_Latest</vt:lpstr>
      <vt:lpstr>A126237406V</vt:lpstr>
      <vt:lpstr>A126237406V_Data</vt:lpstr>
      <vt:lpstr>A126237406V_Latest</vt:lpstr>
      <vt:lpstr>A126237410K</vt:lpstr>
      <vt:lpstr>A126237410K_Data</vt:lpstr>
      <vt:lpstr>A126237410K_Latest</vt:lpstr>
      <vt:lpstr>A126237414V</vt:lpstr>
      <vt:lpstr>A126237414V_Data</vt:lpstr>
      <vt:lpstr>A126237414V_Latest</vt:lpstr>
      <vt:lpstr>A126237418C</vt:lpstr>
      <vt:lpstr>A126237418C_Data</vt:lpstr>
      <vt:lpstr>A126237418C_Latest</vt:lpstr>
      <vt:lpstr>A126237422V</vt:lpstr>
      <vt:lpstr>A126237422V_Data</vt:lpstr>
      <vt:lpstr>A126237422V_Latest</vt:lpstr>
      <vt:lpstr>A126237426C</vt:lpstr>
      <vt:lpstr>A126237426C_Data</vt:lpstr>
      <vt:lpstr>A126237426C_Latest</vt:lpstr>
      <vt:lpstr>A126237430V</vt:lpstr>
      <vt:lpstr>A126237430V_Data</vt:lpstr>
      <vt:lpstr>A126237430V_Latest</vt:lpstr>
      <vt:lpstr>A126237434C</vt:lpstr>
      <vt:lpstr>A126237434C_Data</vt:lpstr>
      <vt:lpstr>A126237434C_Latest</vt:lpstr>
      <vt:lpstr>A126237438L</vt:lpstr>
      <vt:lpstr>A126237438L_Data</vt:lpstr>
      <vt:lpstr>A126237438L_Latest</vt:lpstr>
      <vt:lpstr>A126237442C</vt:lpstr>
      <vt:lpstr>A126237442C_Data</vt:lpstr>
      <vt:lpstr>A126237442C_Latest</vt:lpstr>
      <vt:lpstr>A126237446L</vt:lpstr>
      <vt:lpstr>A126237446L_Data</vt:lpstr>
      <vt:lpstr>A126237446L_Latest</vt:lpstr>
      <vt:lpstr>A126237450C</vt:lpstr>
      <vt:lpstr>A126237450C_Data</vt:lpstr>
      <vt:lpstr>A126237450C_Latest</vt:lpstr>
      <vt:lpstr>A126237454L</vt:lpstr>
      <vt:lpstr>A126237454L_Data</vt:lpstr>
      <vt:lpstr>A126237454L_Latest</vt:lpstr>
      <vt:lpstr>A126237458W</vt:lpstr>
      <vt:lpstr>A126237458W_Data</vt:lpstr>
      <vt:lpstr>A126237458W_Latest</vt:lpstr>
      <vt:lpstr>A126237462L</vt:lpstr>
      <vt:lpstr>A126237462L_Data</vt:lpstr>
      <vt:lpstr>A126237462L_Latest</vt:lpstr>
      <vt:lpstr>A126237466W</vt:lpstr>
      <vt:lpstr>A126237466W_Data</vt:lpstr>
      <vt:lpstr>A126237466W_Latest</vt:lpstr>
      <vt:lpstr>A126237470L</vt:lpstr>
      <vt:lpstr>A126237470L_Data</vt:lpstr>
      <vt:lpstr>A126237470L_Latest</vt:lpstr>
      <vt:lpstr>A126237474W</vt:lpstr>
      <vt:lpstr>A126237474W_Data</vt:lpstr>
      <vt:lpstr>A126237474W_Latest</vt:lpstr>
      <vt:lpstr>A126237478F</vt:lpstr>
      <vt:lpstr>A126237478F_Data</vt:lpstr>
      <vt:lpstr>A126237478F_Latest</vt:lpstr>
      <vt:lpstr>A126237482W</vt:lpstr>
      <vt:lpstr>A126237482W_Data</vt:lpstr>
      <vt:lpstr>A126237482W_Latest</vt:lpstr>
      <vt:lpstr>A126237486F</vt:lpstr>
      <vt:lpstr>A126237486F_Data</vt:lpstr>
      <vt:lpstr>A126237486F_Latest</vt:lpstr>
      <vt:lpstr>A126237490W</vt:lpstr>
      <vt:lpstr>A126237490W_Data</vt:lpstr>
      <vt:lpstr>A126237490W_Latest</vt:lpstr>
      <vt:lpstr>A126237494F</vt:lpstr>
      <vt:lpstr>A126237494F_Data</vt:lpstr>
      <vt:lpstr>A126237494F_Latest</vt:lpstr>
      <vt:lpstr>A126237498R</vt:lpstr>
      <vt:lpstr>A126237498R_Data</vt:lpstr>
      <vt:lpstr>A126237498R_Latest</vt:lpstr>
      <vt:lpstr>A126237502V</vt:lpstr>
      <vt:lpstr>A126237502V_Data</vt:lpstr>
      <vt:lpstr>A126237502V_Latest</vt:lpstr>
      <vt:lpstr>A126237506C</vt:lpstr>
      <vt:lpstr>A126237506C_Data</vt:lpstr>
      <vt:lpstr>A126237506C_Latest</vt:lpstr>
      <vt:lpstr>A126237510V</vt:lpstr>
      <vt:lpstr>A126237510V_Data</vt:lpstr>
      <vt:lpstr>A126237510V_Latest</vt:lpstr>
      <vt:lpstr>A126237514C</vt:lpstr>
      <vt:lpstr>A126237514C_Data</vt:lpstr>
      <vt:lpstr>A126237514C_Latest</vt:lpstr>
      <vt:lpstr>A126237518L</vt:lpstr>
      <vt:lpstr>A126237518L_Data</vt:lpstr>
      <vt:lpstr>A126237518L_Latest</vt:lpstr>
      <vt:lpstr>A126237522C</vt:lpstr>
      <vt:lpstr>A126237522C_Data</vt:lpstr>
      <vt:lpstr>A126237522C_Latest</vt:lpstr>
      <vt:lpstr>A126237526L</vt:lpstr>
      <vt:lpstr>A126237526L_Data</vt:lpstr>
      <vt:lpstr>A126237526L_Latest</vt:lpstr>
      <vt:lpstr>A126237530C</vt:lpstr>
      <vt:lpstr>A126237530C_Data</vt:lpstr>
      <vt:lpstr>A126237530C_Latest</vt:lpstr>
      <vt:lpstr>A126237534L</vt:lpstr>
      <vt:lpstr>A126237534L_Data</vt:lpstr>
      <vt:lpstr>A126237534L_Latest</vt:lpstr>
      <vt:lpstr>A126237538W</vt:lpstr>
      <vt:lpstr>A126237538W_Data</vt:lpstr>
      <vt:lpstr>A126237538W_Latest</vt:lpstr>
      <vt:lpstr>A126237542L</vt:lpstr>
      <vt:lpstr>A126237542L_Data</vt:lpstr>
      <vt:lpstr>A126237542L_Latest</vt:lpstr>
      <vt:lpstr>A126237546W</vt:lpstr>
      <vt:lpstr>A126237546W_Data</vt:lpstr>
      <vt:lpstr>A126237546W_Latest</vt:lpstr>
      <vt:lpstr>A126237550L</vt:lpstr>
      <vt:lpstr>A126237550L_Data</vt:lpstr>
      <vt:lpstr>A126237550L_Latest</vt:lpstr>
      <vt:lpstr>A126237554W</vt:lpstr>
      <vt:lpstr>A126237554W_Data</vt:lpstr>
      <vt:lpstr>A126237554W_Latest</vt:lpstr>
      <vt:lpstr>A126237558F</vt:lpstr>
      <vt:lpstr>A126237558F_Data</vt:lpstr>
      <vt:lpstr>A126237558F_Latest</vt:lpstr>
      <vt:lpstr>A126237562W</vt:lpstr>
      <vt:lpstr>A126237562W_Data</vt:lpstr>
      <vt:lpstr>A126237562W_Latest</vt:lpstr>
      <vt:lpstr>A126237566F</vt:lpstr>
      <vt:lpstr>A126237566F_Data</vt:lpstr>
      <vt:lpstr>A126237566F_Latest</vt:lpstr>
      <vt:lpstr>A126237570W</vt:lpstr>
      <vt:lpstr>A126237570W_Data</vt:lpstr>
      <vt:lpstr>A126237570W_Latest</vt:lpstr>
      <vt:lpstr>A126237574F</vt:lpstr>
      <vt:lpstr>A126237574F_Data</vt:lpstr>
      <vt:lpstr>A126237574F_Latest</vt:lpstr>
      <vt:lpstr>A126237578R</vt:lpstr>
      <vt:lpstr>A126237578R_Data</vt:lpstr>
      <vt:lpstr>A126237578R_Latest</vt:lpstr>
      <vt:lpstr>A126237582F</vt:lpstr>
      <vt:lpstr>A126237582F_Data</vt:lpstr>
      <vt:lpstr>A126237582F_Latest</vt:lpstr>
      <vt:lpstr>A126237586R</vt:lpstr>
      <vt:lpstr>A126237586R_Data</vt:lpstr>
      <vt:lpstr>A126237586R_Latest</vt:lpstr>
      <vt:lpstr>A126237590F</vt:lpstr>
      <vt:lpstr>A126237590F_Data</vt:lpstr>
      <vt:lpstr>A126237590F_Latest</vt:lpstr>
      <vt:lpstr>A126237594R</vt:lpstr>
      <vt:lpstr>A126237594R_Data</vt:lpstr>
      <vt:lpstr>A126237594R_Latest</vt:lpstr>
      <vt:lpstr>A126237598X</vt:lpstr>
      <vt:lpstr>A126237598X_Data</vt:lpstr>
      <vt:lpstr>A126237598X_Latest</vt:lpstr>
      <vt:lpstr>A126237602C</vt:lpstr>
      <vt:lpstr>A126237602C_Data</vt:lpstr>
      <vt:lpstr>A126237602C_Latest</vt:lpstr>
      <vt:lpstr>A126237606L</vt:lpstr>
      <vt:lpstr>A126237606L_Data</vt:lpstr>
      <vt:lpstr>A126237606L_Latest</vt:lpstr>
      <vt:lpstr>A126237610C</vt:lpstr>
      <vt:lpstr>A126237610C_Data</vt:lpstr>
      <vt:lpstr>A126237610C_Latest</vt:lpstr>
      <vt:lpstr>A126237614L</vt:lpstr>
      <vt:lpstr>A126237614L_Data</vt:lpstr>
      <vt:lpstr>A126237614L_Latest</vt:lpstr>
      <vt:lpstr>A126237618W</vt:lpstr>
      <vt:lpstr>A126237618W_Data</vt:lpstr>
      <vt:lpstr>A126237618W_Latest</vt:lpstr>
      <vt:lpstr>A126237622L</vt:lpstr>
      <vt:lpstr>A126237622L_Data</vt:lpstr>
      <vt:lpstr>A126237622L_Latest</vt:lpstr>
      <vt:lpstr>A126237626W</vt:lpstr>
      <vt:lpstr>A126237626W_Data</vt:lpstr>
      <vt:lpstr>A126237626W_Latest</vt:lpstr>
      <vt:lpstr>A126237630L</vt:lpstr>
      <vt:lpstr>A126237630L_Data</vt:lpstr>
      <vt:lpstr>A126237630L_Latest</vt:lpstr>
      <vt:lpstr>A126237634W</vt:lpstr>
      <vt:lpstr>A126237634W_Data</vt:lpstr>
      <vt:lpstr>A126237634W_Latest</vt:lpstr>
      <vt:lpstr>A126237638F</vt:lpstr>
      <vt:lpstr>A126237638F_Data</vt:lpstr>
      <vt:lpstr>A126237638F_Latest</vt:lpstr>
      <vt:lpstr>A126237642W</vt:lpstr>
      <vt:lpstr>A126237642W_Data</vt:lpstr>
      <vt:lpstr>A126237642W_Latest</vt:lpstr>
      <vt:lpstr>A126237646F</vt:lpstr>
      <vt:lpstr>A126237646F_Data</vt:lpstr>
      <vt:lpstr>A126237646F_Latest</vt:lpstr>
      <vt:lpstr>A126237650W</vt:lpstr>
      <vt:lpstr>A126237650W_Data</vt:lpstr>
      <vt:lpstr>A126237650W_Latest</vt:lpstr>
      <vt:lpstr>A126237654F</vt:lpstr>
      <vt:lpstr>A126237654F_Data</vt:lpstr>
      <vt:lpstr>A126237654F_Latest</vt:lpstr>
      <vt:lpstr>A126237658R</vt:lpstr>
      <vt:lpstr>A126237658R_Data</vt:lpstr>
      <vt:lpstr>A126237658R_Latest</vt:lpstr>
      <vt:lpstr>A126237662F</vt:lpstr>
      <vt:lpstr>A126237662F_Data</vt:lpstr>
      <vt:lpstr>A126237662F_Latest</vt:lpstr>
      <vt:lpstr>A126237666R</vt:lpstr>
      <vt:lpstr>A126237666R_Data</vt:lpstr>
      <vt:lpstr>A126237666R_Latest</vt:lpstr>
      <vt:lpstr>A126237670F</vt:lpstr>
      <vt:lpstr>A126237670F_Data</vt:lpstr>
      <vt:lpstr>A126237670F_Latest</vt:lpstr>
      <vt:lpstr>A126237746R</vt:lpstr>
      <vt:lpstr>A126237746R_Data</vt:lpstr>
      <vt:lpstr>A126237746R_Latest</vt:lpstr>
      <vt:lpstr>A126237750F</vt:lpstr>
      <vt:lpstr>A126237750F_Data</vt:lpstr>
      <vt:lpstr>A126237750F_Latest</vt:lpstr>
      <vt:lpstr>A126237754R</vt:lpstr>
      <vt:lpstr>A126237754R_Data</vt:lpstr>
      <vt:lpstr>A126237754R_Latest</vt:lpstr>
      <vt:lpstr>A126237758X</vt:lpstr>
      <vt:lpstr>A126237758X_Data</vt:lpstr>
      <vt:lpstr>A126237758X_Latest</vt:lpstr>
      <vt:lpstr>A126237762R</vt:lpstr>
      <vt:lpstr>A126237762R_Data</vt:lpstr>
      <vt:lpstr>A126237762R_Latest</vt:lpstr>
      <vt:lpstr>A126237766X</vt:lpstr>
      <vt:lpstr>A126237766X_Data</vt:lpstr>
      <vt:lpstr>A126237766X_Latest</vt:lpstr>
      <vt:lpstr>A126237770R</vt:lpstr>
      <vt:lpstr>A126237770R_Data</vt:lpstr>
      <vt:lpstr>A126237770R_Latest</vt:lpstr>
      <vt:lpstr>A126237774X</vt:lpstr>
      <vt:lpstr>A126237774X_Data</vt:lpstr>
      <vt:lpstr>A126237774X_Latest</vt:lpstr>
      <vt:lpstr>A126237778J</vt:lpstr>
      <vt:lpstr>A126237778J_Data</vt:lpstr>
      <vt:lpstr>A126237778J_Latest</vt:lpstr>
      <vt:lpstr>A126237782X</vt:lpstr>
      <vt:lpstr>A126237782X_Data</vt:lpstr>
      <vt:lpstr>A126237782X_Latest</vt:lpstr>
      <vt:lpstr>A126237786J</vt:lpstr>
      <vt:lpstr>A126237786J_Data</vt:lpstr>
      <vt:lpstr>A126237786J_Latest</vt:lpstr>
      <vt:lpstr>A126237790X</vt:lpstr>
      <vt:lpstr>A126237790X_Data</vt:lpstr>
      <vt:lpstr>A126237790X_Latest</vt:lpstr>
      <vt:lpstr>A126237794J</vt:lpstr>
      <vt:lpstr>A126237794J_Data</vt:lpstr>
      <vt:lpstr>A126237794J_Latest</vt:lpstr>
      <vt:lpstr>A126237798T</vt:lpstr>
      <vt:lpstr>A126237798T_Data</vt:lpstr>
      <vt:lpstr>A126237798T_Latest</vt:lpstr>
      <vt:lpstr>A126237802W</vt:lpstr>
      <vt:lpstr>A126237802W_Data</vt:lpstr>
      <vt:lpstr>A126237802W_Latest</vt:lpstr>
      <vt:lpstr>A126237806F</vt:lpstr>
      <vt:lpstr>A126237806F_Data</vt:lpstr>
      <vt:lpstr>A126237806F_Latest</vt:lpstr>
      <vt:lpstr>A126237810W</vt:lpstr>
      <vt:lpstr>A126237810W_Data</vt:lpstr>
      <vt:lpstr>A126237810W_Latest</vt:lpstr>
      <vt:lpstr>A126237814F</vt:lpstr>
      <vt:lpstr>A126237814F_Data</vt:lpstr>
      <vt:lpstr>A126237814F_Latest</vt:lpstr>
      <vt:lpstr>A126237818R</vt:lpstr>
      <vt:lpstr>A126237818R_Data</vt:lpstr>
      <vt:lpstr>A126237818R_Latest</vt:lpstr>
      <vt:lpstr>A126237822F</vt:lpstr>
      <vt:lpstr>A126237822F_Data</vt:lpstr>
      <vt:lpstr>A126237822F_Latest</vt:lpstr>
      <vt:lpstr>A126237826R</vt:lpstr>
      <vt:lpstr>A126237826R_Data</vt:lpstr>
      <vt:lpstr>A126237826R_Latest</vt:lpstr>
      <vt:lpstr>A126237830F</vt:lpstr>
      <vt:lpstr>A126237830F_Data</vt:lpstr>
      <vt:lpstr>A126237830F_Latest</vt:lpstr>
      <vt:lpstr>A126237834R</vt:lpstr>
      <vt:lpstr>A126237834R_Data</vt:lpstr>
      <vt:lpstr>A126237834R_Latest</vt:lpstr>
      <vt:lpstr>A126237838X</vt:lpstr>
      <vt:lpstr>A126237838X_Data</vt:lpstr>
      <vt:lpstr>A126237838X_Latest</vt:lpstr>
      <vt:lpstr>A126237842R</vt:lpstr>
      <vt:lpstr>A126237842R_Data</vt:lpstr>
      <vt:lpstr>A126237842R_Latest</vt:lpstr>
      <vt:lpstr>A126237846X</vt:lpstr>
      <vt:lpstr>A126237846X_Data</vt:lpstr>
      <vt:lpstr>A126237846X_Latest</vt:lpstr>
      <vt:lpstr>A126237850R</vt:lpstr>
      <vt:lpstr>A126237850R_Data</vt:lpstr>
      <vt:lpstr>A126237850R_Latest</vt:lpstr>
      <vt:lpstr>A126237854X</vt:lpstr>
      <vt:lpstr>A126237854X_Data</vt:lpstr>
      <vt:lpstr>A126237854X_Latest</vt:lpstr>
      <vt:lpstr>A126237858J</vt:lpstr>
      <vt:lpstr>A126237858J_Data</vt:lpstr>
      <vt:lpstr>A126237858J_Latest</vt:lpstr>
      <vt:lpstr>A126237862X</vt:lpstr>
      <vt:lpstr>A126237862X_Data</vt:lpstr>
      <vt:lpstr>A126237862X_Latest</vt:lpstr>
      <vt:lpstr>A126237866J</vt:lpstr>
      <vt:lpstr>A126237866J_Data</vt:lpstr>
      <vt:lpstr>A126237866J_Latest</vt:lpstr>
      <vt:lpstr>A126237870X</vt:lpstr>
      <vt:lpstr>A126237870X_Data</vt:lpstr>
      <vt:lpstr>A126237870X_Latest</vt:lpstr>
      <vt:lpstr>A126237874J</vt:lpstr>
      <vt:lpstr>A126237874J_Data</vt:lpstr>
      <vt:lpstr>A126237874J_Latest</vt:lpstr>
      <vt:lpstr>A126237878T</vt:lpstr>
      <vt:lpstr>A126237878T_Data</vt:lpstr>
      <vt:lpstr>A126237878T_Latest</vt:lpstr>
      <vt:lpstr>A126237882J</vt:lpstr>
      <vt:lpstr>A126237882J_Data</vt:lpstr>
      <vt:lpstr>A126237882J_Latest</vt:lpstr>
      <vt:lpstr>A126237886T</vt:lpstr>
      <vt:lpstr>A126237886T_Data</vt:lpstr>
      <vt:lpstr>A126237886T_Latest</vt:lpstr>
      <vt:lpstr>A126237890J</vt:lpstr>
      <vt:lpstr>A126237890J_Data</vt:lpstr>
      <vt:lpstr>A126237890J_Latest</vt:lpstr>
      <vt:lpstr>A126237894T</vt:lpstr>
      <vt:lpstr>A126237894T_Data</vt:lpstr>
      <vt:lpstr>A126237894T_Latest</vt:lpstr>
      <vt:lpstr>A126237898A</vt:lpstr>
      <vt:lpstr>A126237898A_Data</vt:lpstr>
      <vt:lpstr>A126237898A_Latest</vt:lpstr>
      <vt:lpstr>A126237902F</vt:lpstr>
      <vt:lpstr>A126237902F_Data</vt:lpstr>
      <vt:lpstr>A126237902F_Latest</vt:lpstr>
      <vt:lpstr>A126237906R</vt:lpstr>
      <vt:lpstr>A126237906R_Data</vt:lpstr>
      <vt:lpstr>A126237906R_Latest</vt:lpstr>
      <vt:lpstr>A126237910F</vt:lpstr>
      <vt:lpstr>A126237910F_Data</vt:lpstr>
      <vt:lpstr>A126237910F_Latest</vt:lpstr>
      <vt:lpstr>A126237914R</vt:lpstr>
      <vt:lpstr>A126237914R_Data</vt:lpstr>
      <vt:lpstr>A126237914R_Latest</vt:lpstr>
      <vt:lpstr>A126237918X</vt:lpstr>
      <vt:lpstr>A126237918X_Data</vt:lpstr>
      <vt:lpstr>A126237918X_Latest</vt:lpstr>
      <vt:lpstr>A126237922R</vt:lpstr>
      <vt:lpstr>A126237922R_Data</vt:lpstr>
      <vt:lpstr>A126237922R_Latest</vt:lpstr>
      <vt:lpstr>A126237926X</vt:lpstr>
      <vt:lpstr>A126237926X_Data</vt:lpstr>
      <vt:lpstr>A126237926X_Latest</vt:lpstr>
      <vt:lpstr>A126237930R</vt:lpstr>
      <vt:lpstr>A126237930R_Data</vt:lpstr>
      <vt:lpstr>A126237930R_Latest</vt:lpstr>
      <vt:lpstr>A126237934X</vt:lpstr>
      <vt:lpstr>A126237934X_Data</vt:lpstr>
      <vt:lpstr>A126237934X_Latest</vt:lpstr>
      <vt:lpstr>A126237938J</vt:lpstr>
      <vt:lpstr>A126237938J_Data</vt:lpstr>
      <vt:lpstr>A126237938J_Latest</vt:lpstr>
      <vt:lpstr>A126237942X</vt:lpstr>
      <vt:lpstr>A126237942X_Data</vt:lpstr>
      <vt:lpstr>A126237942X_Latest</vt:lpstr>
      <vt:lpstr>A126237946J</vt:lpstr>
      <vt:lpstr>A126237946J_Data</vt:lpstr>
      <vt:lpstr>A126237946J_Latest</vt:lpstr>
      <vt:lpstr>A126237950X</vt:lpstr>
      <vt:lpstr>A126237950X_Data</vt:lpstr>
      <vt:lpstr>A126237950X_Latest</vt:lpstr>
      <vt:lpstr>A126237954J</vt:lpstr>
      <vt:lpstr>A126237954J_Data</vt:lpstr>
      <vt:lpstr>A126237954J_Latest</vt:lpstr>
      <vt:lpstr>A126237958T</vt:lpstr>
      <vt:lpstr>A126237958T_Data</vt:lpstr>
      <vt:lpstr>A126237958T_Latest</vt:lpstr>
      <vt:lpstr>A126238034K</vt:lpstr>
      <vt:lpstr>A126238034K_Data</vt:lpstr>
      <vt:lpstr>A126238034K_Latest</vt:lpstr>
      <vt:lpstr>A126238038V</vt:lpstr>
      <vt:lpstr>A126238038V_Data</vt:lpstr>
      <vt:lpstr>A126238038V_Latest</vt:lpstr>
      <vt:lpstr>A126238042K</vt:lpstr>
      <vt:lpstr>A126238042K_Data</vt:lpstr>
      <vt:lpstr>A126238042K_Latest</vt:lpstr>
      <vt:lpstr>A126238046V</vt:lpstr>
      <vt:lpstr>A126238046V_Data</vt:lpstr>
      <vt:lpstr>A126238046V_Latest</vt:lpstr>
      <vt:lpstr>A126238050K</vt:lpstr>
      <vt:lpstr>A126238050K_Data</vt:lpstr>
      <vt:lpstr>A126238050K_Latest</vt:lpstr>
      <vt:lpstr>A126238054V</vt:lpstr>
      <vt:lpstr>A126238054V_Data</vt:lpstr>
      <vt:lpstr>A126238054V_Latest</vt:lpstr>
      <vt:lpstr>A126238058C</vt:lpstr>
      <vt:lpstr>A126238058C_Data</vt:lpstr>
      <vt:lpstr>A126238058C_Latest</vt:lpstr>
      <vt:lpstr>A126238062V</vt:lpstr>
      <vt:lpstr>A126238062V_Data</vt:lpstr>
      <vt:lpstr>A126238062V_Latest</vt:lpstr>
      <vt:lpstr>A126238066C</vt:lpstr>
      <vt:lpstr>A126238066C_Data</vt:lpstr>
      <vt:lpstr>A126238066C_Latest</vt:lpstr>
      <vt:lpstr>A126238070V</vt:lpstr>
      <vt:lpstr>A126238070V_Data</vt:lpstr>
      <vt:lpstr>A126238070V_Latest</vt:lpstr>
      <vt:lpstr>A126238074C</vt:lpstr>
      <vt:lpstr>A126238074C_Data</vt:lpstr>
      <vt:lpstr>A126238074C_Latest</vt:lpstr>
      <vt:lpstr>A126238078L</vt:lpstr>
      <vt:lpstr>A126238078L_Data</vt:lpstr>
      <vt:lpstr>A126238078L_Latest</vt:lpstr>
      <vt:lpstr>A126238082C</vt:lpstr>
      <vt:lpstr>A126238082C_Data</vt:lpstr>
      <vt:lpstr>A126238082C_Latest</vt:lpstr>
      <vt:lpstr>A126238086L</vt:lpstr>
      <vt:lpstr>A126238086L_Data</vt:lpstr>
      <vt:lpstr>A126238086L_Latest</vt:lpstr>
      <vt:lpstr>A126238090C</vt:lpstr>
      <vt:lpstr>A126238090C_Data</vt:lpstr>
      <vt:lpstr>A126238090C_Latest</vt:lpstr>
      <vt:lpstr>A126238094L</vt:lpstr>
      <vt:lpstr>A126238094L_Data</vt:lpstr>
      <vt:lpstr>A126238094L_Latest</vt:lpstr>
      <vt:lpstr>A126238098W</vt:lpstr>
      <vt:lpstr>A126238098W_Data</vt:lpstr>
      <vt:lpstr>A126238098W_Latest</vt:lpstr>
      <vt:lpstr>A126238102A</vt:lpstr>
      <vt:lpstr>A126238102A_Data</vt:lpstr>
      <vt:lpstr>A126238102A_Latest</vt:lpstr>
      <vt:lpstr>A126238106K</vt:lpstr>
      <vt:lpstr>A126238106K_Data</vt:lpstr>
      <vt:lpstr>A126238106K_Latest</vt:lpstr>
      <vt:lpstr>A126238110A</vt:lpstr>
      <vt:lpstr>A126238110A_Data</vt:lpstr>
      <vt:lpstr>A126238110A_Latest</vt:lpstr>
      <vt:lpstr>A126238114K</vt:lpstr>
      <vt:lpstr>A126238114K_Data</vt:lpstr>
      <vt:lpstr>A126238114K_Latest</vt:lpstr>
      <vt:lpstr>A126238118V</vt:lpstr>
      <vt:lpstr>A126238118V_Data</vt:lpstr>
      <vt:lpstr>A126238118V_Latest</vt:lpstr>
      <vt:lpstr>A126238122K</vt:lpstr>
      <vt:lpstr>A126238122K_Data</vt:lpstr>
      <vt:lpstr>A126238122K_Latest</vt:lpstr>
      <vt:lpstr>A126238126V</vt:lpstr>
      <vt:lpstr>A126238126V_Data</vt:lpstr>
      <vt:lpstr>A126238126V_Latest</vt:lpstr>
      <vt:lpstr>A126238130K</vt:lpstr>
      <vt:lpstr>A126238130K_Data</vt:lpstr>
      <vt:lpstr>A126238130K_Latest</vt:lpstr>
      <vt:lpstr>A126238134V</vt:lpstr>
      <vt:lpstr>A126238134V_Data</vt:lpstr>
      <vt:lpstr>A126238134V_Latest</vt:lpstr>
      <vt:lpstr>A126238138C</vt:lpstr>
      <vt:lpstr>A126238138C_Data</vt:lpstr>
      <vt:lpstr>A126238138C_Latest</vt:lpstr>
      <vt:lpstr>A126238142V</vt:lpstr>
      <vt:lpstr>A126238142V_Data</vt:lpstr>
      <vt:lpstr>A126238142V_Latest</vt:lpstr>
      <vt:lpstr>A126238146C</vt:lpstr>
      <vt:lpstr>A126238146C_Data</vt:lpstr>
      <vt:lpstr>A126238146C_Latest</vt:lpstr>
      <vt:lpstr>A126238150V</vt:lpstr>
      <vt:lpstr>A126238150V_Data</vt:lpstr>
      <vt:lpstr>A126238150V_Latest</vt:lpstr>
      <vt:lpstr>A126238154C</vt:lpstr>
      <vt:lpstr>A126238154C_Data</vt:lpstr>
      <vt:lpstr>A126238154C_Latest</vt:lpstr>
      <vt:lpstr>A126238158L</vt:lpstr>
      <vt:lpstr>A126238158L_Data</vt:lpstr>
      <vt:lpstr>A126238158L_Latest</vt:lpstr>
      <vt:lpstr>A126238162C</vt:lpstr>
      <vt:lpstr>A126238162C_Data</vt:lpstr>
      <vt:lpstr>A126238162C_Latest</vt:lpstr>
      <vt:lpstr>A126238166L</vt:lpstr>
      <vt:lpstr>A126238166L_Data</vt:lpstr>
      <vt:lpstr>A126238166L_Latest</vt:lpstr>
      <vt:lpstr>A126238170C</vt:lpstr>
      <vt:lpstr>A126238170C_Data</vt:lpstr>
      <vt:lpstr>A126238170C_Latest</vt:lpstr>
      <vt:lpstr>A126238174L</vt:lpstr>
      <vt:lpstr>A126238174L_Data</vt:lpstr>
      <vt:lpstr>A126238174L_Latest</vt:lpstr>
      <vt:lpstr>A126238178W</vt:lpstr>
      <vt:lpstr>A126238178W_Data</vt:lpstr>
      <vt:lpstr>A126238178W_Latest</vt:lpstr>
      <vt:lpstr>A126238182L</vt:lpstr>
      <vt:lpstr>A126238182L_Data</vt:lpstr>
      <vt:lpstr>A126238182L_Latest</vt:lpstr>
      <vt:lpstr>A126238186W</vt:lpstr>
      <vt:lpstr>A126238186W_Data</vt:lpstr>
      <vt:lpstr>A126238186W_Latest</vt:lpstr>
      <vt:lpstr>A126238190L</vt:lpstr>
      <vt:lpstr>A126238190L_Data</vt:lpstr>
      <vt:lpstr>A126238190L_Latest</vt:lpstr>
      <vt:lpstr>A126238194W</vt:lpstr>
      <vt:lpstr>A126238194W_Data</vt:lpstr>
      <vt:lpstr>A126238194W_Latest</vt:lpstr>
      <vt:lpstr>A126238198F</vt:lpstr>
      <vt:lpstr>A126238198F_Data</vt:lpstr>
      <vt:lpstr>A126238198F_Latest</vt:lpstr>
      <vt:lpstr>A126238202K</vt:lpstr>
      <vt:lpstr>A126238202K_Data</vt:lpstr>
      <vt:lpstr>A126238202K_Latest</vt:lpstr>
      <vt:lpstr>A126238206V</vt:lpstr>
      <vt:lpstr>A126238206V_Data</vt:lpstr>
      <vt:lpstr>A126238206V_Latest</vt:lpstr>
      <vt:lpstr>A126238210K</vt:lpstr>
      <vt:lpstr>A126238210K_Data</vt:lpstr>
      <vt:lpstr>A126238210K_Latest</vt:lpstr>
      <vt:lpstr>A126238214V</vt:lpstr>
      <vt:lpstr>A126238214V_Data</vt:lpstr>
      <vt:lpstr>A126238214V_Latest</vt:lpstr>
      <vt:lpstr>A126238218C</vt:lpstr>
      <vt:lpstr>A126238218C_Data</vt:lpstr>
      <vt:lpstr>A126238218C_Latest</vt:lpstr>
      <vt:lpstr>A126238222V</vt:lpstr>
      <vt:lpstr>A126238222V_Data</vt:lpstr>
      <vt:lpstr>A126238222V_Latest</vt:lpstr>
      <vt:lpstr>A126238226C</vt:lpstr>
      <vt:lpstr>A126238226C_Data</vt:lpstr>
      <vt:lpstr>A126238226C_Latest</vt:lpstr>
      <vt:lpstr>A126238230V</vt:lpstr>
      <vt:lpstr>A126238230V_Data</vt:lpstr>
      <vt:lpstr>A126238230V_Latest</vt:lpstr>
      <vt:lpstr>A126238234C</vt:lpstr>
      <vt:lpstr>A126238234C_Data</vt:lpstr>
      <vt:lpstr>A126238234C_Latest</vt:lpstr>
      <vt:lpstr>A126238238L</vt:lpstr>
      <vt:lpstr>A126238238L_Data</vt:lpstr>
      <vt:lpstr>A126238238L_Latest</vt:lpstr>
      <vt:lpstr>A126238242C</vt:lpstr>
      <vt:lpstr>A126238242C_Data</vt:lpstr>
      <vt:lpstr>A126238242C_Latest</vt:lpstr>
      <vt:lpstr>A126238246L</vt:lpstr>
      <vt:lpstr>A126238246L_Data</vt:lpstr>
      <vt:lpstr>A126238246L_Latest</vt:lpstr>
      <vt:lpstr>A126238250C</vt:lpstr>
      <vt:lpstr>A126238250C_Data</vt:lpstr>
      <vt:lpstr>A126238250C_Latest</vt:lpstr>
      <vt:lpstr>A126238254L</vt:lpstr>
      <vt:lpstr>A126238254L_Data</vt:lpstr>
      <vt:lpstr>A126238254L_Latest</vt:lpstr>
      <vt:lpstr>A126238258W</vt:lpstr>
      <vt:lpstr>A126238258W_Data</vt:lpstr>
      <vt:lpstr>A126238258W_Latest</vt:lpstr>
      <vt:lpstr>A126238262L</vt:lpstr>
      <vt:lpstr>A126238262L_Data</vt:lpstr>
      <vt:lpstr>A126238262L_Latest</vt:lpstr>
      <vt:lpstr>A126238266W</vt:lpstr>
      <vt:lpstr>A126238266W_Data</vt:lpstr>
      <vt:lpstr>A126238266W_Latest</vt:lpstr>
      <vt:lpstr>A126238270L</vt:lpstr>
      <vt:lpstr>A126238270L_Data</vt:lpstr>
      <vt:lpstr>A126238270L_Latest</vt:lpstr>
      <vt:lpstr>A126238274W</vt:lpstr>
      <vt:lpstr>A126238274W_Data</vt:lpstr>
      <vt:lpstr>A126238274W_Latest</vt:lpstr>
      <vt:lpstr>A126238278F</vt:lpstr>
      <vt:lpstr>A126238278F_Data</vt:lpstr>
      <vt:lpstr>A126238278F_Latest</vt:lpstr>
      <vt:lpstr>A126238282W</vt:lpstr>
      <vt:lpstr>A126238282W_Data</vt:lpstr>
      <vt:lpstr>A126238282W_Latest</vt:lpstr>
      <vt:lpstr>A126238286F</vt:lpstr>
      <vt:lpstr>A126238286F_Data</vt:lpstr>
      <vt:lpstr>A126238286F_Latest</vt:lpstr>
      <vt:lpstr>A126238290W</vt:lpstr>
      <vt:lpstr>A126238290W_Data</vt:lpstr>
      <vt:lpstr>A126238290W_Latest</vt:lpstr>
      <vt:lpstr>A126238294F</vt:lpstr>
      <vt:lpstr>A126238294F_Data</vt:lpstr>
      <vt:lpstr>A126238294F_Latest</vt:lpstr>
      <vt:lpstr>A126238298R</vt:lpstr>
      <vt:lpstr>A126238298R_Data</vt:lpstr>
      <vt:lpstr>A126238298R_Latest</vt:lpstr>
      <vt:lpstr>A126238302V</vt:lpstr>
      <vt:lpstr>A126238302V_Data</vt:lpstr>
      <vt:lpstr>A126238302V_Latest</vt:lpstr>
      <vt:lpstr>A126238306C</vt:lpstr>
      <vt:lpstr>A126238306C_Data</vt:lpstr>
      <vt:lpstr>A126238306C_Latest</vt:lpstr>
      <vt:lpstr>A126238310V</vt:lpstr>
      <vt:lpstr>A126238310V_Data</vt:lpstr>
      <vt:lpstr>A126238310V_Latest</vt:lpstr>
      <vt:lpstr>A126238314C</vt:lpstr>
      <vt:lpstr>A126238314C_Data</vt:lpstr>
      <vt:lpstr>A126238314C_Latest</vt:lpstr>
      <vt:lpstr>A126238318L</vt:lpstr>
      <vt:lpstr>A126238318L_Data</vt:lpstr>
      <vt:lpstr>A126238318L_Latest</vt:lpstr>
      <vt:lpstr>A126238322C</vt:lpstr>
      <vt:lpstr>A126238322C_Data</vt:lpstr>
      <vt:lpstr>A126238322C_Latest</vt:lpstr>
      <vt:lpstr>A126238326L</vt:lpstr>
      <vt:lpstr>A126238326L_Data</vt:lpstr>
      <vt:lpstr>A126238326L_Latest</vt:lpstr>
      <vt:lpstr>A126238330C</vt:lpstr>
      <vt:lpstr>A126238330C_Data</vt:lpstr>
      <vt:lpstr>A126238330C_Latest</vt:lpstr>
      <vt:lpstr>A126238334L</vt:lpstr>
      <vt:lpstr>A126238334L_Data</vt:lpstr>
      <vt:lpstr>A126238334L_Latest</vt:lpstr>
      <vt:lpstr>A126238338W</vt:lpstr>
      <vt:lpstr>A126238338W_Data</vt:lpstr>
      <vt:lpstr>A126238338W_Latest</vt:lpstr>
      <vt:lpstr>A126238342L</vt:lpstr>
      <vt:lpstr>A126238342L_Data</vt:lpstr>
      <vt:lpstr>A126238342L_Latest</vt:lpstr>
      <vt:lpstr>A126238346W</vt:lpstr>
      <vt:lpstr>A126238346W_Data</vt:lpstr>
      <vt:lpstr>A126238346W_Latest</vt:lpstr>
      <vt:lpstr>A126238350L</vt:lpstr>
      <vt:lpstr>A126238350L_Data</vt:lpstr>
      <vt:lpstr>A126238350L_Latest</vt:lpstr>
      <vt:lpstr>A126238354W</vt:lpstr>
      <vt:lpstr>A126238354W_Data</vt:lpstr>
      <vt:lpstr>A126238354W_Latest</vt:lpstr>
      <vt:lpstr>A126238358F</vt:lpstr>
      <vt:lpstr>A126238358F_Data</vt:lpstr>
      <vt:lpstr>A126238358F_Latest</vt:lpstr>
      <vt:lpstr>A126238362W</vt:lpstr>
      <vt:lpstr>A126238362W_Data</vt:lpstr>
      <vt:lpstr>A126238362W_Latest</vt:lpstr>
      <vt:lpstr>A126238366F</vt:lpstr>
      <vt:lpstr>A126238366F_Data</vt:lpstr>
      <vt:lpstr>A126238366F_Latest</vt:lpstr>
      <vt:lpstr>A126238370W</vt:lpstr>
      <vt:lpstr>A126238370W_Data</vt:lpstr>
      <vt:lpstr>A126238370W_Latest</vt:lpstr>
      <vt:lpstr>A126238374F</vt:lpstr>
      <vt:lpstr>A126238374F_Data</vt:lpstr>
      <vt:lpstr>A126238374F_Latest</vt:lpstr>
      <vt:lpstr>A126238378R</vt:lpstr>
      <vt:lpstr>A126238378R_Data</vt:lpstr>
      <vt:lpstr>A126238378R_Latest</vt:lpstr>
      <vt:lpstr>A126238382F</vt:lpstr>
      <vt:lpstr>A126238382F_Data</vt:lpstr>
      <vt:lpstr>A126238382F_Latest</vt:lpstr>
      <vt:lpstr>A126238386R</vt:lpstr>
      <vt:lpstr>A126238386R_Data</vt:lpstr>
      <vt:lpstr>A126238386R_Latest</vt:lpstr>
      <vt:lpstr>A126238390F</vt:lpstr>
      <vt:lpstr>A126238390F_Data</vt:lpstr>
      <vt:lpstr>A126238390F_Latest</vt:lpstr>
      <vt:lpstr>A126238394R</vt:lpstr>
      <vt:lpstr>A126238394R_Data</vt:lpstr>
      <vt:lpstr>A126238394R_Latest</vt:lpstr>
      <vt:lpstr>A126238398X</vt:lpstr>
      <vt:lpstr>A126238398X_Data</vt:lpstr>
      <vt:lpstr>A126238398X_Latest</vt:lpstr>
      <vt:lpstr>A126238402C</vt:lpstr>
      <vt:lpstr>A126238402C_Data</vt:lpstr>
      <vt:lpstr>A126238402C_Latest</vt:lpstr>
      <vt:lpstr>A126238406L</vt:lpstr>
      <vt:lpstr>A126238406L_Data</vt:lpstr>
      <vt:lpstr>A126238406L_Latest</vt:lpstr>
      <vt:lpstr>A126238410C</vt:lpstr>
      <vt:lpstr>A126238410C_Data</vt:lpstr>
      <vt:lpstr>A126238410C_Latest</vt:lpstr>
      <vt:lpstr>A126238414L</vt:lpstr>
      <vt:lpstr>A126238414L_Data</vt:lpstr>
      <vt:lpstr>A126238414L_Latest</vt:lpstr>
      <vt:lpstr>A126238418W</vt:lpstr>
      <vt:lpstr>A126238418W_Data</vt:lpstr>
      <vt:lpstr>A126238418W_Latest</vt:lpstr>
      <vt:lpstr>A126238422L</vt:lpstr>
      <vt:lpstr>A126238422L_Data</vt:lpstr>
      <vt:lpstr>A126238422L_Latest</vt:lpstr>
      <vt:lpstr>A126238426W</vt:lpstr>
      <vt:lpstr>A126238426W_Data</vt:lpstr>
      <vt:lpstr>A126238426W_Latest</vt:lpstr>
      <vt:lpstr>A126238430L</vt:lpstr>
      <vt:lpstr>A126238430L_Data</vt:lpstr>
      <vt:lpstr>A126238430L_Latest</vt:lpstr>
      <vt:lpstr>A126238434W</vt:lpstr>
      <vt:lpstr>A126238434W_Data</vt:lpstr>
      <vt:lpstr>A126238434W_Latest</vt:lpstr>
      <vt:lpstr>A126238438F</vt:lpstr>
      <vt:lpstr>A126238438F_Data</vt:lpstr>
      <vt:lpstr>A126238438F_Latest</vt:lpstr>
      <vt:lpstr>A126238442W</vt:lpstr>
      <vt:lpstr>A126238442W_Data</vt:lpstr>
      <vt:lpstr>A126238442W_Latest</vt:lpstr>
      <vt:lpstr>A126238446F</vt:lpstr>
      <vt:lpstr>A126238446F_Data</vt:lpstr>
      <vt:lpstr>A126238446F_Latest</vt:lpstr>
      <vt:lpstr>A126238450W</vt:lpstr>
      <vt:lpstr>A126238450W_Data</vt:lpstr>
      <vt:lpstr>A126238450W_Latest</vt:lpstr>
      <vt:lpstr>A126238454F</vt:lpstr>
      <vt:lpstr>A126238454F_Data</vt:lpstr>
      <vt:lpstr>A126238454F_Latest</vt:lpstr>
      <vt:lpstr>A126238458R</vt:lpstr>
      <vt:lpstr>A126238458R_Data</vt:lpstr>
      <vt:lpstr>A126238458R_Latest</vt:lpstr>
      <vt:lpstr>A126238462F</vt:lpstr>
      <vt:lpstr>A126238462F_Data</vt:lpstr>
      <vt:lpstr>A126238462F_Latest</vt:lpstr>
      <vt:lpstr>A126238538R</vt:lpstr>
      <vt:lpstr>A126238538R_Data</vt:lpstr>
      <vt:lpstr>A126238538R_Latest</vt:lpstr>
      <vt:lpstr>A126238542F</vt:lpstr>
      <vt:lpstr>A126238542F_Data</vt:lpstr>
      <vt:lpstr>A126238542F_Latest</vt:lpstr>
      <vt:lpstr>A126238546R</vt:lpstr>
      <vt:lpstr>A126238546R_Data</vt:lpstr>
      <vt:lpstr>A126238546R_Latest</vt:lpstr>
      <vt:lpstr>A126238550F</vt:lpstr>
      <vt:lpstr>A126238550F_Data</vt:lpstr>
      <vt:lpstr>A126238550F_Latest</vt:lpstr>
      <vt:lpstr>A126238554R</vt:lpstr>
      <vt:lpstr>A126238554R_Data</vt:lpstr>
      <vt:lpstr>A126238554R_Latest</vt:lpstr>
      <vt:lpstr>A126238558X</vt:lpstr>
      <vt:lpstr>A126238558X_Data</vt:lpstr>
      <vt:lpstr>A126238558X_Latest</vt:lpstr>
      <vt:lpstr>A126238562R</vt:lpstr>
      <vt:lpstr>A126238562R_Data</vt:lpstr>
      <vt:lpstr>A126238562R_Latest</vt:lpstr>
      <vt:lpstr>A126238566X</vt:lpstr>
      <vt:lpstr>A126238566X_Data</vt:lpstr>
      <vt:lpstr>A126238566X_Latest</vt:lpstr>
      <vt:lpstr>A126238570R</vt:lpstr>
      <vt:lpstr>A126238570R_Data</vt:lpstr>
      <vt:lpstr>A126238570R_Latest</vt:lpstr>
      <vt:lpstr>A126238574X</vt:lpstr>
      <vt:lpstr>A126238574X_Data</vt:lpstr>
      <vt:lpstr>A126238574X_Latest</vt:lpstr>
      <vt:lpstr>A126238578J</vt:lpstr>
      <vt:lpstr>A126238578J_Data</vt:lpstr>
      <vt:lpstr>A126238578J_Latest</vt:lpstr>
      <vt:lpstr>A126238582X</vt:lpstr>
      <vt:lpstr>A126238582X_Data</vt:lpstr>
      <vt:lpstr>A126238582X_Latest</vt:lpstr>
      <vt:lpstr>A126238586J</vt:lpstr>
      <vt:lpstr>A126238586J_Data</vt:lpstr>
      <vt:lpstr>A126238586J_Latest</vt:lpstr>
      <vt:lpstr>A126238590X</vt:lpstr>
      <vt:lpstr>A126238590X_Data</vt:lpstr>
      <vt:lpstr>A126238590X_Latest</vt:lpstr>
      <vt:lpstr>A126238594J</vt:lpstr>
      <vt:lpstr>A126238594J_Data</vt:lpstr>
      <vt:lpstr>A126238594J_Latest</vt:lpstr>
      <vt:lpstr>A126238598T</vt:lpstr>
      <vt:lpstr>A126238598T_Data</vt:lpstr>
      <vt:lpstr>A126238598T_Latest</vt:lpstr>
      <vt:lpstr>A126238602W</vt:lpstr>
      <vt:lpstr>A126238602W_Data</vt:lpstr>
      <vt:lpstr>A126238602W_Latest</vt:lpstr>
      <vt:lpstr>A126238606F</vt:lpstr>
      <vt:lpstr>A126238606F_Data</vt:lpstr>
      <vt:lpstr>A126238606F_Latest</vt:lpstr>
      <vt:lpstr>A126238610W</vt:lpstr>
      <vt:lpstr>A126238610W_Data</vt:lpstr>
      <vt:lpstr>A126238610W_Latest</vt:lpstr>
      <vt:lpstr>A126238614F</vt:lpstr>
      <vt:lpstr>A126238614F_Data</vt:lpstr>
      <vt:lpstr>A126238614F_Latest</vt:lpstr>
      <vt:lpstr>A126238618R</vt:lpstr>
      <vt:lpstr>A126238618R_Data</vt:lpstr>
      <vt:lpstr>A126238618R_Latest</vt:lpstr>
      <vt:lpstr>A126238622F</vt:lpstr>
      <vt:lpstr>A126238622F_Data</vt:lpstr>
      <vt:lpstr>A126238622F_Latest</vt:lpstr>
      <vt:lpstr>A126238626R</vt:lpstr>
      <vt:lpstr>A126238626R_Data</vt:lpstr>
      <vt:lpstr>A126238626R_Latest</vt:lpstr>
      <vt:lpstr>A126238630F</vt:lpstr>
      <vt:lpstr>A126238630F_Data</vt:lpstr>
      <vt:lpstr>A126238630F_Latest</vt:lpstr>
      <vt:lpstr>A126238634R</vt:lpstr>
      <vt:lpstr>A126238634R_Data</vt:lpstr>
      <vt:lpstr>A126238634R_Latest</vt:lpstr>
      <vt:lpstr>A126238638X</vt:lpstr>
      <vt:lpstr>A126238638X_Data</vt:lpstr>
      <vt:lpstr>A126238638X_Latest</vt:lpstr>
      <vt:lpstr>A126238642R</vt:lpstr>
      <vt:lpstr>A126238642R_Data</vt:lpstr>
      <vt:lpstr>A126238642R_Latest</vt:lpstr>
      <vt:lpstr>A126238646X</vt:lpstr>
      <vt:lpstr>A126238646X_Data</vt:lpstr>
      <vt:lpstr>A126238646X_Latest</vt:lpstr>
      <vt:lpstr>A126238650R</vt:lpstr>
      <vt:lpstr>A126238650R_Data</vt:lpstr>
      <vt:lpstr>A126238650R_Latest</vt:lpstr>
      <vt:lpstr>A126238654X</vt:lpstr>
      <vt:lpstr>A126238654X_Data</vt:lpstr>
      <vt:lpstr>A126238654X_Latest</vt:lpstr>
      <vt:lpstr>A126238658J</vt:lpstr>
      <vt:lpstr>A126238658J_Data</vt:lpstr>
      <vt:lpstr>A126238658J_Latest</vt:lpstr>
      <vt:lpstr>A126238662X</vt:lpstr>
      <vt:lpstr>A126238662X_Data</vt:lpstr>
      <vt:lpstr>A126238662X_Latest</vt:lpstr>
      <vt:lpstr>A126238666J</vt:lpstr>
      <vt:lpstr>A126238666J_Data</vt:lpstr>
      <vt:lpstr>A126238666J_Latest</vt:lpstr>
      <vt:lpstr>A126238670X</vt:lpstr>
      <vt:lpstr>A126238670X_Data</vt:lpstr>
      <vt:lpstr>A126238670X_Latest</vt:lpstr>
      <vt:lpstr>A126238674J</vt:lpstr>
      <vt:lpstr>A126238674J_Data</vt:lpstr>
      <vt:lpstr>A126238674J_Latest</vt:lpstr>
      <vt:lpstr>A126238678T</vt:lpstr>
      <vt:lpstr>A126238678T_Data</vt:lpstr>
      <vt:lpstr>A126238678T_Latest</vt:lpstr>
      <vt:lpstr>A126238682J</vt:lpstr>
      <vt:lpstr>A126238682J_Data</vt:lpstr>
      <vt:lpstr>A126238682J_Latest</vt:lpstr>
      <vt:lpstr>A126238686T</vt:lpstr>
      <vt:lpstr>A126238686T_Data</vt:lpstr>
      <vt:lpstr>A126238686T_Latest</vt:lpstr>
      <vt:lpstr>A126238690J</vt:lpstr>
      <vt:lpstr>A126238690J_Data</vt:lpstr>
      <vt:lpstr>A126238690J_Latest</vt:lpstr>
      <vt:lpstr>A126238694T</vt:lpstr>
      <vt:lpstr>A126238694T_Data</vt:lpstr>
      <vt:lpstr>A126238694T_Latest</vt:lpstr>
      <vt:lpstr>A126238698A</vt:lpstr>
      <vt:lpstr>A126238698A_Data</vt:lpstr>
      <vt:lpstr>A126238698A_Latest</vt:lpstr>
      <vt:lpstr>A126238702F</vt:lpstr>
      <vt:lpstr>A126238702F_Data</vt:lpstr>
      <vt:lpstr>A126238702F_Latest</vt:lpstr>
      <vt:lpstr>A126238706R</vt:lpstr>
      <vt:lpstr>A126238706R_Data</vt:lpstr>
      <vt:lpstr>A126238706R_Latest</vt:lpstr>
      <vt:lpstr>A126238710F</vt:lpstr>
      <vt:lpstr>A126238710F_Data</vt:lpstr>
      <vt:lpstr>A126238710F_Latest</vt:lpstr>
      <vt:lpstr>A126238714R</vt:lpstr>
      <vt:lpstr>A126238714R_Data</vt:lpstr>
      <vt:lpstr>A126238714R_Latest</vt:lpstr>
      <vt:lpstr>A126238718X</vt:lpstr>
      <vt:lpstr>A126238718X_Data</vt:lpstr>
      <vt:lpstr>A126238718X_Latest</vt:lpstr>
      <vt:lpstr>A126238722R</vt:lpstr>
      <vt:lpstr>A126238722R_Data</vt:lpstr>
      <vt:lpstr>A126238722R_Latest</vt:lpstr>
      <vt:lpstr>A126238726X</vt:lpstr>
      <vt:lpstr>A126238726X_Data</vt:lpstr>
      <vt:lpstr>A126238726X_Latest</vt:lpstr>
      <vt:lpstr>A126238730R</vt:lpstr>
      <vt:lpstr>A126238730R_Data</vt:lpstr>
      <vt:lpstr>A126238730R_Latest</vt:lpstr>
      <vt:lpstr>A126238734X</vt:lpstr>
      <vt:lpstr>A126238734X_Data</vt:lpstr>
      <vt:lpstr>A126238734X_Latest</vt:lpstr>
      <vt:lpstr>A126238738J</vt:lpstr>
      <vt:lpstr>A126238738J_Data</vt:lpstr>
      <vt:lpstr>A126238738J_Latest</vt:lpstr>
      <vt:lpstr>A126238742X</vt:lpstr>
      <vt:lpstr>A126238742X_Data</vt:lpstr>
      <vt:lpstr>A126238742X_Latest</vt:lpstr>
      <vt:lpstr>A126238746J</vt:lpstr>
      <vt:lpstr>A126238746J_Data</vt:lpstr>
      <vt:lpstr>A126238746J_Latest</vt:lpstr>
      <vt:lpstr>A126238750X</vt:lpstr>
      <vt:lpstr>A126238750X_Data</vt:lpstr>
      <vt:lpstr>A126238750X_Latest</vt:lpstr>
      <vt:lpstr>A126238826J</vt:lpstr>
      <vt:lpstr>A126238826J_Data</vt:lpstr>
      <vt:lpstr>A126238826J_Latest</vt:lpstr>
      <vt:lpstr>A126238830X</vt:lpstr>
      <vt:lpstr>A126238830X_Data</vt:lpstr>
      <vt:lpstr>A126238830X_Latest</vt:lpstr>
      <vt:lpstr>A126238834J</vt:lpstr>
      <vt:lpstr>A126238834J_Data</vt:lpstr>
      <vt:lpstr>A126238834J_Latest</vt:lpstr>
      <vt:lpstr>A126238838T</vt:lpstr>
      <vt:lpstr>A126238838T_Data</vt:lpstr>
      <vt:lpstr>A126238838T_Latest</vt:lpstr>
      <vt:lpstr>A126238842J</vt:lpstr>
      <vt:lpstr>A126238842J_Data</vt:lpstr>
      <vt:lpstr>A126238842J_Latest</vt:lpstr>
      <vt:lpstr>A126238846T</vt:lpstr>
      <vt:lpstr>A126238846T_Data</vt:lpstr>
      <vt:lpstr>A126238846T_Latest</vt:lpstr>
      <vt:lpstr>A126238850J</vt:lpstr>
      <vt:lpstr>A126238850J_Data</vt:lpstr>
      <vt:lpstr>A126238850J_Latest</vt:lpstr>
      <vt:lpstr>A126238854T</vt:lpstr>
      <vt:lpstr>A126238854T_Data</vt:lpstr>
      <vt:lpstr>A126238854T_Latest</vt:lpstr>
      <vt:lpstr>A126238858A</vt:lpstr>
      <vt:lpstr>A126238858A_Data</vt:lpstr>
      <vt:lpstr>A126238858A_Latest</vt:lpstr>
      <vt:lpstr>A126238862T</vt:lpstr>
      <vt:lpstr>A126238862T_Data</vt:lpstr>
      <vt:lpstr>A126238862T_Latest</vt:lpstr>
      <vt:lpstr>A126238866A</vt:lpstr>
      <vt:lpstr>A126238866A_Data</vt:lpstr>
      <vt:lpstr>A126238866A_Latest</vt:lpstr>
      <vt:lpstr>A126238870T</vt:lpstr>
      <vt:lpstr>A126238870T_Data</vt:lpstr>
      <vt:lpstr>A126238870T_Latest</vt:lpstr>
      <vt:lpstr>A126238874A</vt:lpstr>
      <vt:lpstr>A126238874A_Data</vt:lpstr>
      <vt:lpstr>A126238874A_Latest</vt:lpstr>
      <vt:lpstr>A126238878K</vt:lpstr>
      <vt:lpstr>A126238878K_Data</vt:lpstr>
      <vt:lpstr>A126238878K_Latest</vt:lpstr>
      <vt:lpstr>A126238882A</vt:lpstr>
      <vt:lpstr>A126238882A_Data</vt:lpstr>
      <vt:lpstr>A126238882A_Latest</vt:lpstr>
      <vt:lpstr>A126238886K</vt:lpstr>
      <vt:lpstr>A126238886K_Data</vt:lpstr>
      <vt:lpstr>A126238886K_Latest</vt:lpstr>
      <vt:lpstr>A126238890A</vt:lpstr>
      <vt:lpstr>A126238890A_Data</vt:lpstr>
      <vt:lpstr>A126238890A_Latest</vt:lpstr>
      <vt:lpstr>A126238894K</vt:lpstr>
      <vt:lpstr>A126238894K_Data</vt:lpstr>
      <vt:lpstr>A126238894K_Latest</vt:lpstr>
      <vt:lpstr>A126238898V</vt:lpstr>
      <vt:lpstr>A126238898V_Data</vt:lpstr>
      <vt:lpstr>A126238898V_Latest</vt:lpstr>
      <vt:lpstr>A126238902X</vt:lpstr>
      <vt:lpstr>A126238902X_Data</vt:lpstr>
      <vt:lpstr>A126238902X_Latest</vt:lpstr>
      <vt:lpstr>A126238906J</vt:lpstr>
      <vt:lpstr>A126238906J_Data</vt:lpstr>
      <vt:lpstr>A126238906J_Latest</vt:lpstr>
      <vt:lpstr>A126238910X</vt:lpstr>
      <vt:lpstr>A126238910X_Data</vt:lpstr>
      <vt:lpstr>A126238910X_Latest</vt:lpstr>
      <vt:lpstr>A126238914J</vt:lpstr>
      <vt:lpstr>A126238914J_Data</vt:lpstr>
      <vt:lpstr>A126238914J_Latest</vt:lpstr>
      <vt:lpstr>A126238918T</vt:lpstr>
      <vt:lpstr>A126238918T_Data</vt:lpstr>
      <vt:lpstr>A126238918T_Latest</vt:lpstr>
      <vt:lpstr>A126238922J</vt:lpstr>
      <vt:lpstr>A126238922J_Data</vt:lpstr>
      <vt:lpstr>A126238922J_Latest</vt:lpstr>
      <vt:lpstr>A126238926T</vt:lpstr>
      <vt:lpstr>A126238926T_Data</vt:lpstr>
      <vt:lpstr>A126238926T_Latest</vt:lpstr>
      <vt:lpstr>A126238930J</vt:lpstr>
      <vt:lpstr>A126238930J_Data</vt:lpstr>
      <vt:lpstr>A126238930J_Latest</vt:lpstr>
      <vt:lpstr>A126238934T</vt:lpstr>
      <vt:lpstr>A126238934T_Data</vt:lpstr>
      <vt:lpstr>A126238934T_Latest</vt:lpstr>
      <vt:lpstr>A126238938A</vt:lpstr>
      <vt:lpstr>A126238938A_Data</vt:lpstr>
      <vt:lpstr>A126238938A_Latest</vt:lpstr>
      <vt:lpstr>A126238942T</vt:lpstr>
      <vt:lpstr>A126238942T_Data</vt:lpstr>
      <vt:lpstr>A126238942T_Latest</vt:lpstr>
      <vt:lpstr>A126238946A</vt:lpstr>
      <vt:lpstr>A126238946A_Data</vt:lpstr>
      <vt:lpstr>A126238946A_Latest</vt:lpstr>
      <vt:lpstr>A126238950T</vt:lpstr>
      <vt:lpstr>A126238950T_Data</vt:lpstr>
      <vt:lpstr>A126238950T_Latest</vt:lpstr>
      <vt:lpstr>A126238954A</vt:lpstr>
      <vt:lpstr>A126238954A_Data</vt:lpstr>
      <vt:lpstr>A126238954A_Latest</vt:lpstr>
      <vt:lpstr>A126238958K</vt:lpstr>
      <vt:lpstr>A126238958K_Data</vt:lpstr>
      <vt:lpstr>A126238958K_Latest</vt:lpstr>
      <vt:lpstr>A126238962A</vt:lpstr>
      <vt:lpstr>A126238962A_Data</vt:lpstr>
      <vt:lpstr>A126238962A_Latest</vt:lpstr>
      <vt:lpstr>A126238966K</vt:lpstr>
      <vt:lpstr>A126238966K_Data</vt:lpstr>
      <vt:lpstr>A126238966K_Latest</vt:lpstr>
      <vt:lpstr>A126238970A</vt:lpstr>
      <vt:lpstr>A126238970A_Data</vt:lpstr>
      <vt:lpstr>A126238970A_Latest</vt:lpstr>
      <vt:lpstr>A126238974K</vt:lpstr>
      <vt:lpstr>A126238974K_Data</vt:lpstr>
      <vt:lpstr>A126238974K_Latest</vt:lpstr>
      <vt:lpstr>A126238978V</vt:lpstr>
      <vt:lpstr>A126238978V_Data</vt:lpstr>
      <vt:lpstr>A126238978V_Latest</vt:lpstr>
      <vt:lpstr>A126238982K</vt:lpstr>
      <vt:lpstr>A126238982K_Data</vt:lpstr>
      <vt:lpstr>A126238982K_Latest</vt:lpstr>
      <vt:lpstr>A126238986V</vt:lpstr>
      <vt:lpstr>A126238986V_Data</vt:lpstr>
      <vt:lpstr>A126238986V_Latest</vt:lpstr>
      <vt:lpstr>A126238990K</vt:lpstr>
      <vt:lpstr>A126238990K_Data</vt:lpstr>
      <vt:lpstr>A126238990K_Latest</vt:lpstr>
      <vt:lpstr>A126238994V</vt:lpstr>
      <vt:lpstr>A126238994V_Data</vt:lpstr>
      <vt:lpstr>A126238994V_Latest</vt:lpstr>
      <vt:lpstr>A126238998C</vt:lpstr>
      <vt:lpstr>A126238998C_Data</vt:lpstr>
      <vt:lpstr>A126238998C_Latest</vt:lpstr>
      <vt:lpstr>A126239002K</vt:lpstr>
      <vt:lpstr>A126239002K_Data</vt:lpstr>
      <vt:lpstr>A126239002K_Latest</vt:lpstr>
      <vt:lpstr>A126239006V</vt:lpstr>
      <vt:lpstr>A126239006V_Data</vt:lpstr>
      <vt:lpstr>A126239006V_Latest</vt:lpstr>
      <vt:lpstr>A126239010K</vt:lpstr>
      <vt:lpstr>A126239010K_Data</vt:lpstr>
      <vt:lpstr>A126239010K_Latest</vt:lpstr>
      <vt:lpstr>A126239014V</vt:lpstr>
      <vt:lpstr>A126239014V_Data</vt:lpstr>
      <vt:lpstr>A126239014V_Latest</vt:lpstr>
      <vt:lpstr>A126239018C</vt:lpstr>
      <vt:lpstr>A126239018C_Data</vt:lpstr>
      <vt:lpstr>A126239018C_Latest</vt:lpstr>
      <vt:lpstr>A126239022V</vt:lpstr>
      <vt:lpstr>A126239022V_Data</vt:lpstr>
      <vt:lpstr>A126239022V_Latest</vt:lpstr>
      <vt:lpstr>A126239026C</vt:lpstr>
      <vt:lpstr>A126239026C_Data</vt:lpstr>
      <vt:lpstr>A126239026C_Latest</vt:lpstr>
      <vt:lpstr>A126239030V</vt:lpstr>
      <vt:lpstr>A126239030V_Data</vt:lpstr>
      <vt:lpstr>A126239030V_Latest</vt:lpstr>
      <vt:lpstr>A126239034C</vt:lpstr>
      <vt:lpstr>A126239034C_Data</vt:lpstr>
      <vt:lpstr>A126239034C_Latest</vt:lpstr>
      <vt:lpstr>A126239038L</vt:lpstr>
      <vt:lpstr>A126239038L_Data</vt:lpstr>
      <vt:lpstr>A126239038L_Latest</vt:lpstr>
      <vt:lpstr>A126239042C</vt:lpstr>
      <vt:lpstr>A126239042C_Data</vt:lpstr>
      <vt:lpstr>A126239042C_Latest</vt:lpstr>
      <vt:lpstr>A126239046L</vt:lpstr>
      <vt:lpstr>A126239046L_Data</vt:lpstr>
      <vt:lpstr>A126239046L_Latest</vt:lpstr>
      <vt:lpstr>A126239050C</vt:lpstr>
      <vt:lpstr>A126239050C_Data</vt:lpstr>
      <vt:lpstr>A126239050C_Latest</vt:lpstr>
      <vt:lpstr>A126239054L</vt:lpstr>
      <vt:lpstr>A126239054L_Data</vt:lpstr>
      <vt:lpstr>A126239054L_Latest</vt:lpstr>
      <vt:lpstr>A126239058W</vt:lpstr>
      <vt:lpstr>A126239058W_Data</vt:lpstr>
      <vt:lpstr>A126239058W_Latest</vt:lpstr>
      <vt:lpstr>A126239062L</vt:lpstr>
      <vt:lpstr>A126239062L_Data</vt:lpstr>
      <vt:lpstr>A126239062L_Latest</vt:lpstr>
      <vt:lpstr>A126239066W</vt:lpstr>
      <vt:lpstr>A126239066W_Data</vt:lpstr>
      <vt:lpstr>A126239066W_Latest</vt:lpstr>
      <vt:lpstr>A126239070L</vt:lpstr>
      <vt:lpstr>A126239070L_Data</vt:lpstr>
      <vt:lpstr>A126239070L_Latest</vt:lpstr>
      <vt:lpstr>A126239074W</vt:lpstr>
      <vt:lpstr>A126239074W_Data</vt:lpstr>
      <vt:lpstr>A126239074W_Latest</vt:lpstr>
      <vt:lpstr>A126239078F</vt:lpstr>
      <vt:lpstr>A126239078F_Data</vt:lpstr>
      <vt:lpstr>A126239078F_Latest</vt:lpstr>
      <vt:lpstr>A126239082W</vt:lpstr>
      <vt:lpstr>A126239082W_Data</vt:lpstr>
      <vt:lpstr>A126239082W_Latest</vt:lpstr>
      <vt:lpstr>A126239086F</vt:lpstr>
      <vt:lpstr>A126239086F_Data</vt:lpstr>
      <vt:lpstr>A126239086F_Latest</vt:lpstr>
      <vt:lpstr>A126239090W</vt:lpstr>
      <vt:lpstr>A126239090W_Data</vt:lpstr>
      <vt:lpstr>A126239090W_Latest</vt:lpstr>
      <vt:lpstr>A126239094F</vt:lpstr>
      <vt:lpstr>A126239094F_Data</vt:lpstr>
      <vt:lpstr>A126239094F_Latest</vt:lpstr>
      <vt:lpstr>A126239098R</vt:lpstr>
      <vt:lpstr>A126239098R_Data</vt:lpstr>
      <vt:lpstr>A126239098R_Latest</vt:lpstr>
      <vt:lpstr>A126239102V</vt:lpstr>
      <vt:lpstr>A126239102V_Data</vt:lpstr>
      <vt:lpstr>A126239102V_Latest</vt:lpstr>
      <vt:lpstr>A126239106C</vt:lpstr>
      <vt:lpstr>A126239106C_Data</vt:lpstr>
      <vt:lpstr>A126239106C_Latest</vt:lpstr>
      <vt:lpstr>A126239110V</vt:lpstr>
      <vt:lpstr>A126239110V_Data</vt:lpstr>
      <vt:lpstr>A126239110V_Latest</vt:lpstr>
      <vt:lpstr>A126239114C</vt:lpstr>
      <vt:lpstr>A126239114C_Data</vt:lpstr>
      <vt:lpstr>A126239114C_Latest</vt:lpstr>
      <vt:lpstr>A126239118L</vt:lpstr>
      <vt:lpstr>A126239118L_Data</vt:lpstr>
      <vt:lpstr>A126239118L_Latest</vt:lpstr>
      <vt:lpstr>A126239122C</vt:lpstr>
      <vt:lpstr>A126239122C_Data</vt:lpstr>
      <vt:lpstr>A126239122C_Latest</vt:lpstr>
      <vt:lpstr>A126239126L</vt:lpstr>
      <vt:lpstr>A126239126L_Data</vt:lpstr>
      <vt:lpstr>A126239126L_Latest</vt:lpstr>
      <vt:lpstr>A126239130C</vt:lpstr>
      <vt:lpstr>A126239130C_Data</vt:lpstr>
      <vt:lpstr>A126239130C_Latest</vt:lpstr>
      <vt:lpstr>A126239134L</vt:lpstr>
      <vt:lpstr>A126239134L_Data</vt:lpstr>
      <vt:lpstr>A126239134L_Latest</vt:lpstr>
      <vt:lpstr>A126239138W</vt:lpstr>
      <vt:lpstr>A126239138W_Data</vt:lpstr>
      <vt:lpstr>A126239138W_Latest</vt:lpstr>
      <vt:lpstr>A126239142L</vt:lpstr>
      <vt:lpstr>A126239142L_Data</vt:lpstr>
      <vt:lpstr>A126239142L_Latest</vt:lpstr>
      <vt:lpstr>A126239146W</vt:lpstr>
      <vt:lpstr>A126239146W_Data</vt:lpstr>
      <vt:lpstr>A126239146W_Latest</vt:lpstr>
      <vt:lpstr>A126239150L</vt:lpstr>
      <vt:lpstr>A126239150L_Data</vt:lpstr>
      <vt:lpstr>A126239150L_Latest</vt:lpstr>
      <vt:lpstr>A126239154W</vt:lpstr>
      <vt:lpstr>A126239154W_Data</vt:lpstr>
      <vt:lpstr>A126239154W_Latest</vt:lpstr>
      <vt:lpstr>A126239158F</vt:lpstr>
      <vt:lpstr>A126239158F_Data</vt:lpstr>
      <vt:lpstr>A126239158F_Latest</vt:lpstr>
      <vt:lpstr>A126239162W</vt:lpstr>
      <vt:lpstr>A126239162W_Data</vt:lpstr>
      <vt:lpstr>A126239162W_Latest</vt:lpstr>
      <vt:lpstr>A126239166F</vt:lpstr>
      <vt:lpstr>A126239166F_Data</vt:lpstr>
      <vt:lpstr>A126239166F_Latest</vt:lpstr>
      <vt:lpstr>A126239170W</vt:lpstr>
      <vt:lpstr>A126239170W_Data</vt:lpstr>
      <vt:lpstr>A126239170W_Latest</vt:lpstr>
      <vt:lpstr>A126239174F</vt:lpstr>
      <vt:lpstr>A126239174F_Data</vt:lpstr>
      <vt:lpstr>A126239174F_Latest</vt:lpstr>
      <vt:lpstr>A126239178R</vt:lpstr>
      <vt:lpstr>A126239178R_Data</vt:lpstr>
      <vt:lpstr>A126239178R_Latest</vt:lpstr>
      <vt:lpstr>A126239182F</vt:lpstr>
      <vt:lpstr>A126239182F_Data</vt:lpstr>
      <vt:lpstr>A126239182F_Latest</vt:lpstr>
      <vt:lpstr>A126239186R</vt:lpstr>
      <vt:lpstr>A126239186R_Data</vt:lpstr>
      <vt:lpstr>A126239186R_Latest</vt:lpstr>
      <vt:lpstr>A126239190F</vt:lpstr>
      <vt:lpstr>A126239190F_Data</vt:lpstr>
      <vt:lpstr>A126239190F_Latest</vt:lpstr>
      <vt:lpstr>A126239194R</vt:lpstr>
      <vt:lpstr>A126239194R_Data</vt:lpstr>
      <vt:lpstr>A126239194R_Latest</vt:lpstr>
      <vt:lpstr>A126239198X</vt:lpstr>
      <vt:lpstr>A126239198X_Data</vt:lpstr>
      <vt:lpstr>A126239198X_Latest</vt:lpstr>
      <vt:lpstr>A126239202C</vt:lpstr>
      <vt:lpstr>A126239202C_Data</vt:lpstr>
      <vt:lpstr>A126239202C_Latest</vt:lpstr>
      <vt:lpstr>A126239206L</vt:lpstr>
      <vt:lpstr>A126239206L_Data</vt:lpstr>
      <vt:lpstr>A126239206L_Latest</vt:lpstr>
      <vt:lpstr>A126239210C</vt:lpstr>
      <vt:lpstr>A126239210C_Data</vt:lpstr>
      <vt:lpstr>A126239210C_Latest</vt:lpstr>
      <vt:lpstr>A126239214L</vt:lpstr>
      <vt:lpstr>A126239214L_Data</vt:lpstr>
      <vt:lpstr>A126239214L_Latest</vt:lpstr>
      <vt:lpstr>A126239218W</vt:lpstr>
      <vt:lpstr>A126239218W_Data</vt:lpstr>
      <vt:lpstr>A126239218W_Latest</vt:lpstr>
      <vt:lpstr>A126239222L</vt:lpstr>
      <vt:lpstr>A126239222L_Data</vt:lpstr>
      <vt:lpstr>A126239222L_Latest</vt:lpstr>
      <vt:lpstr>A126239226W</vt:lpstr>
      <vt:lpstr>A126239226W_Data</vt:lpstr>
      <vt:lpstr>A126239226W_Latest</vt:lpstr>
      <vt:lpstr>A126239230L</vt:lpstr>
      <vt:lpstr>A126239230L_Data</vt:lpstr>
      <vt:lpstr>A126239230L_Latest</vt:lpstr>
      <vt:lpstr>A126239234W</vt:lpstr>
      <vt:lpstr>A126239234W_Data</vt:lpstr>
      <vt:lpstr>A126239234W_Latest</vt:lpstr>
      <vt:lpstr>A126239238F</vt:lpstr>
      <vt:lpstr>A126239238F_Data</vt:lpstr>
      <vt:lpstr>A126239238F_Latest</vt:lpstr>
      <vt:lpstr>A126239242W</vt:lpstr>
      <vt:lpstr>A126239242W_Data</vt:lpstr>
      <vt:lpstr>A126239242W_Latest</vt:lpstr>
      <vt:lpstr>A126239246F</vt:lpstr>
      <vt:lpstr>A126239246F_Data</vt:lpstr>
      <vt:lpstr>A126239246F_Latest</vt:lpstr>
      <vt:lpstr>A126239250W</vt:lpstr>
      <vt:lpstr>A126239250W_Data</vt:lpstr>
      <vt:lpstr>A126239250W_Latest</vt:lpstr>
      <vt:lpstr>A126239254F</vt:lpstr>
      <vt:lpstr>A126239254F_Data</vt:lpstr>
      <vt:lpstr>A126239254F_Latest</vt:lpstr>
      <vt:lpstr>A126239330W</vt:lpstr>
      <vt:lpstr>A126239330W_Data</vt:lpstr>
      <vt:lpstr>A126239330W_Latest</vt:lpstr>
      <vt:lpstr>A126239334F</vt:lpstr>
      <vt:lpstr>A126239334F_Data</vt:lpstr>
      <vt:lpstr>A126239334F_Latest</vt:lpstr>
      <vt:lpstr>A126239338R</vt:lpstr>
      <vt:lpstr>A126239338R_Data</vt:lpstr>
      <vt:lpstr>A126239338R_Latest</vt:lpstr>
      <vt:lpstr>A126239342F</vt:lpstr>
      <vt:lpstr>A126239342F_Data</vt:lpstr>
      <vt:lpstr>A126239342F_Latest</vt:lpstr>
      <vt:lpstr>A126239346R</vt:lpstr>
      <vt:lpstr>A126239346R_Data</vt:lpstr>
      <vt:lpstr>A126239346R_Latest</vt:lpstr>
      <vt:lpstr>A126239350F</vt:lpstr>
      <vt:lpstr>A126239350F_Data</vt:lpstr>
      <vt:lpstr>A126239350F_Latest</vt:lpstr>
      <vt:lpstr>A126239354R</vt:lpstr>
      <vt:lpstr>A126239354R_Data</vt:lpstr>
      <vt:lpstr>A126239354R_Latest</vt:lpstr>
      <vt:lpstr>A126239358X</vt:lpstr>
      <vt:lpstr>A126239358X_Data</vt:lpstr>
      <vt:lpstr>A126239358X_Latest</vt:lpstr>
      <vt:lpstr>A126239362R</vt:lpstr>
      <vt:lpstr>A126239362R_Data</vt:lpstr>
      <vt:lpstr>A126239362R_Latest</vt:lpstr>
      <vt:lpstr>A126239366X</vt:lpstr>
      <vt:lpstr>A126239366X_Data</vt:lpstr>
      <vt:lpstr>A126239366X_Latest</vt:lpstr>
      <vt:lpstr>A126239370R</vt:lpstr>
      <vt:lpstr>A126239370R_Data</vt:lpstr>
      <vt:lpstr>A126239370R_Latest</vt:lpstr>
      <vt:lpstr>A126239374X</vt:lpstr>
      <vt:lpstr>A126239374X_Data</vt:lpstr>
      <vt:lpstr>A126239374X_Latest</vt:lpstr>
      <vt:lpstr>A126239378J</vt:lpstr>
      <vt:lpstr>A126239378J_Data</vt:lpstr>
      <vt:lpstr>A126239378J_Latest</vt:lpstr>
      <vt:lpstr>A126239382X</vt:lpstr>
      <vt:lpstr>A126239382X_Data</vt:lpstr>
      <vt:lpstr>A126239382X_Latest</vt:lpstr>
      <vt:lpstr>A126239386J</vt:lpstr>
      <vt:lpstr>A126239386J_Data</vt:lpstr>
      <vt:lpstr>A126239386J_Latest</vt:lpstr>
      <vt:lpstr>A126239390X</vt:lpstr>
      <vt:lpstr>A126239390X_Data</vt:lpstr>
      <vt:lpstr>A126239390X_Latest</vt:lpstr>
      <vt:lpstr>A126239394J</vt:lpstr>
      <vt:lpstr>A126239394J_Data</vt:lpstr>
      <vt:lpstr>A126239394J_Latest</vt:lpstr>
      <vt:lpstr>A126239398T</vt:lpstr>
      <vt:lpstr>A126239398T_Data</vt:lpstr>
      <vt:lpstr>A126239398T_Latest</vt:lpstr>
      <vt:lpstr>A126239402W</vt:lpstr>
      <vt:lpstr>A126239402W_Data</vt:lpstr>
      <vt:lpstr>A126239402W_Latest</vt:lpstr>
      <vt:lpstr>A126239406F</vt:lpstr>
      <vt:lpstr>A126239406F_Data</vt:lpstr>
      <vt:lpstr>A126239406F_Latest</vt:lpstr>
      <vt:lpstr>A126239410W</vt:lpstr>
      <vt:lpstr>A126239410W_Data</vt:lpstr>
      <vt:lpstr>A126239410W_Latest</vt:lpstr>
      <vt:lpstr>A126239414F</vt:lpstr>
      <vt:lpstr>A126239414F_Data</vt:lpstr>
      <vt:lpstr>A126239414F_Latest</vt:lpstr>
      <vt:lpstr>A126239418R</vt:lpstr>
      <vt:lpstr>A126239418R_Data</vt:lpstr>
      <vt:lpstr>A126239418R_Latest</vt:lpstr>
      <vt:lpstr>A126239422F</vt:lpstr>
      <vt:lpstr>A126239422F_Data</vt:lpstr>
      <vt:lpstr>A126239422F_Latest</vt:lpstr>
      <vt:lpstr>A126239426R</vt:lpstr>
      <vt:lpstr>A126239426R_Data</vt:lpstr>
      <vt:lpstr>A126239426R_Latest</vt:lpstr>
      <vt:lpstr>A126239430F</vt:lpstr>
      <vt:lpstr>A126239430F_Data</vt:lpstr>
      <vt:lpstr>A126239430F_Latest</vt:lpstr>
      <vt:lpstr>A126239434R</vt:lpstr>
      <vt:lpstr>A126239434R_Data</vt:lpstr>
      <vt:lpstr>A126239434R_Latest</vt:lpstr>
      <vt:lpstr>A126239438X</vt:lpstr>
      <vt:lpstr>A126239438X_Data</vt:lpstr>
      <vt:lpstr>A126239438X_Latest</vt:lpstr>
      <vt:lpstr>A126239442R</vt:lpstr>
      <vt:lpstr>A126239442R_Data</vt:lpstr>
      <vt:lpstr>A126239442R_Latest</vt:lpstr>
      <vt:lpstr>A126239446X</vt:lpstr>
      <vt:lpstr>A126239446X_Data</vt:lpstr>
      <vt:lpstr>A126239446X_Latest</vt:lpstr>
      <vt:lpstr>A126239450R</vt:lpstr>
      <vt:lpstr>A126239450R_Data</vt:lpstr>
      <vt:lpstr>A126239450R_Latest</vt:lpstr>
      <vt:lpstr>A126239454X</vt:lpstr>
      <vt:lpstr>A126239454X_Data</vt:lpstr>
      <vt:lpstr>A126239454X_Latest</vt:lpstr>
      <vt:lpstr>A126239458J</vt:lpstr>
      <vt:lpstr>A126239458J_Data</vt:lpstr>
      <vt:lpstr>A126239458J_Latest</vt:lpstr>
      <vt:lpstr>A126239462X</vt:lpstr>
      <vt:lpstr>A126239462X_Data</vt:lpstr>
      <vt:lpstr>A126239462X_Latest</vt:lpstr>
      <vt:lpstr>A126239466J</vt:lpstr>
      <vt:lpstr>A126239466J_Data</vt:lpstr>
      <vt:lpstr>A126239466J_Latest</vt:lpstr>
      <vt:lpstr>A126239470X</vt:lpstr>
      <vt:lpstr>A126239470X_Data</vt:lpstr>
      <vt:lpstr>A126239470X_Latest</vt:lpstr>
      <vt:lpstr>A126239474J</vt:lpstr>
      <vt:lpstr>A126239474J_Data</vt:lpstr>
      <vt:lpstr>A126239474J_Latest</vt:lpstr>
      <vt:lpstr>A126239478T</vt:lpstr>
      <vt:lpstr>A126239478T_Data</vt:lpstr>
      <vt:lpstr>A126239478T_Latest</vt:lpstr>
      <vt:lpstr>A126239482J</vt:lpstr>
      <vt:lpstr>A126239482J_Data</vt:lpstr>
      <vt:lpstr>A126239482J_Latest</vt:lpstr>
      <vt:lpstr>A126239486T</vt:lpstr>
      <vt:lpstr>A126239486T_Data</vt:lpstr>
      <vt:lpstr>A126239486T_Latest</vt:lpstr>
      <vt:lpstr>A126239490J</vt:lpstr>
      <vt:lpstr>A126239490J_Data</vt:lpstr>
      <vt:lpstr>A126239490J_Latest</vt:lpstr>
      <vt:lpstr>A126239494T</vt:lpstr>
      <vt:lpstr>A126239494T_Data</vt:lpstr>
      <vt:lpstr>A126239494T_Latest</vt:lpstr>
      <vt:lpstr>A126239498A</vt:lpstr>
      <vt:lpstr>A126239498A_Data</vt:lpstr>
      <vt:lpstr>A126239498A_Latest</vt:lpstr>
      <vt:lpstr>A126239502F</vt:lpstr>
      <vt:lpstr>A126239502F_Data</vt:lpstr>
      <vt:lpstr>A126239502F_Latest</vt:lpstr>
      <vt:lpstr>A126239506R</vt:lpstr>
      <vt:lpstr>A126239506R_Data</vt:lpstr>
      <vt:lpstr>A126239506R_Latest</vt:lpstr>
      <vt:lpstr>A126239510F</vt:lpstr>
      <vt:lpstr>A126239510F_Data</vt:lpstr>
      <vt:lpstr>A126239510F_Latest</vt:lpstr>
      <vt:lpstr>A126239514R</vt:lpstr>
      <vt:lpstr>A126239514R_Data</vt:lpstr>
      <vt:lpstr>A126239514R_Latest</vt:lpstr>
      <vt:lpstr>A126239518X</vt:lpstr>
      <vt:lpstr>A126239518X_Data</vt:lpstr>
      <vt:lpstr>A126239518X_Latest</vt:lpstr>
      <vt:lpstr>A126239522R</vt:lpstr>
      <vt:lpstr>A126239522R_Data</vt:lpstr>
      <vt:lpstr>A126239522R_Latest</vt:lpstr>
      <vt:lpstr>A126239526X</vt:lpstr>
      <vt:lpstr>A126239526X_Data</vt:lpstr>
      <vt:lpstr>A126239526X_Latest</vt:lpstr>
      <vt:lpstr>A126239530R</vt:lpstr>
      <vt:lpstr>A126239530R_Data</vt:lpstr>
      <vt:lpstr>A126239530R_Latest</vt:lpstr>
      <vt:lpstr>A126239534X</vt:lpstr>
      <vt:lpstr>A126239534X_Data</vt:lpstr>
      <vt:lpstr>A126239534X_Latest</vt:lpstr>
      <vt:lpstr>A126239538J</vt:lpstr>
      <vt:lpstr>A126239538J_Data</vt:lpstr>
      <vt:lpstr>A126239538J_Latest</vt:lpstr>
      <vt:lpstr>A126239542X</vt:lpstr>
      <vt:lpstr>A126239542X_Data</vt:lpstr>
      <vt:lpstr>A126239542X_Latest</vt:lpstr>
      <vt:lpstr>A126239618J</vt:lpstr>
      <vt:lpstr>A126239618J_Data</vt:lpstr>
      <vt:lpstr>A126239618J_Latest</vt:lpstr>
      <vt:lpstr>A126239622X</vt:lpstr>
      <vt:lpstr>A126239622X_Data</vt:lpstr>
      <vt:lpstr>A126239622X_Latest</vt:lpstr>
      <vt:lpstr>A126239626J</vt:lpstr>
      <vt:lpstr>A126239626J_Data</vt:lpstr>
      <vt:lpstr>A126239626J_Latest</vt:lpstr>
      <vt:lpstr>A126239630X</vt:lpstr>
      <vt:lpstr>A126239630X_Data</vt:lpstr>
      <vt:lpstr>A126239630X_Latest</vt:lpstr>
      <vt:lpstr>A126239634J</vt:lpstr>
      <vt:lpstr>A126239634J_Data</vt:lpstr>
      <vt:lpstr>A126239634J_Latest</vt:lpstr>
      <vt:lpstr>A126239638T</vt:lpstr>
      <vt:lpstr>A126239638T_Data</vt:lpstr>
      <vt:lpstr>A126239638T_Latest</vt:lpstr>
      <vt:lpstr>A126239642J</vt:lpstr>
      <vt:lpstr>A126239642J_Data</vt:lpstr>
      <vt:lpstr>A126239642J_Latest</vt:lpstr>
      <vt:lpstr>A126239646T</vt:lpstr>
      <vt:lpstr>A126239646T_Data</vt:lpstr>
      <vt:lpstr>A126239646T_Latest</vt:lpstr>
      <vt:lpstr>A126239650J</vt:lpstr>
      <vt:lpstr>A126239650J_Data</vt:lpstr>
      <vt:lpstr>A126239650J_Latest</vt:lpstr>
      <vt:lpstr>A126239654T</vt:lpstr>
      <vt:lpstr>A126239654T_Data</vt:lpstr>
      <vt:lpstr>A126239654T_Latest</vt:lpstr>
      <vt:lpstr>A126239658A</vt:lpstr>
      <vt:lpstr>A126239658A_Data</vt:lpstr>
      <vt:lpstr>A126239658A_Latest</vt:lpstr>
      <vt:lpstr>A126239662T</vt:lpstr>
      <vt:lpstr>A126239662T_Data</vt:lpstr>
      <vt:lpstr>A126239662T_Latest</vt:lpstr>
      <vt:lpstr>A126239666A</vt:lpstr>
      <vt:lpstr>A126239666A_Data</vt:lpstr>
      <vt:lpstr>A126239666A_Latest</vt:lpstr>
      <vt:lpstr>A126239670T</vt:lpstr>
      <vt:lpstr>A126239670T_Data</vt:lpstr>
      <vt:lpstr>A126239670T_Latest</vt:lpstr>
      <vt:lpstr>A126239674A</vt:lpstr>
      <vt:lpstr>A126239674A_Data</vt:lpstr>
      <vt:lpstr>A126239674A_Latest</vt:lpstr>
      <vt:lpstr>A126239678K</vt:lpstr>
      <vt:lpstr>A126239678K_Data</vt:lpstr>
      <vt:lpstr>A126239678K_Latest</vt:lpstr>
      <vt:lpstr>A126239682A</vt:lpstr>
      <vt:lpstr>A126239682A_Data</vt:lpstr>
      <vt:lpstr>A126239682A_Latest</vt:lpstr>
      <vt:lpstr>A126239686K</vt:lpstr>
      <vt:lpstr>A126239686K_Data</vt:lpstr>
      <vt:lpstr>A126239686K_Latest</vt:lpstr>
      <vt:lpstr>A126239690A</vt:lpstr>
      <vt:lpstr>A126239690A_Data</vt:lpstr>
      <vt:lpstr>A126239690A_Latest</vt:lpstr>
      <vt:lpstr>A126239694K</vt:lpstr>
      <vt:lpstr>A126239694K_Data</vt:lpstr>
      <vt:lpstr>A126239694K_Latest</vt:lpstr>
      <vt:lpstr>A126239698V</vt:lpstr>
      <vt:lpstr>A126239698V_Data</vt:lpstr>
      <vt:lpstr>A126239698V_Latest</vt:lpstr>
      <vt:lpstr>A126239702X</vt:lpstr>
      <vt:lpstr>A126239702X_Data</vt:lpstr>
      <vt:lpstr>A126239702X_Latest</vt:lpstr>
      <vt:lpstr>A126239706J</vt:lpstr>
      <vt:lpstr>A126239706J_Data</vt:lpstr>
      <vt:lpstr>A126239706J_Latest</vt:lpstr>
      <vt:lpstr>A126239710X</vt:lpstr>
      <vt:lpstr>A126239710X_Data</vt:lpstr>
      <vt:lpstr>A126239710X_Latest</vt:lpstr>
      <vt:lpstr>A126239714J</vt:lpstr>
      <vt:lpstr>A126239714J_Data</vt:lpstr>
      <vt:lpstr>A126239714J_Latest</vt:lpstr>
      <vt:lpstr>A126239718T</vt:lpstr>
      <vt:lpstr>A126239718T_Data</vt:lpstr>
      <vt:lpstr>A126239718T_Latest</vt:lpstr>
      <vt:lpstr>A126239722J</vt:lpstr>
      <vt:lpstr>A126239722J_Data</vt:lpstr>
      <vt:lpstr>A126239722J_Latest</vt:lpstr>
      <vt:lpstr>A126239726T</vt:lpstr>
      <vt:lpstr>A126239726T_Data</vt:lpstr>
      <vt:lpstr>A126239726T_Latest</vt:lpstr>
      <vt:lpstr>A126239730J</vt:lpstr>
      <vt:lpstr>A126239730J_Data</vt:lpstr>
      <vt:lpstr>A126239730J_Latest</vt:lpstr>
      <vt:lpstr>A126239734T</vt:lpstr>
      <vt:lpstr>A126239734T_Data</vt:lpstr>
      <vt:lpstr>A126239734T_Latest</vt:lpstr>
      <vt:lpstr>A126239738A</vt:lpstr>
      <vt:lpstr>A126239738A_Data</vt:lpstr>
      <vt:lpstr>A126239738A_Latest</vt:lpstr>
      <vt:lpstr>A126239742T</vt:lpstr>
      <vt:lpstr>A126239742T_Data</vt:lpstr>
      <vt:lpstr>A126239742T_Latest</vt:lpstr>
      <vt:lpstr>A126239746A</vt:lpstr>
      <vt:lpstr>A126239746A_Data</vt:lpstr>
      <vt:lpstr>A126239746A_Latest</vt:lpstr>
      <vt:lpstr>A126239750T</vt:lpstr>
      <vt:lpstr>A126239750T_Data</vt:lpstr>
      <vt:lpstr>A126239750T_Latest</vt:lpstr>
      <vt:lpstr>A126239754A</vt:lpstr>
      <vt:lpstr>A126239754A_Data</vt:lpstr>
      <vt:lpstr>A126239754A_Latest</vt:lpstr>
      <vt:lpstr>A126239758K</vt:lpstr>
      <vt:lpstr>A126239758K_Data</vt:lpstr>
      <vt:lpstr>A126239758K_Latest</vt:lpstr>
      <vt:lpstr>A126239762A</vt:lpstr>
      <vt:lpstr>A126239762A_Data</vt:lpstr>
      <vt:lpstr>A126239762A_Latest</vt:lpstr>
      <vt:lpstr>A126239766K</vt:lpstr>
      <vt:lpstr>A126239766K_Data</vt:lpstr>
      <vt:lpstr>A126239766K_Latest</vt:lpstr>
      <vt:lpstr>A126239770A</vt:lpstr>
      <vt:lpstr>A126239770A_Data</vt:lpstr>
      <vt:lpstr>A126239770A_Latest</vt:lpstr>
      <vt:lpstr>A126239774K</vt:lpstr>
      <vt:lpstr>A126239774K_Data</vt:lpstr>
      <vt:lpstr>A126239774K_Latest</vt:lpstr>
      <vt:lpstr>A126239778V</vt:lpstr>
      <vt:lpstr>A126239778V_Data</vt:lpstr>
      <vt:lpstr>A126239778V_Latest</vt:lpstr>
      <vt:lpstr>A126239782K</vt:lpstr>
      <vt:lpstr>A126239782K_Data</vt:lpstr>
      <vt:lpstr>A126239782K_Latest</vt:lpstr>
      <vt:lpstr>A126239786V</vt:lpstr>
      <vt:lpstr>A126239786V_Data</vt:lpstr>
      <vt:lpstr>A126239786V_Latest</vt:lpstr>
      <vt:lpstr>A126239790K</vt:lpstr>
      <vt:lpstr>A126239790K_Data</vt:lpstr>
      <vt:lpstr>A126239790K_Latest</vt:lpstr>
      <vt:lpstr>A126239794V</vt:lpstr>
      <vt:lpstr>A126239794V_Data</vt:lpstr>
      <vt:lpstr>A126239794V_Latest</vt:lpstr>
      <vt:lpstr>A126239798C</vt:lpstr>
      <vt:lpstr>A126239798C_Data</vt:lpstr>
      <vt:lpstr>A126239798C_Latest</vt:lpstr>
      <vt:lpstr>A126239802J</vt:lpstr>
      <vt:lpstr>A126239802J_Data</vt:lpstr>
      <vt:lpstr>A126239802J_Latest</vt:lpstr>
      <vt:lpstr>A126239806T</vt:lpstr>
      <vt:lpstr>A126239806T_Data</vt:lpstr>
      <vt:lpstr>A126239806T_Latest</vt:lpstr>
      <vt:lpstr>A126239810J</vt:lpstr>
      <vt:lpstr>A126239810J_Data</vt:lpstr>
      <vt:lpstr>A126239810J_Latest</vt:lpstr>
      <vt:lpstr>A126239814T</vt:lpstr>
      <vt:lpstr>A126239814T_Data</vt:lpstr>
      <vt:lpstr>A126239814T_Latest</vt:lpstr>
      <vt:lpstr>A126239818A</vt:lpstr>
      <vt:lpstr>A126239818A_Data</vt:lpstr>
      <vt:lpstr>A126239818A_Latest</vt:lpstr>
      <vt:lpstr>A126239822T</vt:lpstr>
      <vt:lpstr>A126239822T_Data</vt:lpstr>
      <vt:lpstr>A126239822T_Latest</vt:lpstr>
      <vt:lpstr>A126239826A</vt:lpstr>
      <vt:lpstr>A126239826A_Data</vt:lpstr>
      <vt:lpstr>A126239826A_Latest</vt:lpstr>
      <vt:lpstr>A126239830T</vt:lpstr>
      <vt:lpstr>A126239830T_Data</vt:lpstr>
      <vt:lpstr>A126239830T_Latest</vt:lpstr>
      <vt:lpstr>A126239834A</vt:lpstr>
      <vt:lpstr>A126239834A_Data</vt:lpstr>
      <vt:lpstr>A126239834A_Latest</vt:lpstr>
      <vt:lpstr>A126239838K</vt:lpstr>
      <vt:lpstr>A126239838K_Data</vt:lpstr>
      <vt:lpstr>A126239838K_Latest</vt:lpstr>
      <vt:lpstr>A126239842A</vt:lpstr>
      <vt:lpstr>A126239842A_Data</vt:lpstr>
      <vt:lpstr>A126239842A_Latest</vt:lpstr>
      <vt:lpstr>A126239846K</vt:lpstr>
      <vt:lpstr>A126239846K_Data</vt:lpstr>
      <vt:lpstr>A126239846K_Latest</vt:lpstr>
      <vt:lpstr>A126239850A</vt:lpstr>
      <vt:lpstr>A126239850A_Data</vt:lpstr>
      <vt:lpstr>A126239850A_Latest</vt:lpstr>
      <vt:lpstr>A126239854K</vt:lpstr>
      <vt:lpstr>A126239854K_Data</vt:lpstr>
      <vt:lpstr>A126239854K_Latest</vt:lpstr>
      <vt:lpstr>A126239858V</vt:lpstr>
      <vt:lpstr>A126239858V_Data</vt:lpstr>
      <vt:lpstr>A126239858V_Latest</vt:lpstr>
      <vt:lpstr>A126239862K</vt:lpstr>
      <vt:lpstr>A126239862K_Data</vt:lpstr>
      <vt:lpstr>A126239862K_Latest</vt:lpstr>
      <vt:lpstr>A126239866V</vt:lpstr>
      <vt:lpstr>A126239866V_Data</vt:lpstr>
      <vt:lpstr>A126239866V_Latest</vt:lpstr>
      <vt:lpstr>A126239870K</vt:lpstr>
      <vt:lpstr>A126239870K_Data</vt:lpstr>
      <vt:lpstr>A126239870K_Latest</vt:lpstr>
      <vt:lpstr>A126239874V</vt:lpstr>
      <vt:lpstr>A126239874V_Data</vt:lpstr>
      <vt:lpstr>A126239874V_Latest</vt:lpstr>
      <vt:lpstr>A126239878C</vt:lpstr>
      <vt:lpstr>A126239878C_Data</vt:lpstr>
      <vt:lpstr>A126239878C_Latest</vt:lpstr>
      <vt:lpstr>A126239882V</vt:lpstr>
      <vt:lpstr>A126239882V_Data</vt:lpstr>
      <vt:lpstr>A126239882V_Latest</vt:lpstr>
      <vt:lpstr>A126239886C</vt:lpstr>
      <vt:lpstr>A126239886C_Data</vt:lpstr>
      <vt:lpstr>A126239886C_Latest</vt:lpstr>
      <vt:lpstr>A126239890V</vt:lpstr>
      <vt:lpstr>A126239890V_Data</vt:lpstr>
      <vt:lpstr>A126239890V_Latest</vt:lpstr>
      <vt:lpstr>A126239894C</vt:lpstr>
      <vt:lpstr>A126239894C_Data</vt:lpstr>
      <vt:lpstr>A126239894C_Latest</vt:lpstr>
      <vt:lpstr>A126239898L</vt:lpstr>
      <vt:lpstr>A126239898L_Data</vt:lpstr>
      <vt:lpstr>A126239898L_Latest</vt:lpstr>
      <vt:lpstr>A126239902T</vt:lpstr>
      <vt:lpstr>A126239902T_Data</vt:lpstr>
      <vt:lpstr>A126239902T_Latest</vt:lpstr>
      <vt:lpstr>A126239906A</vt:lpstr>
      <vt:lpstr>A126239906A_Data</vt:lpstr>
      <vt:lpstr>A126239906A_Latest</vt:lpstr>
      <vt:lpstr>A126239910T</vt:lpstr>
      <vt:lpstr>A126239910T_Data</vt:lpstr>
      <vt:lpstr>A126239910T_Latest</vt:lpstr>
      <vt:lpstr>A126239914A</vt:lpstr>
      <vt:lpstr>A126239914A_Data</vt:lpstr>
      <vt:lpstr>A126239914A_Latest</vt:lpstr>
      <vt:lpstr>A126239918K</vt:lpstr>
      <vt:lpstr>A126239918K_Data</vt:lpstr>
      <vt:lpstr>A126239918K_Latest</vt:lpstr>
      <vt:lpstr>A126239922A</vt:lpstr>
      <vt:lpstr>A126239922A_Data</vt:lpstr>
      <vt:lpstr>A126239922A_Latest</vt:lpstr>
      <vt:lpstr>A126239926K</vt:lpstr>
      <vt:lpstr>A126239926K_Data</vt:lpstr>
      <vt:lpstr>A126239926K_Latest</vt:lpstr>
      <vt:lpstr>A126239930A</vt:lpstr>
      <vt:lpstr>A126239930A_Data</vt:lpstr>
      <vt:lpstr>A126239930A_Latest</vt:lpstr>
      <vt:lpstr>A126239934K</vt:lpstr>
      <vt:lpstr>A126239934K_Data</vt:lpstr>
      <vt:lpstr>A126239934K_Latest</vt:lpstr>
      <vt:lpstr>A126239938V</vt:lpstr>
      <vt:lpstr>A126239938V_Data</vt:lpstr>
      <vt:lpstr>A126239938V_Latest</vt:lpstr>
      <vt:lpstr>A126239942K</vt:lpstr>
      <vt:lpstr>A126239942K_Data</vt:lpstr>
      <vt:lpstr>A126239942K_Latest</vt:lpstr>
      <vt:lpstr>A126239946V</vt:lpstr>
      <vt:lpstr>A126239946V_Data</vt:lpstr>
      <vt:lpstr>A126239946V_Latest</vt:lpstr>
      <vt:lpstr>A126239950K</vt:lpstr>
      <vt:lpstr>A126239950K_Data</vt:lpstr>
      <vt:lpstr>A126239950K_Latest</vt:lpstr>
      <vt:lpstr>A126239954V</vt:lpstr>
      <vt:lpstr>A126239954V_Data</vt:lpstr>
      <vt:lpstr>A126239954V_Latest</vt:lpstr>
      <vt:lpstr>A126239958C</vt:lpstr>
      <vt:lpstr>A126239958C_Data</vt:lpstr>
      <vt:lpstr>A126239958C_Latest</vt:lpstr>
      <vt:lpstr>A126239962V</vt:lpstr>
      <vt:lpstr>A126239962V_Data</vt:lpstr>
      <vt:lpstr>A126239962V_Latest</vt:lpstr>
      <vt:lpstr>A126239966C</vt:lpstr>
      <vt:lpstr>A126239966C_Data</vt:lpstr>
      <vt:lpstr>A126239966C_Latest</vt:lpstr>
      <vt:lpstr>A126239970V</vt:lpstr>
      <vt:lpstr>A126239970V_Data</vt:lpstr>
      <vt:lpstr>A126239970V_Latest</vt:lpstr>
      <vt:lpstr>A126239974C</vt:lpstr>
      <vt:lpstr>A126239974C_Data</vt:lpstr>
      <vt:lpstr>A126239974C_Latest</vt:lpstr>
      <vt:lpstr>A126239978L</vt:lpstr>
      <vt:lpstr>A126239978L_Data</vt:lpstr>
      <vt:lpstr>A126239978L_Latest</vt:lpstr>
      <vt:lpstr>A126239982C</vt:lpstr>
      <vt:lpstr>A126239982C_Data</vt:lpstr>
      <vt:lpstr>A126239982C_Latest</vt:lpstr>
      <vt:lpstr>A126239986L</vt:lpstr>
      <vt:lpstr>A126239986L_Data</vt:lpstr>
      <vt:lpstr>A126239986L_Latest</vt:lpstr>
      <vt:lpstr>A126239990C</vt:lpstr>
      <vt:lpstr>A126239990C_Data</vt:lpstr>
      <vt:lpstr>A126239990C_Latest</vt:lpstr>
      <vt:lpstr>A126239994L</vt:lpstr>
      <vt:lpstr>A126239994L_Data</vt:lpstr>
      <vt:lpstr>A126239994L_Latest</vt:lpstr>
      <vt:lpstr>A126239998W</vt:lpstr>
      <vt:lpstr>A126239998W_Data</vt:lpstr>
      <vt:lpstr>A126239998W_Latest</vt:lpstr>
      <vt:lpstr>A126240002J</vt:lpstr>
      <vt:lpstr>A126240002J_Data</vt:lpstr>
      <vt:lpstr>A126240002J_Latest</vt:lpstr>
      <vt:lpstr>A126240006T</vt:lpstr>
      <vt:lpstr>A126240006T_Data</vt:lpstr>
      <vt:lpstr>A126240006T_Latest</vt:lpstr>
      <vt:lpstr>A126240010J</vt:lpstr>
      <vt:lpstr>A126240010J_Data</vt:lpstr>
      <vt:lpstr>A126240010J_Latest</vt:lpstr>
      <vt:lpstr>A126240014T</vt:lpstr>
      <vt:lpstr>A126240014T_Data</vt:lpstr>
      <vt:lpstr>A126240014T_Latest</vt:lpstr>
      <vt:lpstr>A126240018A</vt:lpstr>
      <vt:lpstr>A126240018A_Data</vt:lpstr>
      <vt:lpstr>A126240018A_Latest</vt:lpstr>
      <vt:lpstr>A126240022T</vt:lpstr>
      <vt:lpstr>A126240022T_Data</vt:lpstr>
      <vt:lpstr>A126240022T_Latest</vt:lpstr>
      <vt:lpstr>A126240026A</vt:lpstr>
      <vt:lpstr>A126240026A_Data</vt:lpstr>
      <vt:lpstr>A126240026A_Latest</vt:lpstr>
      <vt:lpstr>A126240030T</vt:lpstr>
      <vt:lpstr>A126240030T_Data</vt:lpstr>
      <vt:lpstr>A126240030T_Latest</vt:lpstr>
      <vt:lpstr>A126240034A</vt:lpstr>
      <vt:lpstr>A126240034A_Data</vt:lpstr>
      <vt:lpstr>A126240034A_Latest</vt:lpstr>
      <vt:lpstr>A126240038K</vt:lpstr>
      <vt:lpstr>A126240038K_Data</vt:lpstr>
      <vt:lpstr>A126240038K_Latest</vt:lpstr>
      <vt:lpstr>A126240042A</vt:lpstr>
      <vt:lpstr>A126240042A_Data</vt:lpstr>
      <vt:lpstr>A126240042A_Latest</vt:lpstr>
      <vt:lpstr>A126240046K</vt:lpstr>
      <vt:lpstr>A126240046K_Data</vt:lpstr>
      <vt:lpstr>A126240046K_Latest</vt:lpstr>
      <vt:lpstr>A126240122A</vt:lpstr>
      <vt:lpstr>A126240122A_Data</vt:lpstr>
      <vt:lpstr>A126240122A_Latest</vt:lpstr>
      <vt:lpstr>A126240126K</vt:lpstr>
      <vt:lpstr>A126240126K_Data</vt:lpstr>
      <vt:lpstr>A126240126K_Latest</vt:lpstr>
      <vt:lpstr>A126240130A</vt:lpstr>
      <vt:lpstr>A126240130A_Data</vt:lpstr>
      <vt:lpstr>A126240130A_Latest</vt:lpstr>
      <vt:lpstr>A126240134K</vt:lpstr>
      <vt:lpstr>A126240134K_Data</vt:lpstr>
      <vt:lpstr>A126240134K_Latest</vt:lpstr>
      <vt:lpstr>A126240138V</vt:lpstr>
      <vt:lpstr>A126240138V_Data</vt:lpstr>
      <vt:lpstr>A126240138V_Latest</vt:lpstr>
      <vt:lpstr>A126240142K</vt:lpstr>
      <vt:lpstr>A126240142K_Data</vt:lpstr>
      <vt:lpstr>A126240142K_Latest</vt:lpstr>
      <vt:lpstr>A126240146V</vt:lpstr>
      <vt:lpstr>A126240146V_Data</vt:lpstr>
      <vt:lpstr>A126240146V_Latest</vt:lpstr>
      <vt:lpstr>A126240150K</vt:lpstr>
      <vt:lpstr>A126240150K_Data</vt:lpstr>
      <vt:lpstr>A126240150K_Latest</vt:lpstr>
      <vt:lpstr>A126240154V</vt:lpstr>
      <vt:lpstr>A126240154V_Data</vt:lpstr>
      <vt:lpstr>A126240154V_Latest</vt:lpstr>
      <vt:lpstr>A126240158C</vt:lpstr>
      <vt:lpstr>A126240158C_Data</vt:lpstr>
      <vt:lpstr>A126240158C_Latest</vt:lpstr>
      <vt:lpstr>A126240162V</vt:lpstr>
      <vt:lpstr>A126240162V_Data</vt:lpstr>
      <vt:lpstr>A126240162V_Latest</vt:lpstr>
      <vt:lpstr>A126240166C</vt:lpstr>
      <vt:lpstr>A126240166C_Data</vt:lpstr>
      <vt:lpstr>A126240166C_Latest</vt:lpstr>
      <vt:lpstr>A126240170V</vt:lpstr>
      <vt:lpstr>A126240170V_Data</vt:lpstr>
      <vt:lpstr>A126240170V_Latest</vt:lpstr>
      <vt:lpstr>A126240174C</vt:lpstr>
      <vt:lpstr>A126240174C_Data</vt:lpstr>
      <vt:lpstr>A126240174C_Latest</vt:lpstr>
      <vt:lpstr>A126240178L</vt:lpstr>
      <vt:lpstr>A126240178L_Data</vt:lpstr>
      <vt:lpstr>A126240178L_Latest</vt:lpstr>
      <vt:lpstr>A126240182C</vt:lpstr>
      <vt:lpstr>A126240182C_Data</vt:lpstr>
      <vt:lpstr>A126240182C_Latest</vt:lpstr>
      <vt:lpstr>A126240186L</vt:lpstr>
      <vt:lpstr>A126240186L_Data</vt:lpstr>
      <vt:lpstr>A126240186L_Latest</vt:lpstr>
      <vt:lpstr>A126240190C</vt:lpstr>
      <vt:lpstr>A126240190C_Data</vt:lpstr>
      <vt:lpstr>A126240190C_Latest</vt:lpstr>
      <vt:lpstr>A126240194L</vt:lpstr>
      <vt:lpstr>A126240194L_Data</vt:lpstr>
      <vt:lpstr>A126240194L_Latest</vt:lpstr>
      <vt:lpstr>A126240198W</vt:lpstr>
      <vt:lpstr>A126240198W_Data</vt:lpstr>
      <vt:lpstr>A126240198W_Latest</vt:lpstr>
      <vt:lpstr>A126240202A</vt:lpstr>
      <vt:lpstr>A126240202A_Data</vt:lpstr>
      <vt:lpstr>A126240202A_Latest</vt:lpstr>
      <vt:lpstr>A126240206K</vt:lpstr>
      <vt:lpstr>A126240206K_Data</vt:lpstr>
      <vt:lpstr>A126240206K_Latest</vt:lpstr>
      <vt:lpstr>A126240210A</vt:lpstr>
      <vt:lpstr>A126240210A_Data</vt:lpstr>
      <vt:lpstr>A126240210A_Latest</vt:lpstr>
      <vt:lpstr>A126240214K</vt:lpstr>
      <vt:lpstr>A126240214K_Data</vt:lpstr>
      <vt:lpstr>A126240214K_Latest</vt:lpstr>
      <vt:lpstr>A126240218V</vt:lpstr>
      <vt:lpstr>A126240218V_Data</vt:lpstr>
      <vt:lpstr>A126240218V_Latest</vt:lpstr>
      <vt:lpstr>A126240222K</vt:lpstr>
      <vt:lpstr>A126240222K_Data</vt:lpstr>
      <vt:lpstr>A126240222K_Latest</vt:lpstr>
      <vt:lpstr>A126240226V</vt:lpstr>
      <vt:lpstr>A126240226V_Data</vt:lpstr>
      <vt:lpstr>A126240226V_Latest</vt:lpstr>
      <vt:lpstr>A126240230K</vt:lpstr>
      <vt:lpstr>A126240230K_Data</vt:lpstr>
      <vt:lpstr>A126240230K_Latest</vt:lpstr>
      <vt:lpstr>A126240234V</vt:lpstr>
      <vt:lpstr>A126240234V_Data</vt:lpstr>
      <vt:lpstr>A126240234V_Latest</vt:lpstr>
      <vt:lpstr>A126240238C</vt:lpstr>
      <vt:lpstr>A126240238C_Data</vt:lpstr>
      <vt:lpstr>A126240238C_Latest</vt:lpstr>
      <vt:lpstr>A126240242V</vt:lpstr>
      <vt:lpstr>A126240242V_Data</vt:lpstr>
      <vt:lpstr>A126240242V_Latest</vt:lpstr>
      <vt:lpstr>A126240246C</vt:lpstr>
      <vt:lpstr>A126240246C_Data</vt:lpstr>
      <vt:lpstr>A126240246C_Latest</vt:lpstr>
      <vt:lpstr>A126240250V</vt:lpstr>
      <vt:lpstr>A126240250V_Data</vt:lpstr>
      <vt:lpstr>A126240250V_Latest</vt:lpstr>
      <vt:lpstr>A126240254C</vt:lpstr>
      <vt:lpstr>A126240254C_Data</vt:lpstr>
      <vt:lpstr>A126240254C_Latest</vt:lpstr>
      <vt:lpstr>A126240258L</vt:lpstr>
      <vt:lpstr>A126240258L_Data</vt:lpstr>
      <vt:lpstr>A126240258L_Latest</vt:lpstr>
      <vt:lpstr>A126240262C</vt:lpstr>
      <vt:lpstr>A126240262C_Data</vt:lpstr>
      <vt:lpstr>A126240262C_Latest</vt:lpstr>
      <vt:lpstr>A126240266L</vt:lpstr>
      <vt:lpstr>A126240266L_Data</vt:lpstr>
      <vt:lpstr>A126240266L_Latest</vt:lpstr>
      <vt:lpstr>A126240270C</vt:lpstr>
      <vt:lpstr>A126240270C_Data</vt:lpstr>
      <vt:lpstr>A126240270C_Latest</vt:lpstr>
      <vt:lpstr>A126240274L</vt:lpstr>
      <vt:lpstr>A126240274L_Data</vt:lpstr>
      <vt:lpstr>A126240274L_Latest</vt:lpstr>
      <vt:lpstr>A126240278W</vt:lpstr>
      <vt:lpstr>A126240278W_Data</vt:lpstr>
      <vt:lpstr>A126240278W_Latest</vt:lpstr>
      <vt:lpstr>A126240282L</vt:lpstr>
      <vt:lpstr>A126240282L_Data</vt:lpstr>
      <vt:lpstr>A126240282L_Latest</vt:lpstr>
      <vt:lpstr>A126240286W</vt:lpstr>
      <vt:lpstr>A126240286W_Data</vt:lpstr>
      <vt:lpstr>A126240286W_Latest</vt:lpstr>
      <vt:lpstr>A126240290L</vt:lpstr>
      <vt:lpstr>A126240290L_Data</vt:lpstr>
      <vt:lpstr>A126240290L_Latest</vt:lpstr>
      <vt:lpstr>A126240294W</vt:lpstr>
      <vt:lpstr>A126240294W_Data</vt:lpstr>
      <vt:lpstr>A126240294W_Latest</vt:lpstr>
      <vt:lpstr>A126240298F</vt:lpstr>
      <vt:lpstr>A126240298F_Data</vt:lpstr>
      <vt:lpstr>A126240298F_Latest</vt:lpstr>
      <vt:lpstr>A126240302K</vt:lpstr>
      <vt:lpstr>A126240302K_Data</vt:lpstr>
      <vt:lpstr>A126240302K_Latest</vt:lpstr>
      <vt:lpstr>A126240306V</vt:lpstr>
      <vt:lpstr>A126240306V_Data</vt:lpstr>
      <vt:lpstr>A126240306V_Latest</vt:lpstr>
      <vt:lpstr>A126240310K</vt:lpstr>
      <vt:lpstr>A126240310K_Data</vt:lpstr>
      <vt:lpstr>A126240310K_Latest</vt:lpstr>
      <vt:lpstr>A126240314V</vt:lpstr>
      <vt:lpstr>A126240314V_Data</vt:lpstr>
      <vt:lpstr>A126240314V_Latest</vt:lpstr>
      <vt:lpstr>A126240318C</vt:lpstr>
      <vt:lpstr>A126240318C_Data</vt:lpstr>
      <vt:lpstr>A126240318C_Latest</vt:lpstr>
      <vt:lpstr>A126240322V</vt:lpstr>
      <vt:lpstr>A126240322V_Data</vt:lpstr>
      <vt:lpstr>A126240322V_Latest</vt:lpstr>
      <vt:lpstr>A126240326C</vt:lpstr>
      <vt:lpstr>A126240326C_Data</vt:lpstr>
      <vt:lpstr>A126240326C_Latest</vt:lpstr>
      <vt:lpstr>A126240330V</vt:lpstr>
      <vt:lpstr>A126240330V_Data</vt:lpstr>
      <vt:lpstr>A126240330V_Latest</vt:lpstr>
      <vt:lpstr>A126240334C</vt:lpstr>
      <vt:lpstr>A126240334C_Data</vt:lpstr>
      <vt:lpstr>A126240334C_Latest</vt:lpstr>
      <vt:lpstr>A126240410V</vt:lpstr>
      <vt:lpstr>A126240410V_Data</vt:lpstr>
      <vt:lpstr>A126240410V_Latest</vt:lpstr>
      <vt:lpstr>A126240414C</vt:lpstr>
      <vt:lpstr>A126240414C_Data</vt:lpstr>
      <vt:lpstr>A126240414C_Latest</vt:lpstr>
      <vt:lpstr>A126240418L</vt:lpstr>
      <vt:lpstr>A126240418L_Data</vt:lpstr>
      <vt:lpstr>A126240418L_Latest</vt:lpstr>
      <vt:lpstr>A126240422C</vt:lpstr>
      <vt:lpstr>A126240422C_Data</vt:lpstr>
      <vt:lpstr>A126240422C_Latest</vt:lpstr>
      <vt:lpstr>A126240426L</vt:lpstr>
      <vt:lpstr>A126240426L_Data</vt:lpstr>
      <vt:lpstr>A126240426L_Latest</vt:lpstr>
      <vt:lpstr>A126240430C</vt:lpstr>
      <vt:lpstr>A126240430C_Data</vt:lpstr>
      <vt:lpstr>A126240430C_Latest</vt:lpstr>
      <vt:lpstr>A126240434L</vt:lpstr>
      <vt:lpstr>A126240434L_Data</vt:lpstr>
      <vt:lpstr>A126240434L_Latest</vt:lpstr>
      <vt:lpstr>A126240438W</vt:lpstr>
      <vt:lpstr>A126240438W_Data</vt:lpstr>
      <vt:lpstr>A126240438W_Latest</vt:lpstr>
      <vt:lpstr>A126240442L</vt:lpstr>
      <vt:lpstr>A126240442L_Data</vt:lpstr>
      <vt:lpstr>A126240442L_Latest</vt:lpstr>
      <vt:lpstr>A126240446W</vt:lpstr>
      <vt:lpstr>A126240446W_Data</vt:lpstr>
      <vt:lpstr>A126240446W_Latest</vt:lpstr>
      <vt:lpstr>A126240450L</vt:lpstr>
      <vt:lpstr>A126240450L_Data</vt:lpstr>
      <vt:lpstr>A126240450L_Latest</vt:lpstr>
      <vt:lpstr>A126240454W</vt:lpstr>
      <vt:lpstr>A126240454W_Data</vt:lpstr>
      <vt:lpstr>A126240454W_Latest</vt:lpstr>
      <vt:lpstr>A126240458F</vt:lpstr>
      <vt:lpstr>A126240458F_Data</vt:lpstr>
      <vt:lpstr>A126240458F_Latest</vt:lpstr>
      <vt:lpstr>A126240462W</vt:lpstr>
      <vt:lpstr>A126240462W_Data</vt:lpstr>
      <vt:lpstr>A126240462W_Latest</vt:lpstr>
      <vt:lpstr>A126240466F</vt:lpstr>
      <vt:lpstr>A126240466F_Data</vt:lpstr>
      <vt:lpstr>A126240466F_Latest</vt:lpstr>
      <vt:lpstr>A126240470W</vt:lpstr>
      <vt:lpstr>A126240470W_Data</vt:lpstr>
      <vt:lpstr>A126240470W_Latest</vt:lpstr>
      <vt:lpstr>A126240474F</vt:lpstr>
      <vt:lpstr>A126240474F_Data</vt:lpstr>
      <vt:lpstr>A126240474F_Latest</vt:lpstr>
      <vt:lpstr>A126240478R</vt:lpstr>
      <vt:lpstr>A126240478R_Data</vt:lpstr>
      <vt:lpstr>A126240478R_Latest</vt:lpstr>
      <vt:lpstr>A126240482F</vt:lpstr>
      <vt:lpstr>A126240482F_Data</vt:lpstr>
      <vt:lpstr>A126240482F_Latest</vt:lpstr>
      <vt:lpstr>A126240486R</vt:lpstr>
      <vt:lpstr>A126240486R_Data</vt:lpstr>
      <vt:lpstr>A126240486R_Latest</vt:lpstr>
      <vt:lpstr>A126240490F</vt:lpstr>
      <vt:lpstr>A126240490F_Data</vt:lpstr>
      <vt:lpstr>A126240490F_Latest</vt:lpstr>
      <vt:lpstr>A126240494R</vt:lpstr>
      <vt:lpstr>A126240494R_Data</vt:lpstr>
      <vt:lpstr>A126240494R_Latest</vt:lpstr>
      <vt:lpstr>A126240498X</vt:lpstr>
      <vt:lpstr>A126240498X_Data</vt:lpstr>
      <vt:lpstr>A126240498X_Latest</vt:lpstr>
      <vt:lpstr>A126240502C</vt:lpstr>
      <vt:lpstr>A126240502C_Data</vt:lpstr>
      <vt:lpstr>A126240502C_Latest</vt:lpstr>
      <vt:lpstr>A126240506L</vt:lpstr>
      <vt:lpstr>A126240506L_Data</vt:lpstr>
      <vt:lpstr>A126240506L_Latest</vt:lpstr>
      <vt:lpstr>A126240510C</vt:lpstr>
      <vt:lpstr>A126240510C_Data</vt:lpstr>
      <vt:lpstr>A126240510C_Latest</vt:lpstr>
      <vt:lpstr>A126240514L</vt:lpstr>
      <vt:lpstr>A126240514L_Data</vt:lpstr>
      <vt:lpstr>A126240514L_Latest</vt:lpstr>
      <vt:lpstr>A126240518W</vt:lpstr>
      <vt:lpstr>A126240518W_Data</vt:lpstr>
      <vt:lpstr>A126240518W_Latest</vt:lpstr>
      <vt:lpstr>A126240522L</vt:lpstr>
      <vt:lpstr>A126240522L_Data</vt:lpstr>
      <vt:lpstr>A126240522L_Latest</vt:lpstr>
      <vt:lpstr>A126240526W</vt:lpstr>
      <vt:lpstr>A126240526W_Data</vt:lpstr>
      <vt:lpstr>A126240526W_Latest</vt:lpstr>
      <vt:lpstr>A126240530L</vt:lpstr>
      <vt:lpstr>A126240530L_Data</vt:lpstr>
      <vt:lpstr>A126240530L_Latest</vt:lpstr>
      <vt:lpstr>A126240534W</vt:lpstr>
      <vt:lpstr>A126240534W_Data</vt:lpstr>
      <vt:lpstr>A126240534W_Latest</vt:lpstr>
      <vt:lpstr>A126240538F</vt:lpstr>
      <vt:lpstr>A126240538F_Data</vt:lpstr>
      <vt:lpstr>A126240538F_Latest</vt:lpstr>
      <vt:lpstr>A126240542W</vt:lpstr>
      <vt:lpstr>A126240542W_Data</vt:lpstr>
      <vt:lpstr>A126240542W_Latest</vt:lpstr>
      <vt:lpstr>A126240546F</vt:lpstr>
      <vt:lpstr>A126240546F_Data</vt:lpstr>
      <vt:lpstr>A126240546F_Latest</vt:lpstr>
      <vt:lpstr>A126240550W</vt:lpstr>
      <vt:lpstr>A126240550W_Data</vt:lpstr>
      <vt:lpstr>A126240550W_Latest</vt:lpstr>
      <vt:lpstr>A126240554F</vt:lpstr>
      <vt:lpstr>A126240554F_Data</vt:lpstr>
      <vt:lpstr>A126240554F_Latest</vt:lpstr>
      <vt:lpstr>A126240558R</vt:lpstr>
      <vt:lpstr>A126240558R_Data</vt:lpstr>
      <vt:lpstr>A126240558R_Latest</vt:lpstr>
      <vt:lpstr>A126240562F</vt:lpstr>
      <vt:lpstr>A126240562F_Data</vt:lpstr>
      <vt:lpstr>A126240562F_Latest</vt:lpstr>
      <vt:lpstr>A126240566R</vt:lpstr>
      <vt:lpstr>A126240566R_Data</vt:lpstr>
      <vt:lpstr>A126240566R_Latest</vt:lpstr>
      <vt:lpstr>A126240570F</vt:lpstr>
      <vt:lpstr>A126240570F_Data</vt:lpstr>
      <vt:lpstr>A126240570F_Latest</vt:lpstr>
      <vt:lpstr>A126240574R</vt:lpstr>
      <vt:lpstr>A126240574R_Data</vt:lpstr>
      <vt:lpstr>A126240574R_Latest</vt:lpstr>
      <vt:lpstr>A126240578X</vt:lpstr>
      <vt:lpstr>A126240578X_Data</vt:lpstr>
      <vt:lpstr>A126240578X_Latest</vt:lpstr>
      <vt:lpstr>A126240582R</vt:lpstr>
      <vt:lpstr>A126240582R_Data</vt:lpstr>
      <vt:lpstr>A126240582R_Latest</vt:lpstr>
      <vt:lpstr>A126240586X</vt:lpstr>
      <vt:lpstr>A126240586X_Data</vt:lpstr>
      <vt:lpstr>A126240586X_Latest</vt:lpstr>
      <vt:lpstr>A126240590R</vt:lpstr>
      <vt:lpstr>A126240590R_Data</vt:lpstr>
      <vt:lpstr>A126240590R_Latest</vt:lpstr>
      <vt:lpstr>A126240594X</vt:lpstr>
      <vt:lpstr>A126240594X_Data</vt:lpstr>
      <vt:lpstr>A126240594X_Latest</vt:lpstr>
      <vt:lpstr>A126240598J</vt:lpstr>
      <vt:lpstr>A126240598J_Data</vt:lpstr>
      <vt:lpstr>A126240598J_Latest</vt:lpstr>
      <vt:lpstr>A126240602L</vt:lpstr>
      <vt:lpstr>A126240602L_Data</vt:lpstr>
      <vt:lpstr>A126240602L_Latest</vt:lpstr>
      <vt:lpstr>A126240606W</vt:lpstr>
      <vt:lpstr>A126240606W_Data</vt:lpstr>
      <vt:lpstr>A126240606W_Latest</vt:lpstr>
      <vt:lpstr>A126240610L</vt:lpstr>
      <vt:lpstr>A126240610L_Data</vt:lpstr>
      <vt:lpstr>A126240610L_Latest</vt:lpstr>
      <vt:lpstr>A126240614W</vt:lpstr>
      <vt:lpstr>A126240614W_Data</vt:lpstr>
      <vt:lpstr>A126240614W_Latest</vt:lpstr>
      <vt:lpstr>A126240618F</vt:lpstr>
      <vt:lpstr>A126240618F_Data</vt:lpstr>
      <vt:lpstr>A126240618F_Latest</vt:lpstr>
      <vt:lpstr>A126240622W</vt:lpstr>
      <vt:lpstr>A126240622W_Data</vt:lpstr>
      <vt:lpstr>A126240622W_Latest</vt:lpstr>
      <vt:lpstr>A126240626F</vt:lpstr>
      <vt:lpstr>A126240626F_Data</vt:lpstr>
      <vt:lpstr>A126240626F_Latest</vt:lpstr>
      <vt:lpstr>A126240630W</vt:lpstr>
      <vt:lpstr>A126240630W_Data</vt:lpstr>
      <vt:lpstr>A126240630W_Latest</vt:lpstr>
      <vt:lpstr>A126240634F</vt:lpstr>
      <vt:lpstr>A126240634F_Data</vt:lpstr>
      <vt:lpstr>A126240634F_Latest</vt:lpstr>
      <vt:lpstr>A126240638R</vt:lpstr>
      <vt:lpstr>A126240638R_Data</vt:lpstr>
      <vt:lpstr>A126240638R_Latest</vt:lpstr>
      <vt:lpstr>A126240642F</vt:lpstr>
      <vt:lpstr>A126240642F_Data</vt:lpstr>
      <vt:lpstr>A126240642F_Latest</vt:lpstr>
      <vt:lpstr>A126240646R</vt:lpstr>
      <vt:lpstr>A126240646R_Data</vt:lpstr>
      <vt:lpstr>A126240646R_Latest</vt:lpstr>
      <vt:lpstr>A126240650F</vt:lpstr>
      <vt:lpstr>A126240650F_Data</vt:lpstr>
      <vt:lpstr>A126240650F_Latest</vt:lpstr>
      <vt:lpstr>A126240654R</vt:lpstr>
      <vt:lpstr>A126240654R_Data</vt:lpstr>
      <vt:lpstr>A126240654R_Latest</vt:lpstr>
      <vt:lpstr>A126240658X</vt:lpstr>
      <vt:lpstr>A126240658X_Data</vt:lpstr>
      <vt:lpstr>A126240658X_Latest</vt:lpstr>
      <vt:lpstr>A126240662R</vt:lpstr>
      <vt:lpstr>A126240662R_Data</vt:lpstr>
      <vt:lpstr>A126240662R_Latest</vt:lpstr>
      <vt:lpstr>A126240666X</vt:lpstr>
      <vt:lpstr>A126240666X_Data</vt:lpstr>
      <vt:lpstr>A126240666X_Latest</vt:lpstr>
      <vt:lpstr>A126240670R</vt:lpstr>
      <vt:lpstr>A126240670R_Data</vt:lpstr>
      <vt:lpstr>A126240670R_Latest</vt:lpstr>
      <vt:lpstr>A126240674X</vt:lpstr>
      <vt:lpstr>A126240674X_Data</vt:lpstr>
      <vt:lpstr>A126240674X_Latest</vt:lpstr>
      <vt:lpstr>A126240678J</vt:lpstr>
      <vt:lpstr>A126240678J_Data</vt:lpstr>
      <vt:lpstr>A126240678J_Latest</vt:lpstr>
      <vt:lpstr>A126240682X</vt:lpstr>
      <vt:lpstr>A126240682X_Data</vt:lpstr>
      <vt:lpstr>A126240682X_Latest</vt:lpstr>
      <vt:lpstr>A126240686J</vt:lpstr>
      <vt:lpstr>A126240686J_Data</vt:lpstr>
      <vt:lpstr>A126240686J_Latest</vt:lpstr>
      <vt:lpstr>A126240690X</vt:lpstr>
      <vt:lpstr>A126240690X_Data</vt:lpstr>
      <vt:lpstr>A126240690X_Latest</vt:lpstr>
      <vt:lpstr>A126240694J</vt:lpstr>
      <vt:lpstr>A126240694J_Data</vt:lpstr>
      <vt:lpstr>A126240694J_Latest</vt:lpstr>
      <vt:lpstr>A126240698T</vt:lpstr>
      <vt:lpstr>A126240698T_Data</vt:lpstr>
      <vt:lpstr>A126240698T_Latest</vt:lpstr>
      <vt:lpstr>A126240702W</vt:lpstr>
      <vt:lpstr>A126240702W_Data</vt:lpstr>
      <vt:lpstr>A126240702W_Latest</vt:lpstr>
      <vt:lpstr>A126240706F</vt:lpstr>
      <vt:lpstr>A126240706F_Data</vt:lpstr>
      <vt:lpstr>A126240706F_Latest</vt:lpstr>
      <vt:lpstr>A126240710W</vt:lpstr>
      <vt:lpstr>A126240710W_Data</vt:lpstr>
      <vt:lpstr>A126240710W_Latest</vt:lpstr>
      <vt:lpstr>A126240714F</vt:lpstr>
      <vt:lpstr>A126240714F_Data</vt:lpstr>
      <vt:lpstr>A126240714F_Latest</vt:lpstr>
      <vt:lpstr>A126240718R</vt:lpstr>
      <vt:lpstr>A126240718R_Data</vt:lpstr>
      <vt:lpstr>A126240718R_Latest</vt:lpstr>
      <vt:lpstr>A126240722F</vt:lpstr>
      <vt:lpstr>A126240722F_Data</vt:lpstr>
      <vt:lpstr>A126240722F_Latest</vt:lpstr>
      <vt:lpstr>A126240726R</vt:lpstr>
      <vt:lpstr>A126240726R_Data</vt:lpstr>
      <vt:lpstr>A126240726R_Latest</vt:lpstr>
      <vt:lpstr>A126240730F</vt:lpstr>
      <vt:lpstr>A126240730F_Data</vt:lpstr>
      <vt:lpstr>A126240730F_Latest</vt:lpstr>
      <vt:lpstr>A126240734R</vt:lpstr>
      <vt:lpstr>A126240734R_Data</vt:lpstr>
      <vt:lpstr>A126240734R_Latest</vt:lpstr>
      <vt:lpstr>A126240738X</vt:lpstr>
      <vt:lpstr>A126240738X_Data</vt:lpstr>
      <vt:lpstr>A126240738X_Latest</vt:lpstr>
      <vt:lpstr>A126240742R</vt:lpstr>
      <vt:lpstr>A126240742R_Data</vt:lpstr>
      <vt:lpstr>A126240742R_Latest</vt:lpstr>
      <vt:lpstr>A126240746X</vt:lpstr>
      <vt:lpstr>A126240746X_Data</vt:lpstr>
      <vt:lpstr>A126240746X_Latest</vt:lpstr>
      <vt:lpstr>A126240750R</vt:lpstr>
      <vt:lpstr>A126240750R_Data</vt:lpstr>
      <vt:lpstr>A126240750R_Latest</vt:lpstr>
      <vt:lpstr>A126240754X</vt:lpstr>
      <vt:lpstr>A126240754X_Data</vt:lpstr>
      <vt:lpstr>A126240754X_Latest</vt:lpstr>
      <vt:lpstr>A126240758J</vt:lpstr>
      <vt:lpstr>A126240758J_Data</vt:lpstr>
      <vt:lpstr>A126240758J_Latest</vt:lpstr>
      <vt:lpstr>A126240762X</vt:lpstr>
      <vt:lpstr>A126240762X_Data</vt:lpstr>
      <vt:lpstr>A126240762X_Latest</vt:lpstr>
      <vt:lpstr>A126240766J</vt:lpstr>
      <vt:lpstr>A126240766J_Data</vt:lpstr>
      <vt:lpstr>A126240766J_Latest</vt:lpstr>
      <vt:lpstr>A126240770X</vt:lpstr>
      <vt:lpstr>A126240770X_Data</vt:lpstr>
      <vt:lpstr>A126240770X_Latest</vt:lpstr>
      <vt:lpstr>A126240774J</vt:lpstr>
      <vt:lpstr>A126240774J_Data</vt:lpstr>
      <vt:lpstr>A126240774J_Latest</vt:lpstr>
      <vt:lpstr>A126240778T</vt:lpstr>
      <vt:lpstr>A126240778T_Data</vt:lpstr>
      <vt:lpstr>A126240778T_Latest</vt:lpstr>
      <vt:lpstr>A126240782J</vt:lpstr>
      <vt:lpstr>A126240782J_Data</vt:lpstr>
      <vt:lpstr>A126240782J_Latest</vt:lpstr>
      <vt:lpstr>A126240786T</vt:lpstr>
      <vt:lpstr>A126240786T_Data</vt:lpstr>
      <vt:lpstr>A126240786T_Latest</vt:lpstr>
      <vt:lpstr>A126240790J</vt:lpstr>
      <vt:lpstr>A126240790J_Data</vt:lpstr>
      <vt:lpstr>A126240790J_Latest</vt:lpstr>
      <vt:lpstr>A126240794T</vt:lpstr>
      <vt:lpstr>A126240794T_Data</vt:lpstr>
      <vt:lpstr>A126240794T_Latest</vt:lpstr>
      <vt:lpstr>A126240798A</vt:lpstr>
      <vt:lpstr>A126240798A_Data</vt:lpstr>
      <vt:lpstr>A126240798A_Latest</vt:lpstr>
      <vt:lpstr>A126240802F</vt:lpstr>
      <vt:lpstr>A126240802F_Data</vt:lpstr>
      <vt:lpstr>A126240802F_Latest</vt:lpstr>
      <vt:lpstr>A126240806R</vt:lpstr>
      <vt:lpstr>A126240806R_Data</vt:lpstr>
      <vt:lpstr>A126240806R_Latest</vt:lpstr>
      <vt:lpstr>A126240810F</vt:lpstr>
      <vt:lpstr>A126240810F_Data</vt:lpstr>
      <vt:lpstr>A126240810F_Latest</vt:lpstr>
      <vt:lpstr>A126240814R</vt:lpstr>
      <vt:lpstr>A126240814R_Data</vt:lpstr>
      <vt:lpstr>A126240814R_Latest</vt:lpstr>
      <vt:lpstr>A126240818X</vt:lpstr>
      <vt:lpstr>A126240818X_Data</vt:lpstr>
      <vt:lpstr>A126240818X_Latest</vt:lpstr>
      <vt:lpstr>A126240822R</vt:lpstr>
      <vt:lpstr>A126240822R_Data</vt:lpstr>
      <vt:lpstr>A126240822R_Latest</vt:lpstr>
      <vt:lpstr>A126240826X</vt:lpstr>
      <vt:lpstr>A126240826X_Data</vt:lpstr>
      <vt:lpstr>A126240826X_Latest</vt:lpstr>
      <vt:lpstr>A126240830R</vt:lpstr>
      <vt:lpstr>A126240830R_Data</vt:lpstr>
      <vt:lpstr>A126240830R_Latest</vt:lpstr>
      <vt:lpstr>A126240834X</vt:lpstr>
      <vt:lpstr>A126240834X_Data</vt:lpstr>
      <vt:lpstr>A126240834X_Latest</vt:lpstr>
      <vt:lpstr>A126240838J</vt:lpstr>
      <vt:lpstr>A126240838J_Data</vt:lpstr>
      <vt:lpstr>A126240838J_Latest</vt:lpstr>
      <vt:lpstr>A126240914X</vt:lpstr>
      <vt:lpstr>A126240914X_Data</vt:lpstr>
      <vt:lpstr>A126240914X_Latest</vt:lpstr>
      <vt:lpstr>A126240918J</vt:lpstr>
      <vt:lpstr>A126240918J_Data</vt:lpstr>
      <vt:lpstr>A126240918J_Latest</vt:lpstr>
      <vt:lpstr>A126240922X</vt:lpstr>
      <vt:lpstr>A126240922X_Data</vt:lpstr>
      <vt:lpstr>A126240922X_Latest</vt:lpstr>
      <vt:lpstr>A126240926J</vt:lpstr>
      <vt:lpstr>A126240926J_Data</vt:lpstr>
      <vt:lpstr>A126240926J_Latest</vt:lpstr>
      <vt:lpstr>A126240930X</vt:lpstr>
      <vt:lpstr>A126240930X_Data</vt:lpstr>
      <vt:lpstr>A126240930X_Latest</vt:lpstr>
      <vt:lpstr>A126240934J</vt:lpstr>
      <vt:lpstr>A126240934J_Data</vt:lpstr>
      <vt:lpstr>A126240934J_Latest</vt:lpstr>
      <vt:lpstr>A126240938T</vt:lpstr>
      <vt:lpstr>A126240938T_Data</vt:lpstr>
      <vt:lpstr>A126240938T_Latest</vt:lpstr>
      <vt:lpstr>A126240942J</vt:lpstr>
      <vt:lpstr>A126240942J_Data</vt:lpstr>
      <vt:lpstr>A126240942J_Latest</vt:lpstr>
      <vt:lpstr>A126240946T</vt:lpstr>
      <vt:lpstr>A126240946T_Data</vt:lpstr>
      <vt:lpstr>A126240946T_Latest</vt:lpstr>
      <vt:lpstr>A126240950J</vt:lpstr>
      <vt:lpstr>A126240950J_Data</vt:lpstr>
      <vt:lpstr>A126240950J_Latest</vt:lpstr>
      <vt:lpstr>A126240954T</vt:lpstr>
      <vt:lpstr>A126240954T_Data</vt:lpstr>
      <vt:lpstr>A126240954T_Latest</vt:lpstr>
      <vt:lpstr>A126240958A</vt:lpstr>
      <vt:lpstr>A126240958A_Data</vt:lpstr>
      <vt:lpstr>A126240958A_Latest</vt:lpstr>
      <vt:lpstr>A126240962T</vt:lpstr>
      <vt:lpstr>A126240962T_Data</vt:lpstr>
      <vt:lpstr>A126240962T_Latest</vt:lpstr>
      <vt:lpstr>A126240966A</vt:lpstr>
      <vt:lpstr>A126240966A_Data</vt:lpstr>
      <vt:lpstr>A126240966A_Latest</vt:lpstr>
      <vt:lpstr>A126240970T</vt:lpstr>
      <vt:lpstr>A126240970T_Data</vt:lpstr>
      <vt:lpstr>A126240970T_Latest</vt:lpstr>
      <vt:lpstr>A126240974A</vt:lpstr>
      <vt:lpstr>A126240974A_Data</vt:lpstr>
      <vt:lpstr>A126240974A_Latest</vt:lpstr>
      <vt:lpstr>A126240978K</vt:lpstr>
      <vt:lpstr>A126240978K_Data</vt:lpstr>
      <vt:lpstr>A126240978K_Latest</vt:lpstr>
      <vt:lpstr>A126240982A</vt:lpstr>
      <vt:lpstr>A126240982A_Data</vt:lpstr>
      <vt:lpstr>A126240982A_Latest</vt:lpstr>
      <vt:lpstr>A126240986K</vt:lpstr>
      <vt:lpstr>A126240986K_Data</vt:lpstr>
      <vt:lpstr>A126240986K_Latest</vt:lpstr>
      <vt:lpstr>A126240990A</vt:lpstr>
      <vt:lpstr>A126240990A_Data</vt:lpstr>
      <vt:lpstr>A126240990A_Latest</vt:lpstr>
      <vt:lpstr>A126240994K</vt:lpstr>
      <vt:lpstr>A126240994K_Data</vt:lpstr>
      <vt:lpstr>A126240994K_Latest</vt:lpstr>
      <vt:lpstr>A126240998V</vt:lpstr>
      <vt:lpstr>A126240998V_Data</vt:lpstr>
      <vt:lpstr>A126240998V_Latest</vt:lpstr>
      <vt:lpstr>A126241002A</vt:lpstr>
      <vt:lpstr>A126241002A_Data</vt:lpstr>
      <vt:lpstr>A126241002A_Latest</vt:lpstr>
      <vt:lpstr>A126241006K</vt:lpstr>
      <vt:lpstr>A126241006K_Data</vt:lpstr>
      <vt:lpstr>A126241006K_Latest</vt:lpstr>
      <vt:lpstr>A126241010A</vt:lpstr>
      <vt:lpstr>A126241010A_Data</vt:lpstr>
      <vt:lpstr>A126241010A_Latest</vt:lpstr>
      <vt:lpstr>A126241014K</vt:lpstr>
      <vt:lpstr>A126241014K_Data</vt:lpstr>
      <vt:lpstr>A126241014K_Latest</vt:lpstr>
      <vt:lpstr>A126241018V</vt:lpstr>
      <vt:lpstr>A126241018V_Data</vt:lpstr>
      <vt:lpstr>A126241018V_Latest</vt:lpstr>
      <vt:lpstr>A126241022K</vt:lpstr>
      <vt:lpstr>A126241022K_Data</vt:lpstr>
      <vt:lpstr>A126241022K_Latest</vt:lpstr>
      <vt:lpstr>A126241026V</vt:lpstr>
      <vt:lpstr>A126241026V_Data</vt:lpstr>
      <vt:lpstr>A126241026V_Latest</vt:lpstr>
      <vt:lpstr>A126241030K</vt:lpstr>
      <vt:lpstr>A126241030K_Data</vt:lpstr>
      <vt:lpstr>A126241030K_Latest</vt:lpstr>
      <vt:lpstr>A126241034V</vt:lpstr>
      <vt:lpstr>A126241034V_Data</vt:lpstr>
      <vt:lpstr>A126241034V_Latest</vt:lpstr>
      <vt:lpstr>A126241038C</vt:lpstr>
      <vt:lpstr>A126241038C_Data</vt:lpstr>
      <vt:lpstr>A126241038C_Latest</vt:lpstr>
      <vt:lpstr>A126241042V</vt:lpstr>
      <vt:lpstr>A126241042V_Data</vt:lpstr>
      <vt:lpstr>A126241042V_Latest</vt:lpstr>
      <vt:lpstr>A126241046C</vt:lpstr>
      <vt:lpstr>A126241046C_Data</vt:lpstr>
      <vt:lpstr>A126241046C_Latest</vt:lpstr>
      <vt:lpstr>A126241050V</vt:lpstr>
      <vt:lpstr>A126241050V_Data</vt:lpstr>
      <vt:lpstr>A126241050V_Latest</vt:lpstr>
      <vt:lpstr>A126241054C</vt:lpstr>
      <vt:lpstr>A126241054C_Data</vt:lpstr>
      <vt:lpstr>A126241054C_Latest</vt:lpstr>
      <vt:lpstr>A126241058L</vt:lpstr>
      <vt:lpstr>A126241058L_Data</vt:lpstr>
      <vt:lpstr>A126241058L_Latest</vt:lpstr>
      <vt:lpstr>A126241062C</vt:lpstr>
      <vt:lpstr>A126241062C_Data</vt:lpstr>
      <vt:lpstr>A126241062C_Latest</vt:lpstr>
      <vt:lpstr>A126241066L</vt:lpstr>
      <vt:lpstr>A126241066L_Data</vt:lpstr>
      <vt:lpstr>A126241066L_Latest</vt:lpstr>
      <vt:lpstr>A126241070C</vt:lpstr>
      <vt:lpstr>A126241070C_Data</vt:lpstr>
      <vt:lpstr>A126241070C_Latest</vt:lpstr>
      <vt:lpstr>A126241074L</vt:lpstr>
      <vt:lpstr>A126241074L_Data</vt:lpstr>
      <vt:lpstr>A126241074L_Latest</vt:lpstr>
      <vt:lpstr>A126241078W</vt:lpstr>
      <vt:lpstr>A126241078W_Data</vt:lpstr>
      <vt:lpstr>A126241078W_Latest</vt:lpstr>
      <vt:lpstr>A126241082L</vt:lpstr>
      <vt:lpstr>A126241082L_Data</vt:lpstr>
      <vt:lpstr>A126241082L_Latest</vt:lpstr>
      <vt:lpstr>A126241086W</vt:lpstr>
      <vt:lpstr>A126241086W_Data</vt:lpstr>
      <vt:lpstr>A126241086W_Latest</vt:lpstr>
      <vt:lpstr>A126241090L</vt:lpstr>
      <vt:lpstr>A126241090L_Data</vt:lpstr>
      <vt:lpstr>A126241090L_Latest</vt:lpstr>
      <vt:lpstr>A126241094W</vt:lpstr>
      <vt:lpstr>A126241094W_Data</vt:lpstr>
      <vt:lpstr>A126241094W_Latest</vt:lpstr>
      <vt:lpstr>A126241098F</vt:lpstr>
      <vt:lpstr>A126241098F_Data</vt:lpstr>
      <vt:lpstr>A126241098F_Latest</vt:lpstr>
      <vt:lpstr>A126241102K</vt:lpstr>
      <vt:lpstr>A126241102K_Data</vt:lpstr>
      <vt:lpstr>A126241102K_Latest</vt:lpstr>
      <vt:lpstr>A126241106V</vt:lpstr>
      <vt:lpstr>A126241106V_Data</vt:lpstr>
      <vt:lpstr>A126241106V_Latest</vt:lpstr>
      <vt:lpstr>A126241110K</vt:lpstr>
      <vt:lpstr>A126241110K_Data</vt:lpstr>
      <vt:lpstr>A126241110K_Latest</vt:lpstr>
      <vt:lpstr>A126241114V</vt:lpstr>
      <vt:lpstr>A126241114V_Data</vt:lpstr>
      <vt:lpstr>A126241114V_Latest</vt:lpstr>
      <vt:lpstr>A126241118C</vt:lpstr>
      <vt:lpstr>A126241118C_Data</vt:lpstr>
      <vt:lpstr>A126241118C_Latest</vt:lpstr>
      <vt:lpstr>A126241122V</vt:lpstr>
      <vt:lpstr>A126241122V_Data</vt:lpstr>
      <vt:lpstr>A126241122V_Latest</vt:lpstr>
      <vt:lpstr>A126241126C</vt:lpstr>
      <vt:lpstr>A126241126C_Data</vt:lpstr>
      <vt:lpstr>A126241126C_Latest</vt:lpstr>
      <vt:lpstr>A126241202V</vt:lpstr>
      <vt:lpstr>A126241202V_Data</vt:lpstr>
      <vt:lpstr>A126241202V_Latest</vt:lpstr>
      <vt:lpstr>A126241206C</vt:lpstr>
      <vt:lpstr>A126241206C_Data</vt:lpstr>
      <vt:lpstr>A126241206C_Latest</vt:lpstr>
      <vt:lpstr>A126241210V</vt:lpstr>
      <vt:lpstr>A126241210V_Data</vt:lpstr>
      <vt:lpstr>A126241210V_Latest</vt:lpstr>
      <vt:lpstr>A126241214C</vt:lpstr>
      <vt:lpstr>A126241214C_Data</vt:lpstr>
      <vt:lpstr>A126241214C_Latest</vt:lpstr>
      <vt:lpstr>A126241218L</vt:lpstr>
      <vt:lpstr>A126241218L_Data</vt:lpstr>
      <vt:lpstr>A126241218L_Latest</vt:lpstr>
      <vt:lpstr>A126241222C</vt:lpstr>
      <vt:lpstr>A126241222C_Data</vt:lpstr>
      <vt:lpstr>A126241222C_Latest</vt:lpstr>
      <vt:lpstr>A126241226L</vt:lpstr>
      <vt:lpstr>A126241226L_Data</vt:lpstr>
      <vt:lpstr>A126241226L_Latest</vt:lpstr>
      <vt:lpstr>A126241230C</vt:lpstr>
      <vt:lpstr>A126241230C_Data</vt:lpstr>
      <vt:lpstr>A126241230C_Latest</vt:lpstr>
      <vt:lpstr>A126241234L</vt:lpstr>
      <vt:lpstr>A126241234L_Data</vt:lpstr>
      <vt:lpstr>A126241234L_Latest</vt:lpstr>
      <vt:lpstr>A126241238W</vt:lpstr>
      <vt:lpstr>A126241238W_Data</vt:lpstr>
      <vt:lpstr>A126241238W_Latest</vt:lpstr>
      <vt:lpstr>A126241242L</vt:lpstr>
      <vt:lpstr>A126241242L_Data</vt:lpstr>
      <vt:lpstr>A126241242L_Latest</vt:lpstr>
      <vt:lpstr>A126241246W</vt:lpstr>
      <vt:lpstr>A126241246W_Data</vt:lpstr>
      <vt:lpstr>A126241246W_Latest</vt:lpstr>
      <vt:lpstr>A126241250L</vt:lpstr>
      <vt:lpstr>A126241250L_Data</vt:lpstr>
      <vt:lpstr>A126241250L_Latest</vt:lpstr>
      <vt:lpstr>A126241254W</vt:lpstr>
      <vt:lpstr>A126241254W_Data</vt:lpstr>
      <vt:lpstr>A126241254W_Latest</vt:lpstr>
      <vt:lpstr>A126241258F</vt:lpstr>
      <vt:lpstr>A126241258F_Data</vt:lpstr>
      <vt:lpstr>A126241258F_Latest</vt:lpstr>
      <vt:lpstr>A126241262W</vt:lpstr>
      <vt:lpstr>A126241262W_Data</vt:lpstr>
      <vt:lpstr>A126241262W_Latest</vt:lpstr>
      <vt:lpstr>A126241266F</vt:lpstr>
      <vt:lpstr>A126241266F_Data</vt:lpstr>
      <vt:lpstr>A126241266F_Latest</vt:lpstr>
      <vt:lpstr>A126241270W</vt:lpstr>
      <vt:lpstr>A126241270W_Data</vt:lpstr>
      <vt:lpstr>A126241270W_Latest</vt:lpstr>
      <vt:lpstr>A126241274F</vt:lpstr>
      <vt:lpstr>A126241274F_Data</vt:lpstr>
      <vt:lpstr>A126241274F_Latest</vt:lpstr>
      <vt:lpstr>A126241278R</vt:lpstr>
      <vt:lpstr>A126241278R_Data</vt:lpstr>
      <vt:lpstr>A126241278R_Latest</vt:lpstr>
      <vt:lpstr>A126241282F</vt:lpstr>
      <vt:lpstr>A126241282F_Data</vt:lpstr>
      <vt:lpstr>A126241282F_Latest</vt:lpstr>
      <vt:lpstr>A126241286R</vt:lpstr>
      <vt:lpstr>A126241286R_Data</vt:lpstr>
      <vt:lpstr>A126241286R_Latest</vt:lpstr>
      <vt:lpstr>A126241290F</vt:lpstr>
      <vt:lpstr>A126241290F_Data</vt:lpstr>
      <vt:lpstr>A126241290F_Latest</vt:lpstr>
      <vt:lpstr>A126241294R</vt:lpstr>
      <vt:lpstr>A126241294R_Data</vt:lpstr>
      <vt:lpstr>A126241294R_Latest</vt:lpstr>
      <vt:lpstr>A126241298X</vt:lpstr>
      <vt:lpstr>A126241298X_Data</vt:lpstr>
      <vt:lpstr>A126241298X_Latest</vt:lpstr>
      <vt:lpstr>A126241302C</vt:lpstr>
      <vt:lpstr>A126241302C_Data</vt:lpstr>
      <vt:lpstr>A126241302C_Latest</vt:lpstr>
      <vt:lpstr>A126241306L</vt:lpstr>
      <vt:lpstr>A126241306L_Data</vt:lpstr>
      <vt:lpstr>A126241306L_Latest</vt:lpstr>
      <vt:lpstr>A126241310C</vt:lpstr>
      <vt:lpstr>A126241310C_Data</vt:lpstr>
      <vt:lpstr>A126241310C_Latest</vt:lpstr>
      <vt:lpstr>A126241314L</vt:lpstr>
      <vt:lpstr>A126241314L_Data</vt:lpstr>
      <vt:lpstr>A126241314L_Latest</vt:lpstr>
      <vt:lpstr>A126241318W</vt:lpstr>
      <vt:lpstr>A126241318W_Data</vt:lpstr>
      <vt:lpstr>A126241318W_Latest</vt:lpstr>
      <vt:lpstr>A126241322L</vt:lpstr>
      <vt:lpstr>A126241322L_Data</vt:lpstr>
      <vt:lpstr>A126241322L_Latest</vt:lpstr>
      <vt:lpstr>A126241326W</vt:lpstr>
      <vt:lpstr>A126241326W_Data</vt:lpstr>
      <vt:lpstr>A126241326W_Latest</vt:lpstr>
      <vt:lpstr>A126241330L</vt:lpstr>
      <vt:lpstr>A126241330L_Data</vt:lpstr>
      <vt:lpstr>A126241330L_Latest</vt:lpstr>
      <vt:lpstr>A126241334W</vt:lpstr>
      <vt:lpstr>A126241334W_Data</vt:lpstr>
      <vt:lpstr>A126241334W_Latest</vt:lpstr>
      <vt:lpstr>A126241338F</vt:lpstr>
      <vt:lpstr>A126241338F_Data</vt:lpstr>
      <vt:lpstr>A126241338F_Latest</vt:lpstr>
      <vt:lpstr>A126241342W</vt:lpstr>
      <vt:lpstr>A126241342W_Data</vt:lpstr>
      <vt:lpstr>A126241342W_Latest</vt:lpstr>
      <vt:lpstr>A126241346F</vt:lpstr>
      <vt:lpstr>A126241346F_Data</vt:lpstr>
      <vt:lpstr>A126241346F_Latest</vt:lpstr>
      <vt:lpstr>A126241350W</vt:lpstr>
      <vt:lpstr>A126241350W_Data</vt:lpstr>
      <vt:lpstr>A126241350W_Latest</vt:lpstr>
      <vt:lpstr>A126241354F</vt:lpstr>
      <vt:lpstr>A126241354F_Data</vt:lpstr>
      <vt:lpstr>A126241354F_Latest</vt:lpstr>
      <vt:lpstr>A126241358R</vt:lpstr>
      <vt:lpstr>A126241358R_Data</vt:lpstr>
      <vt:lpstr>A126241358R_Latest</vt:lpstr>
      <vt:lpstr>A126241362F</vt:lpstr>
      <vt:lpstr>A126241362F_Data</vt:lpstr>
      <vt:lpstr>A126241362F_Latest</vt:lpstr>
      <vt:lpstr>A126241366R</vt:lpstr>
      <vt:lpstr>A126241366R_Data</vt:lpstr>
      <vt:lpstr>A126241366R_Latest</vt:lpstr>
      <vt:lpstr>A126241370F</vt:lpstr>
      <vt:lpstr>A126241370F_Data</vt:lpstr>
      <vt:lpstr>A126241370F_Latest</vt:lpstr>
      <vt:lpstr>A126241374R</vt:lpstr>
      <vt:lpstr>A126241374R_Data</vt:lpstr>
      <vt:lpstr>A126241374R_Latest</vt:lpstr>
      <vt:lpstr>A126241378X</vt:lpstr>
      <vt:lpstr>A126241378X_Data</vt:lpstr>
      <vt:lpstr>A126241378X_Latest</vt:lpstr>
      <vt:lpstr>A126241382R</vt:lpstr>
      <vt:lpstr>A126241382R_Data</vt:lpstr>
      <vt:lpstr>A126241382R_Latest</vt:lpstr>
      <vt:lpstr>A126241386X</vt:lpstr>
      <vt:lpstr>A126241386X_Data</vt:lpstr>
      <vt:lpstr>A126241386X_Latest</vt:lpstr>
      <vt:lpstr>A126241390R</vt:lpstr>
      <vt:lpstr>A126241390R_Data</vt:lpstr>
      <vt:lpstr>A126241390R_Latest</vt:lpstr>
      <vt:lpstr>A126241394X</vt:lpstr>
      <vt:lpstr>A126241394X_Data</vt:lpstr>
      <vt:lpstr>A126241394X_Latest</vt:lpstr>
      <vt:lpstr>A126241398J</vt:lpstr>
      <vt:lpstr>A126241398J_Data</vt:lpstr>
      <vt:lpstr>A126241398J_Latest</vt:lpstr>
      <vt:lpstr>A126241402L</vt:lpstr>
      <vt:lpstr>A126241402L_Data</vt:lpstr>
      <vt:lpstr>A126241402L_Latest</vt:lpstr>
      <vt:lpstr>A126241406W</vt:lpstr>
      <vt:lpstr>A126241406W_Data</vt:lpstr>
      <vt:lpstr>A126241406W_Latest</vt:lpstr>
      <vt:lpstr>A126241410L</vt:lpstr>
      <vt:lpstr>A126241410L_Data</vt:lpstr>
      <vt:lpstr>A126241410L_Latest</vt:lpstr>
      <vt:lpstr>A126241414W</vt:lpstr>
      <vt:lpstr>A126241414W_Data</vt:lpstr>
      <vt:lpstr>A126241414W_Latest</vt:lpstr>
      <vt:lpstr>A126241418F</vt:lpstr>
      <vt:lpstr>A126241418F_Data</vt:lpstr>
      <vt:lpstr>A126241418F_Latest</vt:lpstr>
      <vt:lpstr>A126241422W</vt:lpstr>
      <vt:lpstr>A126241422W_Data</vt:lpstr>
      <vt:lpstr>A126241422W_Latest</vt:lpstr>
      <vt:lpstr>A126241426F</vt:lpstr>
      <vt:lpstr>A126241426F_Data</vt:lpstr>
      <vt:lpstr>A126241426F_Latest</vt:lpstr>
      <vt:lpstr>A126241430W</vt:lpstr>
      <vt:lpstr>A126241430W_Data</vt:lpstr>
      <vt:lpstr>A126241430W_Latest</vt:lpstr>
      <vt:lpstr>A126241434F</vt:lpstr>
      <vt:lpstr>A126241434F_Data</vt:lpstr>
      <vt:lpstr>A126241434F_Latest</vt:lpstr>
      <vt:lpstr>A126241438R</vt:lpstr>
      <vt:lpstr>A126241438R_Data</vt:lpstr>
      <vt:lpstr>A126241438R_Latest</vt:lpstr>
      <vt:lpstr>A126241442F</vt:lpstr>
      <vt:lpstr>A126241442F_Data</vt:lpstr>
      <vt:lpstr>A126241442F_Latest</vt:lpstr>
      <vt:lpstr>A126241446R</vt:lpstr>
      <vt:lpstr>A126241446R_Data</vt:lpstr>
      <vt:lpstr>A126241446R_Latest</vt:lpstr>
      <vt:lpstr>A126241450F</vt:lpstr>
      <vt:lpstr>A126241450F_Data</vt:lpstr>
      <vt:lpstr>A126241450F_Latest</vt:lpstr>
      <vt:lpstr>A126241454R</vt:lpstr>
      <vt:lpstr>A126241454R_Data</vt:lpstr>
      <vt:lpstr>A126241454R_Latest</vt:lpstr>
      <vt:lpstr>A126241458X</vt:lpstr>
      <vt:lpstr>A126241458X_Data</vt:lpstr>
      <vt:lpstr>A126241458X_Latest</vt:lpstr>
      <vt:lpstr>A126241462R</vt:lpstr>
      <vt:lpstr>A126241462R_Data</vt:lpstr>
      <vt:lpstr>A126241462R_Latest</vt:lpstr>
      <vt:lpstr>A126241466X</vt:lpstr>
      <vt:lpstr>A126241466X_Data</vt:lpstr>
      <vt:lpstr>A126241466X_Latest</vt:lpstr>
      <vt:lpstr>A126241470R</vt:lpstr>
      <vt:lpstr>A126241470R_Data</vt:lpstr>
      <vt:lpstr>A126241470R_Latest</vt:lpstr>
      <vt:lpstr>A126241474X</vt:lpstr>
      <vt:lpstr>A126241474X_Data</vt:lpstr>
      <vt:lpstr>A126241474X_Latest</vt:lpstr>
      <vt:lpstr>A126241478J</vt:lpstr>
      <vt:lpstr>A126241478J_Data</vt:lpstr>
      <vt:lpstr>A126241478J_Latest</vt:lpstr>
      <vt:lpstr>A126241482X</vt:lpstr>
      <vt:lpstr>A126241482X_Data</vt:lpstr>
      <vt:lpstr>A126241482X_Latest</vt:lpstr>
      <vt:lpstr>A126241486J</vt:lpstr>
      <vt:lpstr>A126241486J_Data</vt:lpstr>
      <vt:lpstr>A126241486J_Latest</vt:lpstr>
      <vt:lpstr>A126241490X</vt:lpstr>
      <vt:lpstr>A126241490X_Data</vt:lpstr>
      <vt:lpstr>A126241490X_Latest</vt:lpstr>
      <vt:lpstr>A126241494J</vt:lpstr>
      <vt:lpstr>A126241494J_Data</vt:lpstr>
      <vt:lpstr>A126241494J_Latest</vt:lpstr>
      <vt:lpstr>A126241498T</vt:lpstr>
      <vt:lpstr>A126241498T_Data</vt:lpstr>
      <vt:lpstr>A126241498T_Latest</vt:lpstr>
      <vt:lpstr>A126241502W</vt:lpstr>
      <vt:lpstr>A126241502W_Data</vt:lpstr>
      <vt:lpstr>A126241502W_Latest</vt:lpstr>
      <vt:lpstr>A126241506F</vt:lpstr>
      <vt:lpstr>A126241506F_Data</vt:lpstr>
      <vt:lpstr>A126241506F_Latest</vt:lpstr>
      <vt:lpstr>A126241510W</vt:lpstr>
      <vt:lpstr>A126241510W_Data</vt:lpstr>
      <vt:lpstr>A126241510W_Latest</vt:lpstr>
      <vt:lpstr>A126241514F</vt:lpstr>
      <vt:lpstr>A126241514F_Data</vt:lpstr>
      <vt:lpstr>A126241514F_Latest</vt:lpstr>
      <vt:lpstr>A126241518R</vt:lpstr>
      <vt:lpstr>A126241518R_Data</vt:lpstr>
      <vt:lpstr>A126241518R_Latest</vt:lpstr>
      <vt:lpstr>A126241522F</vt:lpstr>
      <vt:lpstr>A126241522F_Data</vt:lpstr>
      <vt:lpstr>A126241522F_Latest</vt:lpstr>
      <vt:lpstr>A126241526R</vt:lpstr>
      <vt:lpstr>A126241526R_Data</vt:lpstr>
      <vt:lpstr>A126241526R_Latest</vt:lpstr>
      <vt:lpstr>A126241530F</vt:lpstr>
      <vt:lpstr>A126241530F_Data</vt:lpstr>
      <vt:lpstr>A126241530F_Latest</vt:lpstr>
      <vt:lpstr>A126241534R</vt:lpstr>
      <vt:lpstr>A126241534R_Data</vt:lpstr>
      <vt:lpstr>A126241534R_Latest</vt:lpstr>
      <vt:lpstr>A126241538X</vt:lpstr>
      <vt:lpstr>A126241538X_Data</vt:lpstr>
      <vt:lpstr>A126241538X_Latest</vt:lpstr>
      <vt:lpstr>A126241542R</vt:lpstr>
      <vt:lpstr>A126241542R_Data</vt:lpstr>
      <vt:lpstr>A126241542R_Latest</vt:lpstr>
      <vt:lpstr>A126241546X</vt:lpstr>
      <vt:lpstr>A126241546X_Data</vt:lpstr>
      <vt:lpstr>A126241546X_Latest</vt:lpstr>
      <vt:lpstr>A126241550R</vt:lpstr>
      <vt:lpstr>A126241550R_Data</vt:lpstr>
      <vt:lpstr>A126241550R_Latest</vt:lpstr>
      <vt:lpstr>A126241554X</vt:lpstr>
      <vt:lpstr>A126241554X_Data</vt:lpstr>
      <vt:lpstr>A126241554X_Latest</vt:lpstr>
      <vt:lpstr>A126241558J</vt:lpstr>
      <vt:lpstr>A126241558J_Data</vt:lpstr>
      <vt:lpstr>A126241558J_Latest</vt:lpstr>
      <vt:lpstr>A126241562X</vt:lpstr>
      <vt:lpstr>A126241562X_Data</vt:lpstr>
      <vt:lpstr>A126241562X_Latest</vt:lpstr>
      <vt:lpstr>A126241566J</vt:lpstr>
      <vt:lpstr>A126241566J_Data</vt:lpstr>
      <vt:lpstr>A126241566J_Latest</vt:lpstr>
      <vt:lpstr>A126241570X</vt:lpstr>
      <vt:lpstr>A126241570X_Data</vt:lpstr>
      <vt:lpstr>A126241570X_Latest</vt:lpstr>
      <vt:lpstr>A126241574J</vt:lpstr>
      <vt:lpstr>A126241574J_Data</vt:lpstr>
      <vt:lpstr>A126241574J_Latest</vt:lpstr>
      <vt:lpstr>A126241578T</vt:lpstr>
      <vt:lpstr>A126241578T_Data</vt:lpstr>
      <vt:lpstr>A126241578T_Latest</vt:lpstr>
      <vt:lpstr>A126241582J</vt:lpstr>
      <vt:lpstr>A126241582J_Data</vt:lpstr>
      <vt:lpstr>A126241582J_Latest</vt:lpstr>
      <vt:lpstr>A126241586T</vt:lpstr>
      <vt:lpstr>A126241586T_Data</vt:lpstr>
      <vt:lpstr>A126241586T_Latest</vt:lpstr>
      <vt:lpstr>A126241590J</vt:lpstr>
      <vt:lpstr>A126241590J_Data</vt:lpstr>
      <vt:lpstr>A126241590J_Latest</vt:lpstr>
      <vt:lpstr>A126241594T</vt:lpstr>
      <vt:lpstr>A126241594T_Data</vt:lpstr>
      <vt:lpstr>A126241594T_Latest</vt:lpstr>
      <vt:lpstr>A126241598A</vt:lpstr>
      <vt:lpstr>A126241598A_Data</vt:lpstr>
      <vt:lpstr>A126241598A_Latest</vt:lpstr>
      <vt:lpstr>A126241602F</vt:lpstr>
      <vt:lpstr>A126241602F_Data</vt:lpstr>
      <vt:lpstr>A126241602F_Latest</vt:lpstr>
      <vt:lpstr>A126241606R</vt:lpstr>
      <vt:lpstr>A126241606R_Data</vt:lpstr>
      <vt:lpstr>A126241606R_Latest</vt:lpstr>
      <vt:lpstr>A126241610F</vt:lpstr>
      <vt:lpstr>A126241610F_Data</vt:lpstr>
      <vt:lpstr>A126241610F_Latest</vt:lpstr>
      <vt:lpstr>A126241614R</vt:lpstr>
      <vt:lpstr>A126241614R_Data</vt:lpstr>
      <vt:lpstr>A126241614R_Latest</vt:lpstr>
      <vt:lpstr>A126241618X</vt:lpstr>
      <vt:lpstr>A126241618X_Data</vt:lpstr>
      <vt:lpstr>A126241618X_Latest</vt:lpstr>
      <vt:lpstr>A126241622R</vt:lpstr>
      <vt:lpstr>A126241622R_Data</vt:lpstr>
      <vt:lpstr>A126241622R_Latest</vt:lpstr>
      <vt:lpstr>A126241626X</vt:lpstr>
      <vt:lpstr>A126241626X_Data</vt:lpstr>
      <vt:lpstr>A126241626X_Latest</vt:lpstr>
      <vt:lpstr>A126241630R</vt:lpstr>
      <vt:lpstr>A126241630R_Data</vt:lpstr>
      <vt:lpstr>A126241630R_Latest</vt:lpstr>
      <vt:lpstr>A126241706X</vt:lpstr>
      <vt:lpstr>A126241706X_Data</vt:lpstr>
      <vt:lpstr>A126241706X_Latest</vt:lpstr>
      <vt:lpstr>A126241710R</vt:lpstr>
      <vt:lpstr>A126241710R_Data</vt:lpstr>
      <vt:lpstr>A126241710R_Latest</vt:lpstr>
      <vt:lpstr>A126241714X</vt:lpstr>
      <vt:lpstr>A126241714X_Data</vt:lpstr>
      <vt:lpstr>A126241714X_Latest</vt:lpstr>
      <vt:lpstr>A126241718J</vt:lpstr>
      <vt:lpstr>A126241718J_Data</vt:lpstr>
      <vt:lpstr>A126241718J_Latest</vt:lpstr>
      <vt:lpstr>A126241722X</vt:lpstr>
      <vt:lpstr>A126241722X_Data</vt:lpstr>
      <vt:lpstr>A126241722X_Latest</vt:lpstr>
      <vt:lpstr>A126241726J</vt:lpstr>
      <vt:lpstr>A126241726J_Data</vt:lpstr>
      <vt:lpstr>A126241726J_Latest</vt:lpstr>
      <vt:lpstr>A126241730X</vt:lpstr>
      <vt:lpstr>A126241730X_Data</vt:lpstr>
      <vt:lpstr>A126241730X_Latest</vt:lpstr>
      <vt:lpstr>A126241734J</vt:lpstr>
      <vt:lpstr>A126241734J_Data</vt:lpstr>
      <vt:lpstr>A126241734J_Latest</vt:lpstr>
      <vt:lpstr>A126241738T</vt:lpstr>
      <vt:lpstr>A126241738T_Data</vt:lpstr>
      <vt:lpstr>A126241738T_Latest</vt:lpstr>
      <vt:lpstr>A126241742J</vt:lpstr>
      <vt:lpstr>A126241742J_Data</vt:lpstr>
      <vt:lpstr>A126241742J_Latest</vt:lpstr>
      <vt:lpstr>A126241746T</vt:lpstr>
      <vt:lpstr>A126241746T_Data</vt:lpstr>
      <vt:lpstr>A126241746T_Latest</vt:lpstr>
      <vt:lpstr>A126241750J</vt:lpstr>
      <vt:lpstr>A126241750J_Data</vt:lpstr>
      <vt:lpstr>A126241750J_Latest</vt:lpstr>
      <vt:lpstr>A126241754T</vt:lpstr>
      <vt:lpstr>A126241754T_Data</vt:lpstr>
      <vt:lpstr>A126241754T_Latest</vt:lpstr>
      <vt:lpstr>A126241758A</vt:lpstr>
      <vt:lpstr>A126241758A_Data</vt:lpstr>
      <vt:lpstr>A126241758A_Latest</vt:lpstr>
      <vt:lpstr>A126241762T</vt:lpstr>
      <vt:lpstr>A126241762T_Data</vt:lpstr>
      <vt:lpstr>A126241762T_Latest</vt:lpstr>
      <vt:lpstr>A126241766A</vt:lpstr>
      <vt:lpstr>A126241766A_Data</vt:lpstr>
      <vt:lpstr>A126241766A_Latest</vt:lpstr>
      <vt:lpstr>A126241770T</vt:lpstr>
      <vt:lpstr>A126241770T_Data</vt:lpstr>
      <vt:lpstr>A126241770T_Latest</vt:lpstr>
      <vt:lpstr>A126241774A</vt:lpstr>
      <vt:lpstr>A126241774A_Data</vt:lpstr>
      <vt:lpstr>A126241774A_Latest</vt:lpstr>
      <vt:lpstr>A126241778K</vt:lpstr>
      <vt:lpstr>A126241778K_Data</vt:lpstr>
      <vt:lpstr>A126241778K_Latest</vt:lpstr>
      <vt:lpstr>A126241782A</vt:lpstr>
      <vt:lpstr>A126241782A_Data</vt:lpstr>
      <vt:lpstr>A126241782A_Latest</vt:lpstr>
      <vt:lpstr>A126241786K</vt:lpstr>
      <vt:lpstr>A126241786K_Data</vt:lpstr>
      <vt:lpstr>A126241786K_Latest</vt:lpstr>
      <vt:lpstr>A126241790A</vt:lpstr>
      <vt:lpstr>A126241790A_Data</vt:lpstr>
      <vt:lpstr>A126241790A_Latest</vt:lpstr>
      <vt:lpstr>A126241794K</vt:lpstr>
      <vt:lpstr>A126241794K_Data</vt:lpstr>
      <vt:lpstr>A126241794K_Latest</vt:lpstr>
      <vt:lpstr>A126241798V</vt:lpstr>
      <vt:lpstr>A126241798V_Data</vt:lpstr>
      <vt:lpstr>A126241798V_Latest</vt:lpstr>
      <vt:lpstr>A126241802X</vt:lpstr>
      <vt:lpstr>A126241802X_Data</vt:lpstr>
      <vt:lpstr>A126241802X_Latest</vt:lpstr>
      <vt:lpstr>A126241806J</vt:lpstr>
      <vt:lpstr>A126241806J_Data</vt:lpstr>
      <vt:lpstr>A126241806J_Latest</vt:lpstr>
      <vt:lpstr>A126241810X</vt:lpstr>
      <vt:lpstr>A126241810X_Data</vt:lpstr>
      <vt:lpstr>A126241810X_Latest</vt:lpstr>
      <vt:lpstr>A126241814J</vt:lpstr>
      <vt:lpstr>A126241814J_Data</vt:lpstr>
      <vt:lpstr>A126241814J_Latest</vt:lpstr>
      <vt:lpstr>A126241818T</vt:lpstr>
      <vt:lpstr>A126241818T_Data</vt:lpstr>
      <vt:lpstr>A126241818T_Latest</vt:lpstr>
      <vt:lpstr>A126241822J</vt:lpstr>
      <vt:lpstr>A126241822J_Data</vt:lpstr>
      <vt:lpstr>A126241822J_Latest</vt:lpstr>
      <vt:lpstr>A126241826T</vt:lpstr>
      <vt:lpstr>A126241826T_Data</vt:lpstr>
      <vt:lpstr>A126241826T_Latest</vt:lpstr>
      <vt:lpstr>A126241830J</vt:lpstr>
      <vt:lpstr>A126241830J_Data</vt:lpstr>
      <vt:lpstr>A126241830J_Latest</vt:lpstr>
      <vt:lpstr>A126241834T</vt:lpstr>
      <vt:lpstr>A126241834T_Data</vt:lpstr>
      <vt:lpstr>A126241834T_Latest</vt:lpstr>
      <vt:lpstr>A126241838A</vt:lpstr>
      <vt:lpstr>A126241838A_Data</vt:lpstr>
      <vt:lpstr>A126241838A_Latest</vt:lpstr>
      <vt:lpstr>A126241842T</vt:lpstr>
      <vt:lpstr>A126241842T_Data</vt:lpstr>
      <vt:lpstr>A126241842T_Latest</vt:lpstr>
      <vt:lpstr>A126241846A</vt:lpstr>
      <vt:lpstr>A126241846A_Data</vt:lpstr>
      <vt:lpstr>A126241846A_Latest</vt:lpstr>
      <vt:lpstr>A126241850T</vt:lpstr>
      <vt:lpstr>A126241850T_Data</vt:lpstr>
      <vt:lpstr>A126241850T_Latest</vt:lpstr>
      <vt:lpstr>A126241854A</vt:lpstr>
      <vt:lpstr>A126241854A_Data</vt:lpstr>
      <vt:lpstr>A126241854A_Latest</vt:lpstr>
      <vt:lpstr>A126241858K</vt:lpstr>
      <vt:lpstr>A126241858K_Data</vt:lpstr>
      <vt:lpstr>A126241858K_Latest</vt:lpstr>
      <vt:lpstr>A126241862A</vt:lpstr>
      <vt:lpstr>A126241862A_Data</vt:lpstr>
      <vt:lpstr>A126241862A_Latest</vt:lpstr>
      <vt:lpstr>A126241866K</vt:lpstr>
      <vt:lpstr>A126241866K_Data</vt:lpstr>
      <vt:lpstr>A126241866K_Latest</vt:lpstr>
      <vt:lpstr>A126241870A</vt:lpstr>
      <vt:lpstr>A126241870A_Data</vt:lpstr>
      <vt:lpstr>A126241870A_Latest</vt:lpstr>
      <vt:lpstr>A126241874K</vt:lpstr>
      <vt:lpstr>A126241874K_Data</vt:lpstr>
      <vt:lpstr>A126241874K_Latest</vt:lpstr>
      <vt:lpstr>A126241878V</vt:lpstr>
      <vt:lpstr>A126241878V_Data</vt:lpstr>
      <vt:lpstr>A126241878V_Latest</vt:lpstr>
      <vt:lpstr>A126241882K</vt:lpstr>
      <vt:lpstr>A126241882K_Data</vt:lpstr>
      <vt:lpstr>A126241882K_Latest</vt:lpstr>
      <vt:lpstr>A126241886V</vt:lpstr>
      <vt:lpstr>A126241886V_Data</vt:lpstr>
      <vt:lpstr>A126241886V_Latest</vt:lpstr>
      <vt:lpstr>A126241890K</vt:lpstr>
      <vt:lpstr>A126241890K_Data</vt:lpstr>
      <vt:lpstr>A126241890K_Latest</vt:lpstr>
      <vt:lpstr>A126241894V</vt:lpstr>
      <vt:lpstr>A126241894V_Data</vt:lpstr>
      <vt:lpstr>A126241894V_Latest</vt:lpstr>
      <vt:lpstr>A126241898C</vt:lpstr>
      <vt:lpstr>A126241898C_Data</vt:lpstr>
      <vt:lpstr>A126241898C_Latest</vt:lpstr>
      <vt:lpstr>A126241902J</vt:lpstr>
      <vt:lpstr>A126241902J_Data</vt:lpstr>
      <vt:lpstr>A126241902J_Latest</vt:lpstr>
      <vt:lpstr>A126241906T</vt:lpstr>
      <vt:lpstr>A126241906T_Data</vt:lpstr>
      <vt:lpstr>A126241906T_Latest</vt:lpstr>
      <vt:lpstr>A126241910J</vt:lpstr>
      <vt:lpstr>A126241910J_Data</vt:lpstr>
      <vt:lpstr>A126241910J_Latest</vt:lpstr>
      <vt:lpstr>A126241914T</vt:lpstr>
      <vt:lpstr>A126241914T_Data</vt:lpstr>
      <vt:lpstr>A126241914T_Latest</vt:lpstr>
      <vt:lpstr>A126241918A</vt:lpstr>
      <vt:lpstr>A126241918A_Data</vt:lpstr>
      <vt:lpstr>A126241918A_Latest</vt:lpstr>
      <vt:lpstr>A126241994C</vt:lpstr>
      <vt:lpstr>A126241994C_Data</vt:lpstr>
      <vt:lpstr>A126241994C_Latest</vt:lpstr>
      <vt:lpstr>A126241998L</vt:lpstr>
      <vt:lpstr>A126241998L_Data</vt:lpstr>
      <vt:lpstr>A126241998L_Latest</vt:lpstr>
      <vt:lpstr>A126242002V</vt:lpstr>
      <vt:lpstr>A126242002V_Data</vt:lpstr>
      <vt:lpstr>A126242002V_Latest</vt:lpstr>
      <vt:lpstr>A126242006C</vt:lpstr>
      <vt:lpstr>A126242006C_Data</vt:lpstr>
      <vt:lpstr>A126242006C_Latest</vt:lpstr>
      <vt:lpstr>A126242010V</vt:lpstr>
      <vt:lpstr>A126242010V_Data</vt:lpstr>
      <vt:lpstr>A126242010V_Latest</vt:lpstr>
      <vt:lpstr>A126242014C</vt:lpstr>
      <vt:lpstr>A126242014C_Data</vt:lpstr>
      <vt:lpstr>A126242014C_Latest</vt:lpstr>
      <vt:lpstr>A126242018L</vt:lpstr>
      <vt:lpstr>A126242018L_Data</vt:lpstr>
      <vt:lpstr>A126242018L_Latest</vt:lpstr>
      <vt:lpstr>A126242022C</vt:lpstr>
      <vt:lpstr>A126242022C_Data</vt:lpstr>
      <vt:lpstr>A126242022C_Latest</vt:lpstr>
      <vt:lpstr>A126242026L</vt:lpstr>
      <vt:lpstr>A126242026L_Data</vt:lpstr>
      <vt:lpstr>A126242026L_Latest</vt:lpstr>
      <vt:lpstr>A126242030C</vt:lpstr>
      <vt:lpstr>A126242030C_Data</vt:lpstr>
      <vt:lpstr>A126242030C_Latest</vt:lpstr>
      <vt:lpstr>A126242034L</vt:lpstr>
      <vt:lpstr>A126242034L_Data</vt:lpstr>
      <vt:lpstr>A126242034L_Latest</vt:lpstr>
      <vt:lpstr>A126242038W</vt:lpstr>
      <vt:lpstr>A126242038W_Data</vt:lpstr>
      <vt:lpstr>A126242038W_Latest</vt:lpstr>
      <vt:lpstr>A126242042L</vt:lpstr>
      <vt:lpstr>A126242042L_Data</vt:lpstr>
      <vt:lpstr>A126242042L_Latest</vt:lpstr>
      <vt:lpstr>A126242046W</vt:lpstr>
      <vt:lpstr>A126242046W_Data</vt:lpstr>
      <vt:lpstr>A126242046W_Latest</vt:lpstr>
      <vt:lpstr>A126242050L</vt:lpstr>
      <vt:lpstr>A126242050L_Data</vt:lpstr>
      <vt:lpstr>A126242050L_Latest</vt:lpstr>
      <vt:lpstr>A126242054W</vt:lpstr>
      <vt:lpstr>A126242054W_Data</vt:lpstr>
      <vt:lpstr>A126242054W_Latest</vt:lpstr>
      <vt:lpstr>A126242058F</vt:lpstr>
      <vt:lpstr>A126242058F_Data</vt:lpstr>
      <vt:lpstr>A126242058F_Latest</vt:lpstr>
      <vt:lpstr>A126242062W</vt:lpstr>
      <vt:lpstr>A126242062W_Data</vt:lpstr>
      <vt:lpstr>A126242062W_Latest</vt:lpstr>
      <vt:lpstr>A126242066F</vt:lpstr>
      <vt:lpstr>A126242066F_Data</vt:lpstr>
      <vt:lpstr>A126242066F_Latest</vt:lpstr>
      <vt:lpstr>A126242070W</vt:lpstr>
      <vt:lpstr>A126242070W_Data</vt:lpstr>
      <vt:lpstr>A126242070W_Latest</vt:lpstr>
      <vt:lpstr>A126242074F</vt:lpstr>
      <vt:lpstr>A126242074F_Data</vt:lpstr>
      <vt:lpstr>A126242074F_Latest</vt:lpstr>
      <vt:lpstr>A126242078R</vt:lpstr>
      <vt:lpstr>A126242078R_Data</vt:lpstr>
      <vt:lpstr>A126242078R_Latest</vt:lpstr>
      <vt:lpstr>A126242082F</vt:lpstr>
      <vt:lpstr>A126242082F_Data</vt:lpstr>
      <vt:lpstr>A126242082F_Latest</vt:lpstr>
      <vt:lpstr>A126242086R</vt:lpstr>
      <vt:lpstr>A126242086R_Data</vt:lpstr>
      <vt:lpstr>A126242086R_Latest</vt:lpstr>
      <vt:lpstr>A126242090F</vt:lpstr>
      <vt:lpstr>A126242090F_Data</vt:lpstr>
      <vt:lpstr>A126242090F_Latest</vt:lpstr>
      <vt:lpstr>A126242094R</vt:lpstr>
      <vt:lpstr>A126242094R_Data</vt:lpstr>
      <vt:lpstr>A126242094R_Latest</vt:lpstr>
      <vt:lpstr>A126242098X</vt:lpstr>
      <vt:lpstr>A126242098X_Data</vt:lpstr>
      <vt:lpstr>A126242098X_Latest</vt:lpstr>
      <vt:lpstr>A126242102C</vt:lpstr>
      <vt:lpstr>A126242102C_Data</vt:lpstr>
      <vt:lpstr>A126242102C_Latest</vt:lpstr>
      <vt:lpstr>A126242106L</vt:lpstr>
      <vt:lpstr>A126242106L_Data</vt:lpstr>
      <vt:lpstr>A126242106L_Latest</vt:lpstr>
      <vt:lpstr>A126242110C</vt:lpstr>
      <vt:lpstr>A126242110C_Data</vt:lpstr>
      <vt:lpstr>A126242110C_Latest</vt:lpstr>
      <vt:lpstr>A126242114L</vt:lpstr>
      <vt:lpstr>A126242114L_Data</vt:lpstr>
      <vt:lpstr>A126242114L_Latest</vt:lpstr>
      <vt:lpstr>A126242118W</vt:lpstr>
      <vt:lpstr>A126242118W_Data</vt:lpstr>
      <vt:lpstr>A126242118W_Latest</vt:lpstr>
      <vt:lpstr>A126242122L</vt:lpstr>
      <vt:lpstr>A126242122L_Data</vt:lpstr>
      <vt:lpstr>A126242122L_Latest</vt:lpstr>
      <vt:lpstr>A126242126W</vt:lpstr>
      <vt:lpstr>A126242126W_Data</vt:lpstr>
      <vt:lpstr>A126242126W_Latest</vt:lpstr>
      <vt:lpstr>A126242130L</vt:lpstr>
      <vt:lpstr>A126242130L_Data</vt:lpstr>
      <vt:lpstr>A126242130L_Latest</vt:lpstr>
      <vt:lpstr>A126242134W</vt:lpstr>
      <vt:lpstr>A126242134W_Data</vt:lpstr>
      <vt:lpstr>A126242134W_Latest</vt:lpstr>
      <vt:lpstr>A126242138F</vt:lpstr>
      <vt:lpstr>A126242138F_Data</vt:lpstr>
      <vt:lpstr>A126242138F_Latest</vt:lpstr>
      <vt:lpstr>A126242142W</vt:lpstr>
      <vt:lpstr>A126242142W_Data</vt:lpstr>
      <vt:lpstr>A126242142W_Latest</vt:lpstr>
      <vt:lpstr>A126242146F</vt:lpstr>
      <vt:lpstr>A126242146F_Data</vt:lpstr>
      <vt:lpstr>A126242146F_Latest</vt:lpstr>
      <vt:lpstr>A126242150W</vt:lpstr>
      <vt:lpstr>A126242150W_Data</vt:lpstr>
      <vt:lpstr>A126242150W_Latest</vt:lpstr>
      <vt:lpstr>A126242154F</vt:lpstr>
      <vt:lpstr>A126242154F_Data</vt:lpstr>
      <vt:lpstr>A126242154F_Latest</vt:lpstr>
      <vt:lpstr>A126242158R</vt:lpstr>
      <vt:lpstr>A126242158R_Data</vt:lpstr>
      <vt:lpstr>A126242158R_Latest</vt:lpstr>
      <vt:lpstr>A126242162F</vt:lpstr>
      <vt:lpstr>A126242162F_Data</vt:lpstr>
      <vt:lpstr>A126242162F_Latest</vt:lpstr>
      <vt:lpstr>A126242166R</vt:lpstr>
      <vt:lpstr>A126242166R_Data</vt:lpstr>
      <vt:lpstr>A126242166R_Latest</vt:lpstr>
      <vt:lpstr>A126242170F</vt:lpstr>
      <vt:lpstr>A126242170F_Data</vt:lpstr>
      <vt:lpstr>A126242170F_Latest</vt:lpstr>
      <vt:lpstr>A126242174R</vt:lpstr>
      <vt:lpstr>A126242174R_Data</vt:lpstr>
      <vt:lpstr>A126242174R_Latest</vt:lpstr>
      <vt:lpstr>A126242178X</vt:lpstr>
      <vt:lpstr>A126242178X_Data</vt:lpstr>
      <vt:lpstr>A126242178X_Latest</vt:lpstr>
      <vt:lpstr>A126242182R</vt:lpstr>
      <vt:lpstr>A126242182R_Data</vt:lpstr>
      <vt:lpstr>A126242182R_Latest</vt:lpstr>
      <vt:lpstr>A126242186X</vt:lpstr>
      <vt:lpstr>A126242186X_Data</vt:lpstr>
      <vt:lpstr>A126242186X_Latest</vt:lpstr>
      <vt:lpstr>A126242190R</vt:lpstr>
      <vt:lpstr>A126242190R_Data</vt:lpstr>
      <vt:lpstr>A126242190R_Latest</vt:lpstr>
      <vt:lpstr>A126242194X</vt:lpstr>
      <vt:lpstr>A126242194X_Data</vt:lpstr>
      <vt:lpstr>A126242194X_Latest</vt:lpstr>
      <vt:lpstr>A126242198J</vt:lpstr>
      <vt:lpstr>A126242198J_Data</vt:lpstr>
      <vt:lpstr>A126242198J_Latest</vt:lpstr>
      <vt:lpstr>A126242202L</vt:lpstr>
      <vt:lpstr>A126242202L_Data</vt:lpstr>
      <vt:lpstr>A126242202L_Latest</vt:lpstr>
      <vt:lpstr>A126242206W</vt:lpstr>
      <vt:lpstr>A126242206W_Data</vt:lpstr>
      <vt:lpstr>A126242206W_Latest</vt:lpstr>
      <vt:lpstr>A126242210L</vt:lpstr>
      <vt:lpstr>A126242210L_Data</vt:lpstr>
      <vt:lpstr>A126242210L_Latest</vt:lpstr>
      <vt:lpstr>A126242214W</vt:lpstr>
      <vt:lpstr>A126242214W_Data</vt:lpstr>
      <vt:lpstr>A126242214W_Latest</vt:lpstr>
      <vt:lpstr>A126242218F</vt:lpstr>
      <vt:lpstr>A126242218F_Data</vt:lpstr>
      <vt:lpstr>A126242218F_Latest</vt:lpstr>
      <vt:lpstr>A126242222W</vt:lpstr>
      <vt:lpstr>A126242222W_Data</vt:lpstr>
      <vt:lpstr>A126242222W_Latest</vt:lpstr>
      <vt:lpstr>A126242226F</vt:lpstr>
      <vt:lpstr>A126242226F_Data</vt:lpstr>
      <vt:lpstr>A126242226F_Latest</vt:lpstr>
      <vt:lpstr>A126242230W</vt:lpstr>
      <vt:lpstr>A126242230W_Data</vt:lpstr>
      <vt:lpstr>A126242230W_Latest</vt:lpstr>
      <vt:lpstr>A126242234F</vt:lpstr>
      <vt:lpstr>A126242234F_Data</vt:lpstr>
      <vt:lpstr>A126242234F_Latest</vt:lpstr>
      <vt:lpstr>A126242238R</vt:lpstr>
      <vt:lpstr>A126242238R_Data</vt:lpstr>
      <vt:lpstr>A126242238R_Latest</vt:lpstr>
      <vt:lpstr>A126242242F</vt:lpstr>
      <vt:lpstr>A126242242F_Data</vt:lpstr>
      <vt:lpstr>A126242242F_Latest</vt:lpstr>
      <vt:lpstr>A126242246R</vt:lpstr>
      <vt:lpstr>A126242246R_Data</vt:lpstr>
      <vt:lpstr>A126242246R_Latest</vt:lpstr>
      <vt:lpstr>A126242250F</vt:lpstr>
      <vt:lpstr>A126242250F_Data</vt:lpstr>
      <vt:lpstr>A126242250F_Latest</vt:lpstr>
      <vt:lpstr>A126242254R</vt:lpstr>
      <vt:lpstr>A126242254R_Data</vt:lpstr>
      <vt:lpstr>A126242254R_Latest</vt:lpstr>
      <vt:lpstr>A126242258X</vt:lpstr>
      <vt:lpstr>A126242258X_Data</vt:lpstr>
      <vt:lpstr>A126242258X_Latest</vt:lpstr>
      <vt:lpstr>A126242262R</vt:lpstr>
      <vt:lpstr>A126242262R_Data</vt:lpstr>
      <vt:lpstr>A126242262R_Latest</vt:lpstr>
      <vt:lpstr>A126242266X</vt:lpstr>
      <vt:lpstr>A126242266X_Data</vt:lpstr>
      <vt:lpstr>A126242266X_Latest</vt:lpstr>
      <vt:lpstr>A126242270R</vt:lpstr>
      <vt:lpstr>A126242270R_Data</vt:lpstr>
      <vt:lpstr>A126242270R_Latest</vt:lpstr>
      <vt:lpstr>A126242274X</vt:lpstr>
      <vt:lpstr>A126242274X_Data</vt:lpstr>
      <vt:lpstr>A126242274X_Latest</vt:lpstr>
      <vt:lpstr>A126242278J</vt:lpstr>
      <vt:lpstr>A126242278J_Data</vt:lpstr>
      <vt:lpstr>A126242278J_Latest</vt:lpstr>
      <vt:lpstr>A126242282X</vt:lpstr>
      <vt:lpstr>A126242282X_Data</vt:lpstr>
      <vt:lpstr>A126242282X_Latest</vt:lpstr>
      <vt:lpstr>A126242286J</vt:lpstr>
      <vt:lpstr>A126242286J_Data</vt:lpstr>
      <vt:lpstr>A126242286J_Latest</vt:lpstr>
      <vt:lpstr>A126242290X</vt:lpstr>
      <vt:lpstr>A126242290X_Data</vt:lpstr>
      <vt:lpstr>A126242290X_Latest</vt:lpstr>
      <vt:lpstr>A126242294J</vt:lpstr>
      <vt:lpstr>A126242294J_Data</vt:lpstr>
      <vt:lpstr>A126242294J_Latest</vt:lpstr>
      <vt:lpstr>A126242298T</vt:lpstr>
      <vt:lpstr>A126242298T_Data</vt:lpstr>
      <vt:lpstr>A126242298T_Latest</vt:lpstr>
      <vt:lpstr>A126242302W</vt:lpstr>
      <vt:lpstr>A126242302W_Data</vt:lpstr>
      <vt:lpstr>A126242302W_Latest</vt:lpstr>
      <vt:lpstr>A126242306F</vt:lpstr>
      <vt:lpstr>A126242306F_Data</vt:lpstr>
      <vt:lpstr>A126242306F_Latest</vt:lpstr>
      <vt:lpstr>A126242310W</vt:lpstr>
      <vt:lpstr>A126242310W_Data</vt:lpstr>
      <vt:lpstr>A126242310W_Latest</vt:lpstr>
      <vt:lpstr>A126242314F</vt:lpstr>
      <vt:lpstr>A126242314F_Data</vt:lpstr>
      <vt:lpstr>A126242314F_Latest</vt:lpstr>
      <vt:lpstr>A126242318R</vt:lpstr>
      <vt:lpstr>A126242318R_Data</vt:lpstr>
      <vt:lpstr>A126242318R_Latest</vt:lpstr>
      <vt:lpstr>A126242322F</vt:lpstr>
      <vt:lpstr>A126242322F_Data</vt:lpstr>
      <vt:lpstr>A126242322F_Latest</vt:lpstr>
      <vt:lpstr>A126242326R</vt:lpstr>
      <vt:lpstr>A126242326R_Data</vt:lpstr>
      <vt:lpstr>A126242326R_Latest</vt:lpstr>
      <vt:lpstr>A126242330F</vt:lpstr>
      <vt:lpstr>A126242330F_Data</vt:lpstr>
      <vt:lpstr>A126242330F_Latest</vt:lpstr>
      <vt:lpstr>A126242334R</vt:lpstr>
      <vt:lpstr>A126242334R_Data</vt:lpstr>
      <vt:lpstr>A126242334R_Latest</vt:lpstr>
      <vt:lpstr>A126242338X</vt:lpstr>
      <vt:lpstr>A126242338X_Data</vt:lpstr>
      <vt:lpstr>A126242338X_Latest</vt:lpstr>
      <vt:lpstr>A126242342R</vt:lpstr>
      <vt:lpstr>A126242342R_Data</vt:lpstr>
      <vt:lpstr>A126242342R_Latest</vt:lpstr>
      <vt:lpstr>A126242346X</vt:lpstr>
      <vt:lpstr>A126242346X_Data</vt:lpstr>
      <vt:lpstr>A126242346X_Latest</vt:lpstr>
      <vt:lpstr>A126242350R</vt:lpstr>
      <vt:lpstr>A126242350R_Data</vt:lpstr>
      <vt:lpstr>A126242350R_Latest</vt:lpstr>
      <vt:lpstr>A126242354X</vt:lpstr>
      <vt:lpstr>A126242354X_Data</vt:lpstr>
      <vt:lpstr>A126242354X_Latest</vt:lpstr>
      <vt:lpstr>A126242358J</vt:lpstr>
      <vt:lpstr>A126242358J_Data</vt:lpstr>
      <vt:lpstr>A126242358J_Latest</vt:lpstr>
      <vt:lpstr>A126242362X</vt:lpstr>
      <vt:lpstr>A126242362X_Data</vt:lpstr>
      <vt:lpstr>A126242362X_Latest</vt:lpstr>
      <vt:lpstr>A126242366J</vt:lpstr>
      <vt:lpstr>A126242366J_Data</vt:lpstr>
      <vt:lpstr>A126242366J_Latest</vt:lpstr>
      <vt:lpstr>A126242370X</vt:lpstr>
      <vt:lpstr>A126242370X_Data</vt:lpstr>
      <vt:lpstr>A126242370X_Latest</vt:lpstr>
      <vt:lpstr>A126242374J</vt:lpstr>
      <vt:lpstr>A126242374J_Data</vt:lpstr>
      <vt:lpstr>A126242374J_Latest</vt:lpstr>
      <vt:lpstr>A126242378T</vt:lpstr>
      <vt:lpstr>A126242378T_Data</vt:lpstr>
      <vt:lpstr>A126242378T_Latest</vt:lpstr>
      <vt:lpstr>A126242382J</vt:lpstr>
      <vt:lpstr>A126242382J_Data</vt:lpstr>
      <vt:lpstr>A126242382J_Latest</vt:lpstr>
      <vt:lpstr>A126242386T</vt:lpstr>
      <vt:lpstr>A126242386T_Data</vt:lpstr>
      <vt:lpstr>A126242386T_Latest</vt:lpstr>
      <vt:lpstr>A126242390J</vt:lpstr>
      <vt:lpstr>A126242390J_Data</vt:lpstr>
      <vt:lpstr>A126242390J_Latest</vt:lpstr>
      <vt:lpstr>A126242394T</vt:lpstr>
      <vt:lpstr>A126242394T_Data</vt:lpstr>
      <vt:lpstr>A126242394T_Latest</vt:lpstr>
      <vt:lpstr>A126242398A</vt:lpstr>
      <vt:lpstr>A126242398A_Data</vt:lpstr>
      <vt:lpstr>A126242398A_Latest</vt:lpstr>
      <vt:lpstr>A126242402F</vt:lpstr>
      <vt:lpstr>A126242402F_Data</vt:lpstr>
      <vt:lpstr>A126242402F_Latest</vt:lpstr>
      <vt:lpstr>A126242406R</vt:lpstr>
      <vt:lpstr>A126242406R_Data</vt:lpstr>
      <vt:lpstr>A126242406R_Latest</vt:lpstr>
      <vt:lpstr>A126242410F</vt:lpstr>
      <vt:lpstr>A126242410F_Data</vt:lpstr>
      <vt:lpstr>A126242410F_Latest</vt:lpstr>
      <vt:lpstr>A126242414R</vt:lpstr>
      <vt:lpstr>A126242414R_Data</vt:lpstr>
      <vt:lpstr>A126242414R_Latest</vt:lpstr>
      <vt:lpstr>A126242418X</vt:lpstr>
      <vt:lpstr>A126242418X_Data</vt:lpstr>
      <vt:lpstr>A126242418X_Latest</vt:lpstr>
      <vt:lpstr>A126242422R</vt:lpstr>
      <vt:lpstr>A126242422R_Data</vt:lpstr>
      <vt:lpstr>A126242422R_Latest</vt:lpstr>
      <vt:lpstr>A126242498K</vt:lpstr>
      <vt:lpstr>A126242498K_Data</vt:lpstr>
      <vt:lpstr>A126242498K_Latest</vt:lpstr>
      <vt:lpstr>A126242502R</vt:lpstr>
      <vt:lpstr>A126242502R_Data</vt:lpstr>
      <vt:lpstr>A126242502R_Latest</vt:lpstr>
      <vt:lpstr>A126242506X</vt:lpstr>
      <vt:lpstr>A126242506X_Data</vt:lpstr>
      <vt:lpstr>A126242506X_Latest</vt:lpstr>
      <vt:lpstr>A126242510R</vt:lpstr>
      <vt:lpstr>A126242510R_Data</vt:lpstr>
      <vt:lpstr>A126242510R_Latest</vt:lpstr>
      <vt:lpstr>A126242514X</vt:lpstr>
      <vt:lpstr>A126242514X_Data</vt:lpstr>
      <vt:lpstr>A126242514X_Latest</vt:lpstr>
      <vt:lpstr>A126242518J</vt:lpstr>
      <vt:lpstr>A126242518J_Data</vt:lpstr>
      <vt:lpstr>A126242518J_Latest</vt:lpstr>
      <vt:lpstr>A126242522X</vt:lpstr>
      <vt:lpstr>A126242522X_Data</vt:lpstr>
      <vt:lpstr>A126242522X_Latest</vt:lpstr>
      <vt:lpstr>A126242526J</vt:lpstr>
      <vt:lpstr>A126242526J_Data</vt:lpstr>
      <vt:lpstr>A126242526J_Latest</vt:lpstr>
      <vt:lpstr>A126242530X</vt:lpstr>
      <vt:lpstr>A126242530X_Data</vt:lpstr>
      <vt:lpstr>A126242530X_Latest</vt:lpstr>
      <vt:lpstr>A126242534J</vt:lpstr>
      <vt:lpstr>A126242534J_Data</vt:lpstr>
      <vt:lpstr>A126242534J_Latest</vt:lpstr>
      <vt:lpstr>A126242538T</vt:lpstr>
      <vt:lpstr>A126242538T_Data</vt:lpstr>
      <vt:lpstr>A126242538T_Latest</vt:lpstr>
      <vt:lpstr>A126242542J</vt:lpstr>
      <vt:lpstr>A126242542J_Data</vt:lpstr>
      <vt:lpstr>A126242542J_Latest</vt:lpstr>
      <vt:lpstr>A126242546T</vt:lpstr>
      <vt:lpstr>A126242546T_Data</vt:lpstr>
      <vt:lpstr>A126242546T_Latest</vt:lpstr>
      <vt:lpstr>A126242550J</vt:lpstr>
      <vt:lpstr>A126242550J_Data</vt:lpstr>
      <vt:lpstr>A126242550J_Latest</vt:lpstr>
      <vt:lpstr>A126242554T</vt:lpstr>
      <vt:lpstr>A126242554T_Data</vt:lpstr>
      <vt:lpstr>A126242554T_Latest</vt:lpstr>
      <vt:lpstr>A126242558A</vt:lpstr>
      <vt:lpstr>A126242558A_Data</vt:lpstr>
      <vt:lpstr>A126242558A_Latest</vt:lpstr>
      <vt:lpstr>A126242562T</vt:lpstr>
      <vt:lpstr>A126242562T_Data</vt:lpstr>
      <vt:lpstr>A126242562T_Latest</vt:lpstr>
      <vt:lpstr>A126242566A</vt:lpstr>
      <vt:lpstr>A126242566A_Data</vt:lpstr>
      <vt:lpstr>A126242566A_Latest</vt:lpstr>
      <vt:lpstr>A126242570T</vt:lpstr>
      <vt:lpstr>A126242570T_Data</vt:lpstr>
      <vt:lpstr>A126242570T_Latest</vt:lpstr>
      <vt:lpstr>A126242574A</vt:lpstr>
      <vt:lpstr>A126242574A_Data</vt:lpstr>
      <vt:lpstr>A126242574A_Latest</vt:lpstr>
      <vt:lpstr>A126242578K</vt:lpstr>
      <vt:lpstr>A126242578K_Data</vt:lpstr>
      <vt:lpstr>A126242578K_Latest</vt:lpstr>
      <vt:lpstr>A126242582A</vt:lpstr>
      <vt:lpstr>A126242582A_Data</vt:lpstr>
      <vt:lpstr>A126242582A_Latest</vt:lpstr>
      <vt:lpstr>A126242586K</vt:lpstr>
      <vt:lpstr>A126242586K_Data</vt:lpstr>
      <vt:lpstr>A126242586K_Latest</vt:lpstr>
      <vt:lpstr>A126242590A</vt:lpstr>
      <vt:lpstr>A126242590A_Data</vt:lpstr>
      <vt:lpstr>A126242590A_Latest</vt:lpstr>
      <vt:lpstr>A126242594K</vt:lpstr>
      <vt:lpstr>A126242594K_Data</vt:lpstr>
      <vt:lpstr>A126242594K_Latest</vt:lpstr>
      <vt:lpstr>A126242598V</vt:lpstr>
      <vt:lpstr>A126242598V_Data</vt:lpstr>
      <vt:lpstr>A126242598V_Latest</vt:lpstr>
      <vt:lpstr>A126242602X</vt:lpstr>
      <vt:lpstr>A126242602X_Data</vt:lpstr>
      <vt:lpstr>A126242602X_Latest</vt:lpstr>
      <vt:lpstr>A126242606J</vt:lpstr>
      <vt:lpstr>A126242606J_Data</vt:lpstr>
      <vt:lpstr>A126242606J_Latest</vt:lpstr>
      <vt:lpstr>A126242610X</vt:lpstr>
      <vt:lpstr>A126242610X_Data</vt:lpstr>
      <vt:lpstr>A126242610X_Latest</vt:lpstr>
      <vt:lpstr>A126242614J</vt:lpstr>
      <vt:lpstr>A126242614J_Data</vt:lpstr>
      <vt:lpstr>A126242614J_Latest</vt:lpstr>
      <vt:lpstr>A126242618T</vt:lpstr>
      <vt:lpstr>A126242618T_Data</vt:lpstr>
      <vt:lpstr>A126242618T_Latest</vt:lpstr>
      <vt:lpstr>A126242622J</vt:lpstr>
      <vt:lpstr>A126242622J_Data</vt:lpstr>
      <vt:lpstr>A126242622J_Latest</vt:lpstr>
      <vt:lpstr>A126242626T</vt:lpstr>
      <vt:lpstr>A126242626T_Data</vt:lpstr>
      <vt:lpstr>A126242626T_Latest</vt:lpstr>
      <vt:lpstr>A126242630J</vt:lpstr>
      <vt:lpstr>A126242630J_Data</vt:lpstr>
      <vt:lpstr>A126242630J_Latest</vt:lpstr>
      <vt:lpstr>A126242634T</vt:lpstr>
      <vt:lpstr>A126242634T_Data</vt:lpstr>
      <vt:lpstr>A126242634T_Latest</vt:lpstr>
      <vt:lpstr>A126242638A</vt:lpstr>
      <vt:lpstr>A126242638A_Data</vt:lpstr>
      <vt:lpstr>A126242638A_Latest</vt:lpstr>
      <vt:lpstr>A126242642T</vt:lpstr>
      <vt:lpstr>A126242642T_Data</vt:lpstr>
      <vt:lpstr>A126242642T_Latest</vt:lpstr>
      <vt:lpstr>A126242646A</vt:lpstr>
      <vt:lpstr>A126242646A_Data</vt:lpstr>
      <vt:lpstr>A126242646A_Latest</vt:lpstr>
      <vt:lpstr>A126242650T</vt:lpstr>
      <vt:lpstr>A126242650T_Data</vt:lpstr>
      <vt:lpstr>A126242650T_Latest</vt:lpstr>
      <vt:lpstr>A126242654A</vt:lpstr>
      <vt:lpstr>A126242654A_Data</vt:lpstr>
      <vt:lpstr>A126242654A_Latest</vt:lpstr>
      <vt:lpstr>A126242658K</vt:lpstr>
      <vt:lpstr>A126242658K_Data</vt:lpstr>
      <vt:lpstr>A126242658K_Latest</vt:lpstr>
      <vt:lpstr>A126242662A</vt:lpstr>
      <vt:lpstr>A126242662A_Data</vt:lpstr>
      <vt:lpstr>A126242662A_Latest</vt:lpstr>
      <vt:lpstr>A126242666K</vt:lpstr>
      <vt:lpstr>A126242666K_Data</vt:lpstr>
      <vt:lpstr>A126242666K_Latest</vt:lpstr>
      <vt:lpstr>A126242670A</vt:lpstr>
      <vt:lpstr>A126242670A_Data</vt:lpstr>
      <vt:lpstr>A126242670A_Latest</vt:lpstr>
      <vt:lpstr>A126242674K</vt:lpstr>
      <vt:lpstr>A126242674K_Data</vt:lpstr>
      <vt:lpstr>A126242674K_Latest</vt:lpstr>
      <vt:lpstr>A126242678V</vt:lpstr>
      <vt:lpstr>A126242678V_Data</vt:lpstr>
      <vt:lpstr>A126242678V_Latest</vt:lpstr>
      <vt:lpstr>A126242682K</vt:lpstr>
      <vt:lpstr>A126242682K_Data</vt:lpstr>
      <vt:lpstr>A126242682K_Latest</vt:lpstr>
      <vt:lpstr>A126242686V</vt:lpstr>
      <vt:lpstr>A126242686V_Data</vt:lpstr>
      <vt:lpstr>A126242686V_Latest</vt:lpstr>
      <vt:lpstr>A126242690K</vt:lpstr>
      <vt:lpstr>A126242690K_Data</vt:lpstr>
      <vt:lpstr>A126242690K_Latest</vt:lpstr>
      <vt:lpstr>A126242694V</vt:lpstr>
      <vt:lpstr>A126242694V_Data</vt:lpstr>
      <vt:lpstr>A126242694V_Latest</vt:lpstr>
      <vt:lpstr>A126242698C</vt:lpstr>
      <vt:lpstr>A126242698C_Data</vt:lpstr>
      <vt:lpstr>A126242698C_Latest</vt:lpstr>
      <vt:lpstr>A126242702J</vt:lpstr>
      <vt:lpstr>A126242702J_Data</vt:lpstr>
      <vt:lpstr>A126242702J_Latest</vt:lpstr>
      <vt:lpstr>A126242706T</vt:lpstr>
      <vt:lpstr>A126242706T_Data</vt:lpstr>
      <vt:lpstr>A126242706T_Latest</vt:lpstr>
      <vt:lpstr>A126242710J</vt:lpstr>
      <vt:lpstr>A126242710J_Data</vt:lpstr>
      <vt:lpstr>A126242710J_Latest</vt:lpstr>
      <vt:lpstr>A126242786C</vt:lpstr>
      <vt:lpstr>A126242786C_Data</vt:lpstr>
      <vt:lpstr>A126242786C_Latest</vt:lpstr>
      <vt:lpstr>A126242790V</vt:lpstr>
      <vt:lpstr>A126242790V_Data</vt:lpstr>
      <vt:lpstr>A126242790V_Latest</vt:lpstr>
      <vt:lpstr>A126242794C</vt:lpstr>
      <vt:lpstr>A126242794C_Data</vt:lpstr>
      <vt:lpstr>A126242794C_Latest</vt:lpstr>
      <vt:lpstr>A126242798L</vt:lpstr>
      <vt:lpstr>A126242798L_Data</vt:lpstr>
      <vt:lpstr>A126242798L_Latest</vt:lpstr>
      <vt:lpstr>A126242802T</vt:lpstr>
      <vt:lpstr>A126242802T_Data</vt:lpstr>
      <vt:lpstr>A126242802T_Latest</vt:lpstr>
      <vt:lpstr>A126242806A</vt:lpstr>
      <vt:lpstr>A126242806A_Data</vt:lpstr>
      <vt:lpstr>A126242806A_Latest</vt:lpstr>
      <vt:lpstr>A126242810T</vt:lpstr>
      <vt:lpstr>A126242810T_Data</vt:lpstr>
      <vt:lpstr>A126242810T_Latest</vt:lpstr>
      <vt:lpstr>A126242814A</vt:lpstr>
      <vt:lpstr>A126242814A_Data</vt:lpstr>
      <vt:lpstr>A126242814A_Latest</vt:lpstr>
      <vt:lpstr>A126242818K</vt:lpstr>
      <vt:lpstr>A126242818K_Data</vt:lpstr>
      <vt:lpstr>A126242818K_Latest</vt:lpstr>
      <vt:lpstr>A126242822A</vt:lpstr>
      <vt:lpstr>A126242822A_Data</vt:lpstr>
      <vt:lpstr>A126242822A_Latest</vt:lpstr>
      <vt:lpstr>A126242826K</vt:lpstr>
      <vt:lpstr>A126242826K_Data</vt:lpstr>
      <vt:lpstr>A126242826K_Latest</vt:lpstr>
      <vt:lpstr>A126242830A</vt:lpstr>
      <vt:lpstr>A126242830A_Data</vt:lpstr>
      <vt:lpstr>A126242830A_Latest</vt:lpstr>
      <vt:lpstr>A126242834K</vt:lpstr>
      <vt:lpstr>A126242834K_Data</vt:lpstr>
      <vt:lpstr>A126242834K_Latest</vt:lpstr>
      <vt:lpstr>A126242838V</vt:lpstr>
      <vt:lpstr>A126242838V_Data</vt:lpstr>
      <vt:lpstr>A126242838V_Latest</vt:lpstr>
      <vt:lpstr>A126242842K</vt:lpstr>
      <vt:lpstr>A126242842K_Data</vt:lpstr>
      <vt:lpstr>A126242842K_Latest</vt:lpstr>
      <vt:lpstr>A126242846V</vt:lpstr>
      <vt:lpstr>A126242846V_Data</vt:lpstr>
      <vt:lpstr>A126242846V_Latest</vt:lpstr>
      <vt:lpstr>A126242850K</vt:lpstr>
      <vt:lpstr>A126242850K_Data</vt:lpstr>
      <vt:lpstr>A126242850K_Latest</vt:lpstr>
      <vt:lpstr>A126242854V</vt:lpstr>
      <vt:lpstr>A126242854V_Data</vt:lpstr>
      <vt:lpstr>A126242854V_Latest</vt:lpstr>
      <vt:lpstr>A126242858C</vt:lpstr>
      <vt:lpstr>A126242858C_Data</vt:lpstr>
      <vt:lpstr>A126242858C_Latest</vt:lpstr>
      <vt:lpstr>A126242862V</vt:lpstr>
      <vt:lpstr>A126242862V_Data</vt:lpstr>
      <vt:lpstr>A126242862V_Latest</vt:lpstr>
      <vt:lpstr>A126242866C</vt:lpstr>
      <vt:lpstr>A126242866C_Data</vt:lpstr>
      <vt:lpstr>A126242866C_Latest</vt:lpstr>
      <vt:lpstr>A126242870V</vt:lpstr>
      <vt:lpstr>A126242870V_Data</vt:lpstr>
      <vt:lpstr>A126242870V_Latest</vt:lpstr>
      <vt:lpstr>A126242874C</vt:lpstr>
      <vt:lpstr>A126242874C_Data</vt:lpstr>
      <vt:lpstr>A126242874C_Latest</vt:lpstr>
      <vt:lpstr>A126242878L</vt:lpstr>
      <vt:lpstr>A126242878L_Data</vt:lpstr>
      <vt:lpstr>A126242878L_Latest</vt:lpstr>
      <vt:lpstr>A126242882C</vt:lpstr>
      <vt:lpstr>A126242882C_Data</vt:lpstr>
      <vt:lpstr>A126242882C_Latest</vt:lpstr>
      <vt:lpstr>A126242886L</vt:lpstr>
      <vt:lpstr>A126242886L_Data</vt:lpstr>
      <vt:lpstr>A126242886L_Latest</vt:lpstr>
      <vt:lpstr>A126242890C</vt:lpstr>
      <vt:lpstr>A126242890C_Data</vt:lpstr>
      <vt:lpstr>A126242890C_Latest</vt:lpstr>
      <vt:lpstr>A126242894L</vt:lpstr>
      <vt:lpstr>A126242894L_Data</vt:lpstr>
      <vt:lpstr>A126242894L_Latest</vt:lpstr>
      <vt:lpstr>A126242898W</vt:lpstr>
      <vt:lpstr>A126242898W_Data</vt:lpstr>
      <vt:lpstr>A126242898W_Latest</vt:lpstr>
      <vt:lpstr>A126242902A</vt:lpstr>
      <vt:lpstr>A126242902A_Data</vt:lpstr>
      <vt:lpstr>A126242902A_Latest</vt:lpstr>
      <vt:lpstr>A126242906K</vt:lpstr>
      <vt:lpstr>A126242906K_Data</vt:lpstr>
      <vt:lpstr>A126242906K_Latest</vt:lpstr>
      <vt:lpstr>A126242910A</vt:lpstr>
      <vt:lpstr>A126242910A_Data</vt:lpstr>
      <vt:lpstr>A126242910A_Latest</vt:lpstr>
      <vt:lpstr>A126242914K</vt:lpstr>
      <vt:lpstr>A126242914K_Data</vt:lpstr>
      <vt:lpstr>A126242914K_Latest</vt:lpstr>
      <vt:lpstr>A126242918V</vt:lpstr>
      <vt:lpstr>A126242918V_Data</vt:lpstr>
      <vt:lpstr>A126242918V_Latest</vt:lpstr>
      <vt:lpstr>A126242922K</vt:lpstr>
      <vt:lpstr>A126242922K_Data</vt:lpstr>
      <vt:lpstr>A126242922K_Latest</vt:lpstr>
      <vt:lpstr>A126242926V</vt:lpstr>
      <vt:lpstr>A126242926V_Data</vt:lpstr>
      <vt:lpstr>A126242926V_Latest</vt:lpstr>
      <vt:lpstr>A126242930K</vt:lpstr>
      <vt:lpstr>A126242930K_Data</vt:lpstr>
      <vt:lpstr>A126242930K_Latest</vt:lpstr>
      <vt:lpstr>A126242934V</vt:lpstr>
      <vt:lpstr>A126242934V_Data</vt:lpstr>
      <vt:lpstr>A126242934V_Latest</vt:lpstr>
      <vt:lpstr>A126242938C</vt:lpstr>
      <vt:lpstr>A126242938C_Data</vt:lpstr>
      <vt:lpstr>A126242938C_Latest</vt:lpstr>
      <vt:lpstr>A126242942V</vt:lpstr>
      <vt:lpstr>A126242942V_Data</vt:lpstr>
      <vt:lpstr>A126242942V_Latest</vt:lpstr>
      <vt:lpstr>A126242946C</vt:lpstr>
      <vt:lpstr>A126242946C_Data</vt:lpstr>
      <vt:lpstr>A126242946C_Latest</vt:lpstr>
      <vt:lpstr>A126242950V</vt:lpstr>
      <vt:lpstr>A126242950V_Data</vt:lpstr>
      <vt:lpstr>A126242950V_Latest</vt:lpstr>
      <vt:lpstr>A126242954C</vt:lpstr>
      <vt:lpstr>A126242954C_Data</vt:lpstr>
      <vt:lpstr>A126242954C_Latest</vt:lpstr>
      <vt:lpstr>A126242958L</vt:lpstr>
      <vt:lpstr>A126242958L_Data</vt:lpstr>
      <vt:lpstr>A126242958L_Latest</vt:lpstr>
      <vt:lpstr>A126242962C</vt:lpstr>
      <vt:lpstr>A126242962C_Data</vt:lpstr>
      <vt:lpstr>A126242962C_Latest</vt:lpstr>
      <vt:lpstr>A126242966L</vt:lpstr>
      <vt:lpstr>A126242966L_Data</vt:lpstr>
      <vt:lpstr>A126242966L_Latest</vt:lpstr>
      <vt:lpstr>A126242970C</vt:lpstr>
      <vt:lpstr>A126242970C_Data</vt:lpstr>
      <vt:lpstr>A126242970C_Latest</vt:lpstr>
      <vt:lpstr>A126242974L</vt:lpstr>
      <vt:lpstr>A126242974L_Data</vt:lpstr>
      <vt:lpstr>A126242974L_Latest</vt:lpstr>
      <vt:lpstr>A126242978W</vt:lpstr>
      <vt:lpstr>A126242978W_Data</vt:lpstr>
      <vt:lpstr>A126242978W_Latest</vt:lpstr>
      <vt:lpstr>A126242982L</vt:lpstr>
      <vt:lpstr>A126242982L_Data</vt:lpstr>
      <vt:lpstr>A126242982L_Latest</vt:lpstr>
      <vt:lpstr>A126242986W</vt:lpstr>
      <vt:lpstr>A126242986W_Data</vt:lpstr>
      <vt:lpstr>A126242986W_Latest</vt:lpstr>
      <vt:lpstr>A126242990L</vt:lpstr>
      <vt:lpstr>A126242990L_Data</vt:lpstr>
      <vt:lpstr>A126242990L_Latest</vt:lpstr>
      <vt:lpstr>A126242994W</vt:lpstr>
      <vt:lpstr>A126242994W_Data</vt:lpstr>
      <vt:lpstr>A126242994W_Latest</vt:lpstr>
      <vt:lpstr>A126242998F</vt:lpstr>
      <vt:lpstr>A126242998F_Data</vt:lpstr>
      <vt:lpstr>A126242998F_Latest</vt:lpstr>
      <vt:lpstr>A126243002L</vt:lpstr>
      <vt:lpstr>A126243002L_Data</vt:lpstr>
      <vt:lpstr>A126243002L_Latest</vt:lpstr>
      <vt:lpstr>A126243006W</vt:lpstr>
      <vt:lpstr>A126243006W_Data</vt:lpstr>
      <vt:lpstr>A126243006W_Latest</vt:lpstr>
      <vt:lpstr>A126243010L</vt:lpstr>
      <vt:lpstr>A126243010L_Data</vt:lpstr>
      <vt:lpstr>A126243010L_Latest</vt:lpstr>
      <vt:lpstr>A126243014W</vt:lpstr>
      <vt:lpstr>A126243014W_Data</vt:lpstr>
      <vt:lpstr>A126243014W_Latest</vt:lpstr>
      <vt:lpstr>A126243018F</vt:lpstr>
      <vt:lpstr>A126243018F_Data</vt:lpstr>
      <vt:lpstr>A126243018F_Latest</vt:lpstr>
      <vt:lpstr>A126243022W</vt:lpstr>
      <vt:lpstr>A126243022W_Data</vt:lpstr>
      <vt:lpstr>A126243022W_Latest</vt:lpstr>
      <vt:lpstr>A126243026F</vt:lpstr>
      <vt:lpstr>A126243026F_Data</vt:lpstr>
      <vt:lpstr>A126243026F_Latest</vt:lpstr>
      <vt:lpstr>A126243030W</vt:lpstr>
      <vt:lpstr>A126243030W_Data</vt:lpstr>
      <vt:lpstr>A126243030W_Latest</vt:lpstr>
      <vt:lpstr>A126243034F</vt:lpstr>
      <vt:lpstr>A126243034F_Data</vt:lpstr>
      <vt:lpstr>A126243034F_Latest</vt:lpstr>
      <vt:lpstr>A126243038R</vt:lpstr>
      <vt:lpstr>A126243038R_Data</vt:lpstr>
      <vt:lpstr>A126243038R_Latest</vt:lpstr>
      <vt:lpstr>A126243042F</vt:lpstr>
      <vt:lpstr>A126243042F_Data</vt:lpstr>
      <vt:lpstr>A126243042F_Latest</vt:lpstr>
      <vt:lpstr>A126243046R</vt:lpstr>
      <vt:lpstr>A126243046R_Data</vt:lpstr>
      <vt:lpstr>A126243046R_Latest</vt:lpstr>
      <vt:lpstr>A126243050F</vt:lpstr>
      <vt:lpstr>A126243050F_Data</vt:lpstr>
      <vt:lpstr>A126243050F_Latest</vt:lpstr>
      <vt:lpstr>A126243054R</vt:lpstr>
      <vt:lpstr>A126243054R_Data</vt:lpstr>
      <vt:lpstr>A126243054R_Latest</vt:lpstr>
      <vt:lpstr>A126243058X</vt:lpstr>
      <vt:lpstr>A126243058X_Data</vt:lpstr>
      <vt:lpstr>A126243058X_Latest</vt:lpstr>
      <vt:lpstr>A126243062R</vt:lpstr>
      <vt:lpstr>A126243062R_Data</vt:lpstr>
      <vt:lpstr>A126243062R_Latest</vt:lpstr>
      <vt:lpstr>A126243066X</vt:lpstr>
      <vt:lpstr>A126243066X_Data</vt:lpstr>
      <vt:lpstr>A126243066X_Latest</vt:lpstr>
      <vt:lpstr>A126243070R</vt:lpstr>
      <vt:lpstr>A126243070R_Data</vt:lpstr>
      <vt:lpstr>A126243070R_Latest</vt:lpstr>
      <vt:lpstr>A126243074X</vt:lpstr>
      <vt:lpstr>A126243074X_Data</vt:lpstr>
      <vt:lpstr>A126243074X_Latest</vt:lpstr>
      <vt:lpstr>A126243078J</vt:lpstr>
      <vt:lpstr>A126243078J_Data</vt:lpstr>
      <vt:lpstr>A126243078J_Latest</vt:lpstr>
      <vt:lpstr>A126243082X</vt:lpstr>
      <vt:lpstr>A126243082X_Data</vt:lpstr>
      <vt:lpstr>A126243082X_Latest</vt:lpstr>
      <vt:lpstr>A126243086J</vt:lpstr>
      <vt:lpstr>A126243086J_Data</vt:lpstr>
      <vt:lpstr>A126243086J_Latest</vt:lpstr>
      <vt:lpstr>A126243090X</vt:lpstr>
      <vt:lpstr>A126243090X_Data</vt:lpstr>
      <vt:lpstr>A126243090X_Latest</vt:lpstr>
      <vt:lpstr>A126243094J</vt:lpstr>
      <vt:lpstr>A126243094J_Data</vt:lpstr>
      <vt:lpstr>A126243094J_Latest</vt:lpstr>
      <vt:lpstr>A126243098T</vt:lpstr>
      <vt:lpstr>A126243098T_Data</vt:lpstr>
      <vt:lpstr>A126243098T_Latest</vt:lpstr>
      <vt:lpstr>A126243102W</vt:lpstr>
      <vt:lpstr>A126243102W_Data</vt:lpstr>
      <vt:lpstr>A126243102W_Latest</vt:lpstr>
      <vt:lpstr>A126243106F</vt:lpstr>
      <vt:lpstr>A126243106F_Data</vt:lpstr>
      <vt:lpstr>A126243106F_Latest</vt:lpstr>
      <vt:lpstr>A126243110W</vt:lpstr>
      <vt:lpstr>A126243110W_Data</vt:lpstr>
      <vt:lpstr>A126243110W_Latest</vt:lpstr>
      <vt:lpstr>A126243114F</vt:lpstr>
      <vt:lpstr>A126243114F_Data</vt:lpstr>
      <vt:lpstr>A126243114F_Latest</vt:lpstr>
      <vt:lpstr>A126243118R</vt:lpstr>
      <vt:lpstr>A126243118R_Data</vt:lpstr>
      <vt:lpstr>A126243118R_Latest</vt:lpstr>
      <vt:lpstr>A126243122F</vt:lpstr>
      <vt:lpstr>A126243122F_Data</vt:lpstr>
      <vt:lpstr>A126243122F_Latest</vt:lpstr>
      <vt:lpstr>A126243126R</vt:lpstr>
      <vt:lpstr>A126243126R_Data</vt:lpstr>
      <vt:lpstr>A126243126R_Latest</vt:lpstr>
      <vt:lpstr>A126243130F</vt:lpstr>
      <vt:lpstr>A126243130F_Data</vt:lpstr>
      <vt:lpstr>A126243130F_Latest</vt:lpstr>
      <vt:lpstr>A126243134R</vt:lpstr>
      <vt:lpstr>A126243134R_Data</vt:lpstr>
      <vt:lpstr>A126243134R_Latest</vt:lpstr>
      <vt:lpstr>A126243138X</vt:lpstr>
      <vt:lpstr>A126243138X_Data</vt:lpstr>
      <vt:lpstr>A126243138X_Latest</vt:lpstr>
      <vt:lpstr>A126243142R</vt:lpstr>
      <vt:lpstr>A126243142R_Data</vt:lpstr>
      <vt:lpstr>A126243142R_Latest</vt:lpstr>
      <vt:lpstr>A126243146X</vt:lpstr>
      <vt:lpstr>A126243146X_Data</vt:lpstr>
      <vt:lpstr>A126243146X_Latest</vt:lpstr>
      <vt:lpstr>A126243150R</vt:lpstr>
      <vt:lpstr>A126243150R_Data</vt:lpstr>
      <vt:lpstr>A126243150R_Latest</vt:lpstr>
      <vt:lpstr>A126243154X</vt:lpstr>
      <vt:lpstr>A126243154X_Data</vt:lpstr>
      <vt:lpstr>A126243154X_Latest</vt:lpstr>
      <vt:lpstr>A126243158J</vt:lpstr>
      <vt:lpstr>A126243158J_Data</vt:lpstr>
      <vt:lpstr>A126243158J_Latest</vt:lpstr>
      <vt:lpstr>A126243162X</vt:lpstr>
      <vt:lpstr>A126243162X_Data</vt:lpstr>
      <vt:lpstr>A126243162X_Latest</vt:lpstr>
      <vt:lpstr>A126243166J</vt:lpstr>
      <vt:lpstr>A126243166J_Data</vt:lpstr>
      <vt:lpstr>A126243166J_Latest</vt:lpstr>
      <vt:lpstr>A126243170X</vt:lpstr>
      <vt:lpstr>A126243170X_Data</vt:lpstr>
      <vt:lpstr>A126243170X_Latest</vt:lpstr>
      <vt:lpstr>A126243174J</vt:lpstr>
      <vt:lpstr>A126243174J_Data</vt:lpstr>
      <vt:lpstr>A126243174J_Latest</vt:lpstr>
      <vt:lpstr>A126243178T</vt:lpstr>
      <vt:lpstr>A126243178T_Data</vt:lpstr>
      <vt:lpstr>A126243178T_Latest</vt:lpstr>
      <vt:lpstr>A126243182J</vt:lpstr>
      <vt:lpstr>A126243182J_Data</vt:lpstr>
      <vt:lpstr>A126243182J_Latest</vt:lpstr>
      <vt:lpstr>A126243186T</vt:lpstr>
      <vt:lpstr>A126243186T_Data</vt:lpstr>
      <vt:lpstr>A126243186T_Latest</vt:lpstr>
      <vt:lpstr>A126243190J</vt:lpstr>
      <vt:lpstr>A126243190J_Data</vt:lpstr>
      <vt:lpstr>A126243190J_Latest</vt:lpstr>
      <vt:lpstr>A126243194T</vt:lpstr>
      <vt:lpstr>A126243194T_Data</vt:lpstr>
      <vt:lpstr>A126243194T_Latest</vt:lpstr>
      <vt:lpstr>A126243198A</vt:lpstr>
      <vt:lpstr>A126243198A_Data</vt:lpstr>
      <vt:lpstr>A126243198A_Latest</vt:lpstr>
      <vt:lpstr>A126243202F</vt:lpstr>
      <vt:lpstr>A126243202F_Data</vt:lpstr>
      <vt:lpstr>A126243202F_Latest</vt:lpstr>
      <vt:lpstr>A126243206R</vt:lpstr>
      <vt:lpstr>A126243206R_Data</vt:lpstr>
      <vt:lpstr>A126243206R_Latest</vt:lpstr>
      <vt:lpstr>A126243210F</vt:lpstr>
      <vt:lpstr>A126243210F_Data</vt:lpstr>
      <vt:lpstr>A126243210F_Latest</vt:lpstr>
      <vt:lpstr>A126243214R</vt:lpstr>
      <vt:lpstr>A126243214R_Data</vt:lpstr>
      <vt:lpstr>A126243214R_Latest</vt:lpstr>
      <vt:lpstr>A126243290T</vt:lpstr>
      <vt:lpstr>A126243290T_Data</vt:lpstr>
      <vt:lpstr>A126243290T_Latest</vt:lpstr>
      <vt:lpstr>A126243294A</vt:lpstr>
      <vt:lpstr>A126243294A_Data</vt:lpstr>
      <vt:lpstr>A126243294A_Latest</vt:lpstr>
      <vt:lpstr>A126243298K</vt:lpstr>
      <vt:lpstr>A126243298K_Data</vt:lpstr>
      <vt:lpstr>A126243298K_Latest</vt:lpstr>
      <vt:lpstr>A126243302R</vt:lpstr>
      <vt:lpstr>A126243302R_Data</vt:lpstr>
      <vt:lpstr>A126243302R_Latest</vt:lpstr>
      <vt:lpstr>A126243306X</vt:lpstr>
      <vt:lpstr>A126243306X_Data</vt:lpstr>
      <vt:lpstr>A126243306X_Latest</vt:lpstr>
      <vt:lpstr>A126243310R</vt:lpstr>
      <vt:lpstr>A126243310R_Data</vt:lpstr>
      <vt:lpstr>A126243310R_Latest</vt:lpstr>
      <vt:lpstr>A126243314X</vt:lpstr>
      <vt:lpstr>A126243314X_Data</vt:lpstr>
      <vt:lpstr>A126243314X_Latest</vt:lpstr>
      <vt:lpstr>A126243318J</vt:lpstr>
      <vt:lpstr>A126243318J_Data</vt:lpstr>
      <vt:lpstr>A126243318J_Latest</vt:lpstr>
      <vt:lpstr>A126243322X</vt:lpstr>
      <vt:lpstr>A126243322X_Data</vt:lpstr>
      <vt:lpstr>A126243322X_Latest</vt:lpstr>
      <vt:lpstr>A126243326J</vt:lpstr>
      <vt:lpstr>A126243326J_Data</vt:lpstr>
      <vt:lpstr>A126243326J_Latest</vt:lpstr>
      <vt:lpstr>A126243330X</vt:lpstr>
      <vt:lpstr>A126243330X_Data</vt:lpstr>
      <vt:lpstr>A126243330X_Latest</vt:lpstr>
      <vt:lpstr>A126243334J</vt:lpstr>
      <vt:lpstr>A126243334J_Data</vt:lpstr>
      <vt:lpstr>A126243334J_Latest</vt:lpstr>
      <vt:lpstr>A126243338T</vt:lpstr>
      <vt:lpstr>A126243338T_Data</vt:lpstr>
      <vt:lpstr>A126243338T_Latest</vt:lpstr>
      <vt:lpstr>A126243342J</vt:lpstr>
      <vt:lpstr>A126243342J_Data</vt:lpstr>
      <vt:lpstr>A126243342J_Latest</vt:lpstr>
      <vt:lpstr>A126243346T</vt:lpstr>
      <vt:lpstr>A126243346T_Data</vt:lpstr>
      <vt:lpstr>A126243346T_Latest</vt:lpstr>
      <vt:lpstr>A126243350J</vt:lpstr>
      <vt:lpstr>A126243350J_Data</vt:lpstr>
      <vt:lpstr>A126243350J_Latest</vt:lpstr>
      <vt:lpstr>A126243354T</vt:lpstr>
      <vt:lpstr>A126243354T_Data</vt:lpstr>
      <vt:lpstr>A126243354T_Latest</vt:lpstr>
      <vt:lpstr>A126243358A</vt:lpstr>
      <vt:lpstr>A126243358A_Data</vt:lpstr>
      <vt:lpstr>A126243358A_Latest</vt:lpstr>
      <vt:lpstr>A126243362T</vt:lpstr>
      <vt:lpstr>A126243362T_Data</vt:lpstr>
      <vt:lpstr>A126243362T_Latest</vt:lpstr>
      <vt:lpstr>A126243366A</vt:lpstr>
      <vt:lpstr>A126243366A_Data</vt:lpstr>
      <vt:lpstr>A126243366A_Latest</vt:lpstr>
      <vt:lpstr>A126243370T</vt:lpstr>
      <vt:lpstr>A126243370T_Data</vt:lpstr>
      <vt:lpstr>A126243370T_Latest</vt:lpstr>
      <vt:lpstr>A126243374A</vt:lpstr>
      <vt:lpstr>A126243374A_Data</vt:lpstr>
      <vt:lpstr>A126243374A_Latest</vt:lpstr>
      <vt:lpstr>A126243378K</vt:lpstr>
      <vt:lpstr>A126243378K_Data</vt:lpstr>
      <vt:lpstr>A126243378K_Latest</vt:lpstr>
      <vt:lpstr>A126243382A</vt:lpstr>
      <vt:lpstr>A126243382A_Data</vt:lpstr>
      <vt:lpstr>A126243382A_Latest</vt:lpstr>
      <vt:lpstr>A126243386K</vt:lpstr>
      <vt:lpstr>A126243386K_Data</vt:lpstr>
      <vt:lpstr>A126243386K_Latest</vt:lpstr>
      <vt:lpstr>A126243390A</vt:lpstr>
      <vt:lpstr>A126243390A_Data</vt:lpstr>
      <vt:lpstr>A126243390A_Latest</vt:lpstr>
      <vt:lpstr>A126243394K</vt:lpstr>
      <vt:lpstr>A126243394K_Data</vt:lpstr>
      <vt:lpstr>A126243394K_Latest</vt:lpstr>
      <vt:lpstr>A126243398V</vt:lpstr>
      <vt:lpstr>A126243398V_Data</vt:lpstr>
      <vt:lpstr>A126243398V_Latest</vt:lpstr>
      <vt:lpstr>A126243402X</vt:lpstr>
      <vt:lpstr>A126243402X_Data</vt:lpstr>
      <vt:lpstr>A126243402X_Latest</vt:lpstr>
      <vt:lpstr>A126243406J</vt:lpstr>
      <vt:lpstr>A126243406J_Data</vt:lpstr>
      <vt:lpstr>A126243406J_Latest</vt:lpstr>
      <vt:lpstr>A126243410X</vt:lpstr>
      <vt:lpstr>A126243410X_Data</vt:lpstr>
      <vt:lpstr>A126243410X_Latest</vt:lpstr>
      <vt:lpstr>A126243414J</vt:lpstr>
      <vt:lpstr>A126243414J_Data</vt:lpstr>
      <vt:lpstr>A126243414J_Latest</vt:lpstr>
      <vt:lpstr>A126243418T</vt:lpstr>
      <vt:lpstr>A126243418T_Data</vt:lpstr>
      <vt:lpstr>A126243418T_Latest</vt:lpstr>
      <vt:lpstr>A126243422J</vt:lpstr>
      <vt:lpstr>A126243422J_Data</vt:lpstr>
      <vt:lpstr>A126243422J_Latest</vt:lpstr>
      <vt:lpstr>A126243426T</vt:lpstr>
      <vt:lpstr>A126243426T_Data</vt:lpstr>
      <vt:lpstr>A126243426T_Latest</vt:lpstr>
      <vt:lpstr>A126243430J</vt:lpstr>
      <vt:lpstr>A126243430J_Data</vt:lpstr>
      <vt:lpstr>A126243430J_Latest</vt:lpstr>
      <vt:lpstr>A126243434T</vt:lpstr>
      <vt:lpstr>A126243434T_Data</vt:lpstr>
      <vt:lpstr>A126243434T_Latest</vt:lpstr>
      <vt:lpstr>A126243438A</vt:lpstr>
      <vt:lpstr>A126243438A_Data</vt:lpstr>
      <vt:lpstr>A126243438A_Latest</vt:lpstr>
      <vt:lpstr>A126243442T</vt:lpstr>
      <vt:lpstr>A126243442T_Data</vt:lpstr>
      <vt:lpstr>A126243442T_Latest</vt:lpstr>
      <vt:lpstr>A126243446A</vt:lpstr>
      <vt:lpstr>A126243446A_Data</vt:lpstr>
      <vt:lpstr>A126243446A_Latest</vt:lpstr>
      <vt:lpstr>A126243450T</vt:lpstr>
      <vt:lpstr>A126243450T_Data</vt:lpstr>
      <vt:lpstr>A126243450T_Latest</vt:lpstr>
      <vt:lpstr>A126243454A</vt:lpstr>
      <vt:lpstr>A126243454A_Data</vt:lpstr>
      <vt:lpstr>A126243454A_Latest</vt:lpstr>
      <vt:lpstr>A126243458K</vt:lpstr>
      <vt:lpstr>A126243458K_Data</vt:lpstr>
      <vt:lpstr>A126243458K_Latest</vt:lpstr>
      <vt:lpstr>A126243462A</vt:lpstr>
      <vt:lpstr>A126243462A_Data</vt:lpstr>
      <vt:lpstr>A126243462A_Latest</vt:lpstr>
      <vt:lpstr>A126243466K</vt:lpstr>
      <vt:lpstr>A126243466K_Data</vt:lpstr>
      <vt:lpstr>A126243466K_Latest</vt:lpstr>
      <vt:lpstr>A126243470A</vt:lpstr>
      <vt:lpstr>A126243470A_Data</vt:lpstr>
      <vt:lpstr>A126243470A_Latest</vt:lpstr>
      <vt:lpstr>A126243474K</vt:lpstr>
      <vt:lpstr>A126243474K_Data</vt:lpstr>
      <vt:lpstr>A126243474K_Latest</vt:lpstr>
      <vt:lpstr>A126243478V</vt:lpstr>
      <vt:lpstr>A126243478V_Data</vt:lpstr>
      <vt:lpstr>A126243478V_Latest</vt:lpstr>
      <vt:lpstr>A126243482K</vt:lpstr>
      <vt:lpstr>A126243482K_Data</vt:lpstr>
      <vt:lpstr>A126243482K_Latest</vt:lpstr>
      <vt:lpstr>A126243486V</vt:lpstr>
      <vt:lpstr>A126243486V_Data</vt:lpstr>
      <vt:lpstr>A126243486V_Latest</vt:lpstr>
      <vt:lpstr>A126243490K</vt:lpstr>
      <vt:lpstr>A126243490K_Data</vt:lpstr>
      <vt:lpstr>A126243490K_Latest</vt:lpstr>
      <vt:lpstr>A126243494V</vt:lpstr>
      <vt:lpstr>A126243494V_Data</vt:lpstr>
      <vt:lpstr>A126243494V_Latest</vt:lpstr>
      <vt:lpstr>A126243498C</vt:lpstr>
      <vt:lpstr>A126243498C_Data</vt:lpstr>
      <vt:lpstr>A126243498C_Latest</vt:lpstr>
      <vt:lpstr>A126243502J</vt:lpstr>
      <vt:lpstr>A126243502J_Data</vt:lpstr>
      <vt:lpstr>A126243502J_Latest</vt:lpstr>
      <vt:lpstr>A126243578C</vt:lpstr>
      <vt:lpstr>A126243578C_Data</vt:lpstr>
      <vt:lpstr>A126243578C_Latest</vt:lpstr>
      <vt:lpstr>A126243582V</vt:lpstr>
      <vt:lpstr>A126243582V_Data</vt:lpstr>
      <vt:lpstr>A126243582V_Latest</vt:lpstr>
      <vt:lpstr>A126243586C</vt:lpstr>
      <vt:lpstr>A126243586C_Data</vt:lpstr>
      <vt:lpstr>A126243586C_Latest</vt:lpstr>
      <vt:lpstr>A126243590V</vt:lpstr>
      <vt:lpstr>A126243590V_Data</vt:lpstr>
      <vt:lpstr>A126243590V_Latest</vt:lpstr>
      <vt:lpstr>A126243594C</vt:lpstr>
      <vt:lpstr>A126243594C_Data</vt:lpstr>
      <vt:lpstr>A126243594C_Latest</vt:lpstr>
      <vt:lpstr>A126243598L</vt:lpstr>
      <vt:lpstr>A126243598L_Data</vt:lpstr>
      <vt:lpstr>A126243598L_Latest</vt:lpstr>
      <vt:lpstr>A126243602T</vt:lpstr>
      <vt:lpstr>A126243602T_Data</vt:lpstr>
      <vt:lpstr>A126243602T_Latest</vt:lpstr>
      <vt:lpstr>A126243606A</vt:lpstr>
      <vt:lpstr>A126243606A_Data</vt:lpstr>
      <vt:lpstr>A126243606A_Latest</vt:lpstr>
      <vt:lpstr>A126243610T</vt:lpstr>
      <vt:lpstr>A126243610T_Data</vt:lpstr>
      <vt:lpstr>A126243610T_Latest</vt:lpstr>
      <vt:lpstr>A126243614A</vt:lpstr>
      <vt:lpstr>A126243614A_Data</vt:lpstr>
      <vt:lpstr>A126243614A_Latest</vt:lpstr>
      <vt:lpstr>A126243618K</vt:lpstr>
      <vt:lpstr>A126243618K_Data</vt:lpstr>
      <vt:lpstr>A126243618K_Latest</vt:lpstr>
      <vt:lpstr>A126243622A</vt:lpstr>
      <vt:lpstr>A126243622A_Data</vt:lpstr>
      <vt:lpstr>A126243622A_Latest</vt:lpstr>
      <vt:lpstr>A126243626K</vt:lpstr>
      <vt:lpstr>A126243626K_Data</vt:lpstr>
      <vt:lpstr>A126243626K_Latest</vt:lpstr>
      <vt:lpstr>A126243630A</vt:lpstr>
      <vt:lpstr>A126243630A_Data</vt:lpstr>
      <vt:lpstr>A126243630A_Latest</vt:lpstr>
      <vt:lpstr>A126243634K</vt:lpstr>
      <vt:lpstr>A126243634K_Data</vt:lpstr>
      <vt:lpstr>A126243634K_Latest</vt:lpstr>
      <vt:lpstr>A126243638V</vt:lpstr>
      <vt:lpstr>A126243638V_Data</vt:lpstr>
      <vt:lpstr>A126243638V_Latest</vt:lpstr>
      <vt:lpstr>A126243642K</vt:lpstr>
      <vt:lpstr>A126243642K_Data</vt:lpstr>
      <vt:lpstr>A126243642K_Latest</vt:lpstr>
      <vt:lpstr>A126243646V</vt:lpstr>
      <vt:lpstr>A126243646V_Data</vt:lpstr>
      <vt:lpstr>A126243646V_Latest</vt:lpstr>
      <vt:lpstr>A126243650K</vt:lpstr>
      <vt:lpstr>A126243650K_Data</vt:lpstr>
      <vt:lpstr>A126243650K_Latest</vt:lpstr>
      <vt:lpstr>A126243654V</vt:lpstr>
      <vt:lpstr>A126243654V_Data</vt:lpstr>
      <vt:lpstr>A126243654V_Latest</vt:lpstr>
      <vt:lpstr>A126243658C</vt:lpstr>
      <vt:lpstr>A126243658C_Data</vt:lpstr>
      <vt:lpstr>A126243658C_Latest</vt:lpstr>
      <vt:lpstr>A126243662V</vt:lpstr>
      <vt:lpstr>A126243662V_Data</vt:lpstr>
      <vt:lpstr>A126243662V_Latest</vt:lpstr>
      <vt:lpstr>A126243666C</vt:lpstr>
      <vt:lpstr>A126243666C_Data</vt:lpstr>
      <vt:lpstr>A126243666C_Latest</vt:lpstr>
      <vt:lpstr>A126243670V</vt:lpstr>
      <vt:lpstr>A126243670V_Data</vt:lpstr>
      <vt:lpstr>A126243670V_Latest</vt:lpstr>
      <vt:lpstr>A126243674C</vt:lpstr>
      <vt:lpstr>A126243674C_Data</vt:lpstr>
      <vt:lpstr>A126243674C_Latest</vt:lpstr>
      <vt:lpstr>A126243678L</vt:lpstr>
      <vt:lpstr>A126243678L_Data</vt:lpstr>
      <vt:lpstr>A126243678L_Latest</vt:lpstr>
      <vt:lpstr>A126243682C</vt:lpstr>
      <vt:lpstr>A126243682C_Data</vt:lpstr>
      <vt:lpstr>A126243682C_Latest</vt:lpstr>
      <vt:lpstr>A126243686L</vt:lpstr>
      <vt:lpstr>A126243686L_Data</vt:lpstr>
      <vt:lpstr>A126243686L_Latest</vt:lpstr>
      <vt:lpstr>A126243690C</vt:lpstr>
      <vt:lpstr>A126243690C_Data</vt:lpstr>
      <vt:lpstr>A126243690C_Latest</vt:lpstr>
      <vt:lpstr>A126243694L</vt:lpstr>
      <vt:lpstr>A126243694L_Data</vt:lpstr>
      <vt:lpstr>A126243694L_Latest</vt:lpstr>
      <vt:lpstr>A126243698W</vt:lpstr>
      <vt:lpstr>A126243698W_Data</vt:lpstr>
      <vt:lpstr>A126243698W_Latest</vt:lpstr>
      <vt:lpstr>A126243702A</vt:lpstr>
      <vt:lpstr>A126243702A_Data</vt:lpstr>
      <vt:lpstr>A126243702A_Latest</vt:lpstr>
      <vt:lpstr>A126243706K</vt:lpstr>
      <vt:lpstr>A126243706K_Data</vt:lpstr>
      <vt:lpstr>A126243706K_Latest</vt:lpstr>
      <vt:lpstr>A126243710A</vt:lpstr>
      <vt:lpstr>A126243710A_Data</vt:lpstr>
      <vt:lpstr>A126243710A_Latest</vt:lpstr>
      <vt:lpstr>A126243714K</vt:lpstr>
      <vt:lpstr>A126243714K_Data</vt:lpstr>
      <vt:lpstr>A126243714K_Latest</vt:lpstr>
      <vt:lpstr>A126243718V</vt:lpstr>
      <vt:lpstr>A126243718V_Data</vt:lpstr>
      <vt:lpstr>A126243718V_Latest</vt:lpstr>
      <vt:lpstr>A126243722K</vt:lpstr>
      <vt:lpstr>A126243722K_Data</vt:lpstr>
      <vt:lpstr>A126243722K_Latest</vt:lpstr>
      <vt:lpstr>A126243726V</vt:lpstr>
      <vt:lpstr>A126243726V_Data</vt:lpstr>
      <vt:lpstr>A126243726V_Latest</vt:lpstr>
      <vt:lpstr>A126243730K</vt:lpstr>
      <vt:lpstr>A126243730K_Data</vt:lpstr>
      <vt:lpstr>A126243730K_Latest</vt:lpstr>
      <vt:lpstr>A126243734V</vt:lpstr>
      <vt:lpstr>A126243734V_Data</vt:lpstr>
      <vt:lpstr>A126243734V_Latest</vt:lpstr>
      <vt:lpstr>A126243738C</vt:lpstr>
      <vt:lpstr>A126243738C_Data</vt:lpstr>
      <vt:lpstr>A126243738C_Latest</vt:lpstr>
      <vt:lpstr>A126243742V</vt:lpstr>
      <vt:lpstr>A126243742V_Data</vt:lpstr>
      <vt:lpstr>A126243742V_Latest</vt:lpstr>
      <vt:lpstr>A126243746C</vt:lpstr>
      <vt:lpstr>A126243746C_Data</vt:lpstr>
      <vt:lpstr>A126243746C_Latest</vt:lpstr>
      <vt:lpstr>A126243750V</vt:lpstr>
      <vt:lpstr>A126243750V_Data</vt:lpstr>
      <vt:lpstr>A126243750V_Latest</vt:lpstr>
      <vt:lpstr>A126243754C</vt:lpstr>
      <vt:lpstr>A126243754C_Data</vt:lpstr>
      <vt:lpstr>A126243754C_Latest</vt:lpstr>
      <vt:lpstr>A126243758L</vt:lpstr>
      <vt:lpstr>A126243758L_Data</vt:lpstr>
      <vt:lpstr>A126243758L_Latest</vt:lpstr>
      <vt:lpstr>A126243762C</vt:lpstr>
      <vt:lpstr>A126243762C_Data</vt:lpstr>
      <vt:lpstr>A126243762C_Latest</vt:lpstr>
      <vt:lpstr>A126243766L</vt:lpstr>
      <vt:lpstr>A126243766L_Data</vt:lpstr>
      <vt:lpstr>A126243766L_Latest</vt:lpstr>
      <vt:lpstr>A126243770C</vt:lpstr>
      <vt:lpstr>A126243770C_Data</vt:lpstr>
      <vt:lpstr>A126243770C_Latest</vt:lpstr>
      <vt:lpstr>A126243774L</vt:lpstr>
      <vt:lpstr>A126243774L_Data</vt:lpstr>
      <vt:lpstr>A126243774L_Latest</vt:lpstr>
      <vt:lpstr>A126243778W</vt:lpstr>
      <vt:lpstr>A126243778W_Data</vt:lpstr>
      <vt:lpstr>A126243778W_Latest</vt:lpstr>
      <vt:lpstr>A126243782L</vt:lpstr>
      <vt:lpstr>A126243782L_Data</vt:lpstr>
      <vt:lpstr>A126243782L_Latest</vt:lpstr>
      <vt:lpstr>A126243786W</vt:lpstr>
      <vt:lpstr>A126243786W_Data</vt:lpstr>
      <vt:lpstr>A126243786W_Latest</vt:lpstr>
      <vt:lpstr>A126243790L</vt:lpstr>
      <vt:lpstr>A126243790L_Data</vt:lpstr>
      <vt:lpstr>A126243790L_Latest</vt:lpstr>
      <vt:lpstr>A126243794W</vt:lpstr>
      <vt:lpstr>A126243794W_Data</vt:lpstr>
      <vt:lpstr>A126243794W_Latest</vt:lpstr>
      <vt:lpstr>A126243798F</vt:lpstr>
      <vt:lpstr>A126243798F_Data</vt:lpstr>
      <vt:lpstr>A126243798F_Latest</vt:lpstr>
      <vt:lpstr>A126243802K</vt:lpstr>
      <vt:lpstr>A126243802K_Data</vt:lpstr>
      <vt:lpstr>A126243802K_Latest</vt:lpstr>
      <vt:lpstr>A126243806V</vt:lpstr>
      <vt:lpstr>A126243806V_Data</vt:lpstr>
      <vt:lpstr>A126243806V_Latest</vt:lpstr>
      <vt:lpstr>A126243810K</vt:lpstr>
      <vt:lpstr>A126243810K_Data</vt:lpstr>
      <vt:lpstr>A126243810K_Latest</vt:lpstr>
      <vt:lpstr>A126243814V</vt:lpstr>
      <vt:lpstr>A126243814V_Data</vt:lpstr>
      <vt:lpstr>A126243814V_Latest</vt:lpstr>
      <vt:lpstr>A126243818C</vt:lpstr>
      <vt:lpstr>A126243818C_Data</vt:lpstr>
      <vt:lpstr>A126243818C_Latest</vt:lpstr>
      <vt:lpstr>A126243822V</vt:lpstr>
      <vt:lpstr>A126243822V_Data</vt:lpstr>
      <vt:lpstr>A126243822V_Latest</vt:lpstr>
      <vt:lpstr>A126243826C</vt:lpstr>
      <vt:lpstr>A126243826C_Data</vt:lpstr>
      <vt:lpstr>A126243826C_Latest</vt:lpstr>
      <vt:lpstr>A126243830V</vt:lpstr>
      <vt:lpstr>A126243830V_Data</vt:lpstr>
      <vt:lpstr>A126243830V_Latest</vt:lpstr>
      <vt:lpstr>A126243834C</vt:lpstr>
      <vt:lpstr>A126243834C_Data</vt:lpstr>
      <vt:lpstr>A126243834C_Latest</vt:lpstr>
      <vt:lpstr>A126243838L</vt:lpstr>
      <vt:lpstr>A126243838L_Data</vt:lpstr>
      <vt:lpstr>A126243838L_Latest</vt:lpstr>
      <vt:lpstr>A126243842C</vt:lpstr>
      <vt:lpstr>A126243842C_Data</vt:lpstr>
      <vt:lpstr>A126243842C_Latest</vt:lpstr>
      <vt:lpstr>A126243846L</vt:lpstr>
      <vt:lpstr>A126243846L_Data</vt:lpstr>
      <vt:lpstr>A126243846L_Latest</vt:lpstr>
      <vt:lpstr>A126243850C</vt:lpstr>
      <vt:lpstr>A126243850C_Data</vt:lpstr>
      <vt:lpstr>A126243850C_Latest</vt:lpstr>
      <vt:lpstr>A126243854L</vt:lpstr>
      <vt:lpstr>A126243854L_Data</vt:lpstr>
      <vt:lpstr>A126243854L_Latest</vt:lpstr>
      <vt:lpstr>A126243858W</vt:lpstr>
      <vt:lpstr>A126243858W_Data</vt:lpstr>
      <vt:lpstr>A126243858W_Latest</vt:lpstr>
      <vt:lpstr>A126243862L</vt:lpstr>
      <vt:lpstr>A126243862L_Data</vt:lpstr>
      <vt:lpstr>A126243862L_Latest</vt:lpstr>
      <vt:lpstr>A126243866W</vt:lpstr>
      <vt:lpstr>A126243866W_Data</vt:lpstr>
      <vt:lpstr>A126243866W_Latest</vt:lpstr>
      <vt:lpstr>A126243870L</vt:lpstr>
      <vt:lpstr>A126243870L_Data</vt:lpstr>
      <vt:lpstr>A126243870L_Latest</vt:lpstr>
      <vt:lpstr>A126243874W</vt:lpstr>
      <vt:lpstr>A126243874W_Data</vt:lpstr>
      <vt:lpstr>A126243874W_Latest</vt:lpstr>
      <vt:lpstr>A126243878F</vt:lpstr>
      <vt:lpstr>A126243878F_Data</vt:lpstr>
      <vt:lpstr>A126243878F_Latest</vt:lpstr>
      <vt:lpstr>A126243882W</vt:lpstr>
      <vt:lpstr>A126243882W_Data</vt:lpstr>
      <vt:lpstr>A126243882W_Latest</vt:lpstr>
      <vt:lpstr>A126243886F</vt:lpstr>
      <vt:lpstr>A126243886F_Data</vt:lpstr>
      <vt:lpstr>A126243886F_Latest</vt:lpstr>
      <vt:lpstr>A126243890W</vt:lpstr>
      <vt:lpstr>A126243890W_Data</vt:lpstr>
      <vt:lpstr>A126243890W_Latest</vt:lpstr>
      <vt:lpstr>A126243894F</vt:lpstr>
      <vt:lpstr>A126243894F_Data</vt:lpstr>
      <vt:lpstr>A126243894F_Latest</vt:lpstr>
      <vt:lpstr>A126243898R</vt:lpstr>
      <vt:lpstr>A126243898R_Data</vt:lpstr>
      <vt:lpstr>A126243898R_Latest</vt:lpstr>
      <vt:lpstr>A126243902V</vt:lpstr>
      <vt:lpstr>A126243902V_Data</vt:lpstr>
      <vt:lpstr>A126243902V_Latest</vt:lpstr>
      <vt:lpstr>A126243906C</vt:lpstr>
      <vt:lpstr>A126243906C_Data</vt:lpstr>
      <vt:lpstr>A126243906C_Latest</vt:lpstr>
      <vt:lpstr>A126243910V</vt:lpstr>
      <vt:lpstr>A126243910V_Data</vt:lpstr>
      <vt:lpstr>A126243910V_Latest</vt:lpstr>
      <vt:lpstr>A126243914C</vt:lpstr>
      <vt:lpstr>A126243914C_Data</vt:lpstr>
      <vt:lpstr>A126243914C_Latest</vt:lpstr>
      <vt:lpstr>A126243918L</vt:lpstr>
      <vt:lpstr>A126243918L_Data</vt:lpstr>
      <vt:lpstr>A126243918L_Latest</vt:lpstr>
      <vt:lpstr>A126243922C</vt:lpstr>
      <vt:lpstr>A126243922C_Data</vt:lpstr>
      <vt:lpstr>A126243922C_Latest</vt:lpstr>
      <vt:lpstr>A126243926L</vt:lpstr>
      <vt:lpstr>A126243926L_Data</vt:lpstr>
      <vt:lpstr>A126243926L_Latest</vt:lpstr>
      <vt:lpstr>A126243930C</vt:lpstr>
      <vt:lpstr>A126243930C_Data</vt:lpstr>
      <vt:lpstr>A126243930C_Latest</vt:lpstr>
      <vt:lpstr>A126243934L</vt:lpstr>
      <vt:lpstr>A126243934L_Data</vt:lpstr>
      <vt:lpstr>A126243934L_Latest</vt:lpstr>
      <vt:lpstr>A126243938W</vt:lpstr>
      <vt:lpstr>A126243938W_Data</vt:lpstr>
      <vt:lpstr>A126243938W_Latest</vt:lpstr>
      <vt:lpstr>A126243942L</vt:lpstr>
      <vt:lpstr>A126243942L_Data</vt:lpstr>
      <vt:lpstr>A126243942L_Latest</vt:lpstr>
      <vt:lpstr>A126243946W</vt:lpstr>
      <vt:lpstr>A126243946W_Data</vt:lpstr>
      <vt:lpstr>A126243946W_Latest</vt:lpstr>
      <vt:lpstr>A126243950L</vt:lpstr>
      <vt:lpstr>A126243950L_Data</vt:lpstr>
      <vt:lpstr>A126243950L_Latest</vt:lpstr>
      <vt:lpstr>A126243954W</vt:lpstr>
      <vt:lpstr>A126243954W_Data</vt:lpstr>
      <vt:lpstr>A126243954W_Latest</vt:lpstr>
      <vt:lpstr>A126243958F</vt:lpstr>
      <vt:lpstr>A126243958F_Data</vt:lpstr>
      <vt:lpstr>A126243958F_Latest</vt:lpstr>
      <vt:lpstr>A126243962W</vt:lpstr>
      <vt:lpstr>A126243962W_Data</vt:lpstr>
      <vt:lpstr>A126243962W_Latest</vt:lpstr>
      <vt:lpstr>A126243966F</vt:lpstr>
      <vt:lpstr>A126243966F_Data</vt:lpstr>
      <vt:lpstr>A126243966F_Latest</vt:lpstr>
      <vt:lpstr>A126243970W</vt:lpstr>
      <vt:lpstr>A126243970W_Data</vt:lpstr>
      <vt:lpstr>A126243970W_Latest</vt:lpstr>
      <vt:lpstr>A126243974F</vt:lpstr>
      <vt:lpstr>A126243974F_Data</vt:lpstr>
      <vt:lpstr>A126243974F_Latest</vt:lpstr>
      <vt:lpstr>A126243978R</vt:lpstr>
      <vt:lpstr>A126243978R_Data</vt:lpstr>
      <vt:lpstr>A126243978R_Latest</vt:lpstr>
      <vt:lpstr>A126243982F</vt:lpstr>
      <vt:lpstr>A126243982F_Data</vt:lpstr>
      <vt:lpstr>A126243982F_Latest</vt:lpstr>
      <vt:lpstr>A126243986R</vt:lpstr>
      <vt:lpstr>A126243986R_Data</vt:lpstr>
      <vt:lpstr>A126243986R_Latest</vt:lpstr>
      <vt:lpstr>A126243990F</vt:lpstr>
      <vt:lpstr>A126243990F_Data</vt:lpstr>
      <vt:lpstr>A126243990F_Latest</vt:lpstr>
      <vt:lpstr>A126243994R</vt:lpstr>
      <vt:lpstr>A126243994R_Data</vt:lpstr>
      <vt:lpstr>A126243994R_Latest</vt:lpstr>
      <vt:lpstr>A126243998X</vt:lpstr>
      <vt:lpstr>A126243998X_Data</vt:lpstr>
      <vt:lpstr>A126243998X_Latest</vt:lpstr>
      <vt:lpstr>A126244002F</vt:lpstr>
      <vt:lpstr>A126244002F_Data</vt:lpstr>
      <vt:lpstr>A126244002F_Latest</vt:lpstr>
      <vt:lpstr>A126244006R</vt:lpstr>
      <vt:lpstr>A126244006R_Data</vt:lpstr>
      <vt:lpstr>A126244006R_Latest</vt:lpstr>
      <vt:lpstr>A126244082T</vt:lpstr>
      <vt:lpstr>A126244082T_Data</vt:lpstr>
      <vt:lpstr>A126244082T_Latest</vt:lpstr>
      <vt:lpstr>A126244086A</vt:lpstr>
      <vt:lpstr>A126244086A_Data</vt:lpstr>
      <vt:lpstr>A126244086A_Latest</vt:lpstr>
      <vt:lpstr>A126244090T</vt:lpstr>
      <vt:lpstr>A126244090T_Data</vt:lpstr>
      <vt:lpstr>A126244090T_Latest</vt:lpstr>
      <vt:lpstr>A126244094A</vt:lpstr>
      <vt:lpstr>A126244094A_Data</vt:lpstr>
      <vt:lpstr>A126244094A_Latest</vt:lpstr>
      <vt:lpstr>A126244098K</vt:lpstr>
      <vt:lpstr>A126244098K_Data</vt:lpstr>
      <vt:lpstr>A126244098K_Latest</vt:lpstr>
      <vt:lpstr>A126244102R</vt:lpstr>
      <vt:lpstr>A126244102R_Data</vt:lpstr>
      <vt:lpstr>A126244102R_Latest</vt:lpstr>
      <vt:lpstr>A126244106X</vt:lpstr>
      <vt:lpstr>A126244106X_Data</vt:lpstr>
      <vt:lpstr>A126244106X_Latest</vt:lpstr>
      <vt:lpstr>A126244110R</vt:lpstr>
      <vt:lpstr>A126244110R_Data</vt:lpstr>
      <vt:lpstr>A126244110R_Latest</vt:lpstr>
      <vt:lpstr>A126244114X</vt:lpstr>
      <vt:lpstr>A126244114X_Data</vt:lpstr>
      <vt:lpstr>A126244114X_Latest</vt:lpstr>
      <vt:lpstr>A126244118J</vt:lpstr>
      <vt:lpstr>A126244118J_Data</vt:lpstr>
      <vt:lpstr>A126244118J_Latest</vt:lpstr>
      <vt:lpstr>A126244122X</vt:lpstr>
      <vt:lpstr>A126244122X_Data</vt:lpstr>
      <vt:lpstr>A126244122X_Latest</vt:lpstr>
      <vt:lpstr>A126244126J</vt:lpstr>
      <vt:lpstr>A126244126J_Data</vt:lpstr>
      <vt:lpstr>A126244126J_Latest</vt:lpstr>
      <vt:lpstr>A126244130X</vt:lpstr>
      <vt:lpstr>A126244130X_Data</vt:lpstr>
      <vt:lpstr>A126244130X_Latest</vt:lpstr>
      <vt:lpstr>A126244134J</vt:lpstr>
      <vt:lpstr>A126244134J_Data</vt:lpstr>
      <vt:lpstr>A126244134J_Latest</vt:lpstr>
      <vt:lpstr>A126244138T</vt:lpstr>
      <vt:lpstr>A126244138T_Data</vt:lpstr>
      <vt:lpstr>A126244138T_Latest</vt:lpstr>
      <vt:lpstr>A126244142J</vt:lpstr>
      <vt:lpstr>A126244142J_Data</vt:lpstr>
      <vt:lpstr>A126244142J_Latest</vt:lpstr>
      <vt:lpstr>A126244146T</vt:lpstr>
      <vt:lpstr>A126244146T_Data</vt:lpstr>
      <vt:lpstr>A126244146T_Latest</vt:lpstr>
      <vt:lpstr>A126244150J</vt:lpstr>
      <vt:lpstr>A126244150J_Data</vt:lpstr>
      <vt:lpstr>A126244150J_Latest</vt:lpstr>
      <vt:lpstr>A126244154T</vt:lpstr>
      <vt:lpstr>A126244154T_Data</vt:lpstr>
      <vt:lpstr>A126244154T_Latest</vt:lpstr>
      <vt:lpstr>A126244158A</vt:lpstr>
      <vt:lpstr>A126244158A_Data</vt:lpstr>
      <vt:lpstr>A126244158A_Latest</vt:lpstr>
      <vt:lpstr>A126244162T</vt:lpstr>
      <vt:lpstr>A126244162T_Data</vt:lpstr>
      <vt:lpstr>A126244162T_Latest</vt:lpstr>
      <vt:lpstr>A126244166A</vt:lpstr>
      <vt:lpstr>A126244166A_Data</vt:lpstr>
      <vt:lpstr>A126244166A_Latest</vt:lpstr>
      <vt:lpstr>A126244170T</vt:lpstr>
      <vt:lpstr>A126244170T_Data</vt:lpstr>
      <vt:lpstr>A126244170T_Latest</vt:lpstr>
      <vt:lpstr>A126244174A</vt:lpstr>
      <vt:lpstr>A126244174A_Data</vt:lpstr>
      <vt:lpstr>A126244174A_Latest</vt:lpstr>
      <vt:lpstr>A126244178K</vt:lpstr>
      <vt:lpstr>A126244178K_Data</vt:lpstr>
      <vt:lpstr>A126244178K_Latest</vt:lpstr>
      <vt:lpstr>A126244182A</vt:lpstr>
      <vt:lpstr>A126244182A_Data</vt:lpstr>
      <vt:lpstr>A126244182A_Latest</vt:lpstr>
      <vt:lpstr>A126244186K</vt:lpstr>
      <vt:lpstr>A126244186K_Data</vt:lpstr>
      <vt:lpstr>A126244186K_Latest</vt:lpstr>
      <vt:lpstr>A126244190A</vt:lpstr>
      <vt:lpstr>A126244190A_Data</vt:lpstr>
      <vt:lpstr>A126244190A_Latest</vt:lpstr>
      <vt:lpstr>A126244194K</vt:lpstr>
      <vt:lpstr>A126244194K_Data</vt:lpstr>
      <vt:lpstr>A126244194K_Latest</vt:lpstr>
      <vt:lpstr>A126244198V</vt:lpstr>
      <vt:lpstr>A126244198V_Data</vt:lpstr>
      <vt:lpstr>A126244198V_Latest</vt:lpstr>
      <vt:lpstr>A126244202X</vt:lpstr>
      <vt:lpstr>A126244202X_Data</vt:lpstr>
      <vt:lpstr>A126244202X_Latest</vt:lpstr>
      <vt:lpstr>A126244206J</vt:lpstr>
      <vt:lpstr>A126244206J_Data</vt:lpstr>
      <vt:lpstr>A126244206J_Latest</vt:lpstr>
      <vt:lpstr>A126244210X</vt:lpstr>
      <vt:lpstr>A126244210X_Data</vt:lpstr>
      <vt:lpstr>A126244210X_Latest</vt:lpstr>
      <vt:lpstr>A126244214J</vt:lpstr>
      <vt:lpstr>A126244214J_Data</vt:lpstr>
      <vt:lpstr>A126244214J_Latest</vt:lpstr>
      <vt:lpstr>A126244218T</vt:lpstr>
      <vt:lpstr>A126244218T_Data</vt:lpstr>
      <vt:lpstr>A126244218T_Latest</vt:lpstr>
      <vt:lpstr>A126244222J</vt:lpstr>
      <vt:lpstr>A126244222J_Data</vt:lpstr>
      <vt:lpstr>A126244222J_Latest</vt:lpstr>
      <vt:lpstr>A126244226T</vt:lpstr>
      <vt:lpstr>A126244226T_Data</vt:lpstr>
      <vt:lpstr>A126244226T_Latest</vt:lpstr>
      <vt:lpstr>A126244230J</vt:lpstr>
      <vt:lpstr>A126244230J_Data</vt:lpstr>
      <vt:lpstr>A126244230J_Latest</vt:lpstr>
      <vt:lpstr>A126244234T</vt:lpstr>
      <vt:lpstr>A126244234T_Data</vt:lpstr>
      <vt:lpstr>A126244234T_Latest</vt:lpstr>
      <vt:lpstr>A126244238A</vt:lpstr>
      <vt:lpstr>A126244238A_Data</vt:lpstr>
      <vt:lpstr>A126244238A_Latest</vt:lpstr>
      <vt:lpstr>A126244242T</vt:lpstr>
      <vt:lpstr>A126244242T_Data</vt:lpstr>
      <vt:lpstr>A126244242T_Latest</vt:lpstr>
      <vt:lpstr>A126244246A</vt:lpstr>
      <vt:lpstr>A126244246A_Data</vt:lpstr>
      <vt:lpstr>A126244246A_Latest</vt:lpstr>
      <vt:lpstr>A126244250T</vt:lpstr>
      <vt:lpstr>A126244250T_Data</vt:lpstr>
      <vt:lpstr>A126244250T_Latest</vt:lpstr>
      <vt:lpstr>A126244254A</vt:lpstr>
      <vt:lpstr>A126244254A_Data</vt:lpstr>
      <vt:lpstr>A126244254A_Latest</vt:lpstr>
      <vt:lpstr>A126244258K</vt:lpstr>
      <vt:lpstr>A126244258K_Data</vt:lpstr>
      <vt:lpstr>A126244258K_Latest</vt:lpstr>
      <vt:lpstr>A126244262A</vt:lpstr>
      <vt:lpstr>A126244262A_Data</vt:lpstr>
      <vt:lpstr>A126244262A_Latest</vt:lpstr>
      <vt:lpstr>A126244266K</vt:lpstr>
      <vt:lpstr>A126244266K_Data</vt:lpstr>
      <vt:lpstr>A126244266K_Latest</vt:lpstr>
      <vt:lpstr>A126244270A</vt:lpstr>
      <vt:lpstr>A126244270A_Data</vt:lpstr>
      <vt:lpstr>A126244270A_Latest</vt:lpstr>
      <vt:lpstr>A126244274K</vt:lpstr>
      <vt:lpstr>A126244274K_Data</vt:lpstr>
      <vt:lpstr>A126244274K_Latest</vt:lpstr>
      <vt:lpstr>A126244278V</vt:lpstr>
      <vt:lpstr>A126244278V_Data</vt:lpstr>
      <vt:lpstr>A126244278V_Latest</vt:lpstr>
      <vt:lpstr>A126244282K</vt:lpstr>
      <vt:lpstr>A126244282K_Data</vt:lpstr>
      <vt:lpstr>A126244282K_Latest</vt:lpstr>
      <vt:lpstr>A126244286V</vt:lpstr>
      <vt:lpstr>A126244286V_Data</vt:lpstr>
      <vt:lpstr>A126244286V_Latest</vt:lpstr>
      <vt:lpstr>A126244290K</vt:lpstr>
      <vt:lpstr>A126244290K_Data</vt:lpstr>
      <vt:lpstr>A126244290K_Latest</vt:lpstr>
      <vt:lpstr>A126244294V</vt:lpstr>
      <vt:lpstr>A126244294V_Data</vt:lpstr>
      <vt:lpstr>A126244294V_Latest</vt:lpstr>
      <vt:lpstr>A126244370K</vt:lpstr>
      <vt:lpstr>A126244370K_Data</vt:lpstr>
      <vt:lpstr>A126244370K_Latest</vt:lpstr>
      <vt:lpstr>A126244374V</vt:lpstr>
      <vt:lpstr>A126244374V_Data</vt:lpstr>
      <vt:lpstr>A126244374V_Latest</vt:lpstr>
      <vt:lpstr>A126244378C</vt:lpstr>
      <vt:lpstr>A126244378C_Data</vt:lpstr>
      <vt:lpstr>A126244378C_Latest</vt:lpstr>
      <vt:lpstr>A126244382V</vt:lpstr>
      <vt:lpstr>A126244382V_Data</vt:lpstr>
      <vt:lpstr>A126244382V_Latest</vt:lpstr>
      <vt:lpstr>A126244386C</vt:lpstr>
      <vt:lpstr>A126244386C_Data</vt:lpstr>
      <vt:lpstr>A126244386C_Latest</vt:lpstr>
      <vt:lpstr>A126244390V</vt:lpstr>
      <vt:lpstr>A126244390V_Data</vt:lpstr>
      <vt:lpstr>A126244390V_Latest</vt:lpstr>
      <vt:lpstr>A126244394C</vt:lpstr>
      <vt:lpstr>A126244394C_Data</vt:lpstr>
      <vt:lpstr>A126244394C_Latest</vt:lpstr>
      <vt:lpstr>A126244398L</vt:lpstr>
      <vt:lpstr>A126244398L_Data</vt:lpstr>
      <vt:lpstr>A126244398L_Latest</vt:lpstr>
      <vt:lpstr>A126244402T</vt:lpstr>
      <vt:lpstr>A126244402T_Data</vt:lpstr>
      <vt:lpstr>A126244402T_Latest</vt:lpstr>
      <vt:lpstr>A126244406A</vt:lpstr>
      <vt:lpstr>A126244406A_Data</vt:lpstr>
      <vt:lpstr>A126244406A_Latest</vt:lpstr>
      <vt:lpstr>A126244410T</vt:lpstr>
      <vt:lpstr>A126244410T_Data</vt:lpstr>
      <vt:lpstr>A126244410T_Latest</vt:lpstr>
      <vt:lpstr>A126244414A</vt:lpstr>
      <vt:lpstr>A126244414A_Data</vt:lpstr>
      <vt:lpstr>A126244414A_Latest</vt:lpstr>
      <vt:lpstr>A126244418K</vt:lpstr>
      <vt:lpstr>A126244418K_Data</vt:lpstr>
      <vt:lpstr>A126244418K_Latest</vt:lpstr>
      <vt:lpstr>A126244422A</vt:lpstr>
      <vt:lpstr>A126244422A_Data</vt:lpstr>
      <vt:lpstr>A126244422A_Latest</vt:lpstr>
      <vt:lpstr>A126244426K</vt:lpstr>
      <vt:lpstr>A126244426K_Data</vt:lpstr>
      <vt:lpstr>A126244426K_Latest</vt:lpstr>
      <vt:lpstr>A126244430A</vt:lpstr>
      <vt:lpstr>A126244430A_Data</vt:lpstr>
      <vt:lpstr>A126244430A_Latest</vt:lpstr>
      <vt:lpstr>A126244434K</vt:lpstr>
      <vt:lpstr>A126244434K_Data</vt:lpstr>
      <vt:lpstr>A126244434K_Latest</vt:lpstr>
      <vt:lpstr>A126244438V</vt:lpstr>
      <vt:lpstr>A126244438V_Data</vt:lpstr>
      <vt:lpstr>A126244438V_Latest</vt:lpstr>
      <vt:lpstr>A126244442K</vt:lpstr>
      <vt:lpstr>A126244442K_Data</vt:lpstr>
      <vt:lpstr>A126244442K_Latest</vt:lpstr>
      <vt:lpstr>A126244446V</vt:lpstr>
      <vt:lpstr>A126244446V_Data</vt:lpstr>
      <vt:lpstr>A126244446V_Latest</vt:lpstr>
      <vt:lpstr>A126244450K</vt:lpstr>
      <vt:lpstr>A126244450K_Data</vt:lpstr>
      <vt:lpstr>A126244450K_Latest</vt:lpstr>
      <vt:lpstr>A126244454V</vt:lpstr>
      <vt:lpstr>A126244454V_Data</vt:lpstr>
      <vt:lpstr>A126244454V_Latest</vt:lpstr>
      <vt:lpstr>A126244458C</vt:lpstr>
      <vt:lpstr>A126244458C_Data</vt:lpstr>
      <vt:lpstr>A126244458C_Latest</vt:lpstr>
      <vt:lpstr>A126244462V</vt:lpstr>
      <vt:lpstr>A126244462V_Data</vt:lpstr>
      <vt:lpstr>A126244462V_Latest</vt:lpstr>
      <vt:lpstr>A126244466C</vt:lpstr>
      <vt:lpstr>A126244466C_Data</vt:lpstr>
      <vt:lpstr>A126244466C_Latest</vt:lpstr>
      <vt:lpstr>A126244470V</vt:lpstr>
      <vt:lpstr>A126244470V_Data</vt:lpstr>
      <vt:lpstr>A126244470V_Latest</vt:lpstr>
      <vt:lpstr>A126244474C</vt:lpstr>
      <vt:lpstr>A126244474C_Data</vt:lpstr>
      <vt:lpstr>A126244474C_Latest</vt:lpstr>
      <vt:lpstr>A126244478L</vt:lpstr>
      <vt:lpstr>A126244478L_Data</vt:lpstr>
      <vt:lpstr>A126244478L_Latest</vt:lpstr>
      <vt:lpstr>A126244482C</vt:lpstr>
      <vt:lpstr>A126244482C_Data</vt:lpstr>
      <vt:lpstr>A126244482C_Latest</vt:lpstr>
      <vt:lpstr>A126244486L</vt:lpstr>
      <vt:lpstr>A126244486L_Data</vt:lpstr>
      <vt:lpstr>A126244486L_Latest</vt:lpstr>
      <vt:lpstr>A126244490C</vt:lpstr>
      <vt:lpstr>A126244490C_Data</vt:lpstr>
      <vt:lpstr>A126244490C_Latest</vt:lpstr>
      <vt:lpstr>A126244494L</vt:lpstr>
      <vt:lpstr>A126244494L_Data</vt:lpstr>
      <vt:lpstr>A126244494L_Latest</vt:lpstr>
      <vt:lpstr>A126244498W</vt:lpstr>
      <vt:lpstr>A126244498W_Data</vt:lpstr>
      <vt:lpstr>A126244498W_Latest</vt:lpstr>
      <vt:lpstr>A126244502A</vt:lpstr>
      <vt:lpstr>A126244502A_Data</vt:lpstr>
      <vt:lpstr>A126244502A_Latest</vt:lpstr>
      <vt:lpstr>A126244506K</vt:lpstr>
      <vt:lpstr>A126244506K_Data</vt:lpstr>
      <vt:lpstr>A126244506K_Latest</vt:lpstr>
      <vt:lpstr>A126244510A</vt:lpstr>
      <vt:lpstr>A126244510A_Data</vt:lpstr>
      <vt:lpstr>A126244510A_Latest</vt:lpstr>
      <vt:lpstr>A126244514K</vt:lpstr>
      <vt:lpstr>A126244514K_Data</vt:lpstr>
      <vt:lpstr>A126244514K_Latest</vt:lpstr>
      <vt:lpstr>A126244518V</vt:lpstr>
      <vt:lpstr>A126244518V_Data</vt:lpstr>
      <vt:lpstr>A126244518V_Latest</vt:lpstr>
      <vt:lpstr>A126244522K</vt:lpstr>
      <vt:lpstr>A126244522K_Data</vt:lpstr>
      <vt:lpstr>A126244522K_Latest</vt:lpstr>
      <vt:lpstr>A126244526V</vt:lpstr>
      <vt:lpstr>A126244526V_Data</vt:lpstr>
      <vt:lpstr>A126244526V_Latest</vt:lpstr>
      <vt:lpstr>A126244530K</vt:lpstr>
      <vt:lpstr>A126244530K_Data</vt:lpstr>
      <vt:lpstr>A126244530K_Latest</vt:lpstr>
      <vt:lpstr>A126244534V</vt:lpstr>
      <vt:lpstr>A126244534V_Data</vt:lpstr>
      <vt:lpstr>A126244534V_Latest</vt:lpstr>
      <vt:lpstr>A126244538C</vt:lpstr>
      <vt:lpstr>A126244538C_Data</vt:lpstr>
      <vt:lpstr>A126244538C_Latest</vt:lpstr>
      <vt:lpstr>A126244542V</vt:lpstr>
      <vt:lpstr>A126244542V_Data</vt:lpstr>
      <vt:lpstr>A126244542V_Latest</vt:lpstr>
      <vt:lpstr>A126244546C</vt:lpstr>
      <vt:lpstr>A126244546C_Data</vt:lpstr>
      <vt:lpstr>A126244546C_Latest</vt:lpstr>
      <vt:lpstr>A126244550V</vt:lpstr>
      <vt:lpstr>A126244550V_Data</vt:lpstr>
      <vt:lpstr>A126244550V_Latest</vt:lpstr>
      <vt:lpstr>A126244554C</vt:lpstr>
      <vt:lpstr>A126244554C_Data</vt:lpstr>
      <vt:lpstr>A126244554C_Latest</vt:lpstr>
      <vt:lpstr>A126244558L</vt:lpstr>
      <vt:lpstr>A126244558L_Data</vt:lpstr>
      <vt:lpstr>A126244558L_Latest</vt:lpstr>
      <vt:lpstr>A126244562C</vt:lpstr>
      <vt:lpstr>A126244562C_Data</vt:lpstr>
      <vt:lpstr>A126244562C_Latest</vt:lpstr>
      <vt:lpstr>A126244566L</vt:lpstr>
      <vt:lpstr>A126244566L_Data</vt:lpstr>
      <vt:lpstr>A126244566L_Latest</vt:lpstr>
      <vt:lpstr>A126244570C</vt:lpstr>
      <vt:lpstr>A126244570C_Data</vt:lpstr>
      <vt:lpstr>A126244570C_Latest</vt:lpstr>
      <vt:lpstr>A126244574L</vt:lpstr>
      <vt:lpstr>A126244574L_Data</vt:lpstr>
      <vt:lpstr>A126244574L_Latest</vt:lpstr>
      <vt:lpstr>A126244578W</vt:lpstr>
      <vt:lpstr>A126244578W_Data</vt:lpstr>
      <vt:lpstr>A126244578W_Latest</vt:lpstr>
      <vt:lpstr>A126244582L</vt:lpstr>
      <vt:lpstr>A126244582L_Data</vt:lpstr>
      <vt:lpstr>A126244582L_Latest</vt:lpstr>
      <vt:lpstr>A126244586W</vt:lpstr>
      <vt:lpstr>A126244586W_Data</vt:lpstr>
      <vt:lpstr>A126244586W_Latest</vt:lpstr>
      <vt:lpstr>A126244590L</vt:lpstr>
      <vt:lpstr>A126244590L_Data</vt:lpstr>
      <vt:lpstr>A126244590L_Latest</vt:lpstr>
      <vt:lpstr>A126244594W</vt:lpstr>
      <vt:lpstr>A126244594W_Data</vt:lpstr>
      <vt:lpstr>A126244594W_Latest</vt:lpstr>
      <vt:lpstr>A126244598F</vt:lpstr>
      <vt:lpstr>A126244598F_Data</vt:lpstr>
      <vt:lpstr>A126244598F_Latest</vt:lpstr>
      <vt:lpstr>A126244602K</vt:lpstr>
      <vt:lpstr>A126244602K_Data</vt:lpstr>
      <vt:lpstr>A126244602K_Latest</vt:lpstr>
      <vt:lpstr>A126244606V</vt:lpstr>
      <vt:lpstr>A126244606V_Data</vt:lpstr>
      <vt:lpstr>A126244606V_Latest</vt:lpstr>
      <vt:lpstr>A126244610K</vt:lpstr>
      <vt:lpstr>A126244610K_Data</vt:lpstr>
      <vt:lpstr>A126244610K_Latest</vt:lpstr>
      <vt:lpstr>A126244614V</vt:lpstr>
      <vt:lpstr>A126244614V_Data</vt:lpstr>
      <vt:lpstr>A126244614V_Latest</vt:lpstr>
      <vt:lpstr>A126244618C</vt:lpstr>
      <vt:lpstr>A126244618C_Data</vt:lpstr>
      <vt:lpstr>A126244618C_Latest</vt:lpstr>
      <vt:lpstr>A126244622V</vt:lpstr>
      <vt:lpstr>A126244622V_Data</vt:lpstr>
      <vt:lpstr>A126244622V_Latest</vt:lpstr>
      <vt:lpstr>A126244626C</vt:lpstr>
      <vt:lpstr>A126244626C_Data</vt:lpstr>
      <vt:lpstr>A126244626C_Latest</vt:lpstr>
      <vt:lpstr>A126244630V</vt:lpstr>
      <vt:lpstr>A126244630V_Data</vt:lpstr>
      <vt:lpstr>A126244630V_Latest</vt:lpstr>
      <vt:lpstr>A126244634C</vt:lpstr>
      <vt:lpstr>A126244634C_Data</vt:lpstr>
      <vt:lpstr>A126244634C_Latest</vt:lpstr>
      <vt:lpstr>A126244638L</vt:lpstr>
      <vt:lpstr>A126244638L_Data</vt:lpstr>
      <vt:lpstr>A126244638L_Latest</vt:lpstr>
      <vt:lpstr>A126244642C</vt:lpstr>
      <vt:lpstr>A126244642C_Data</vt:lpstr>
      <vt:lpstr>A126244642C_Latest</vt:lpstr>
      <vt:lpstr>A126244646L</vt:lpstr>
      <vt:lpstr>A126244646L_Data</vt:lpstr>
      <vt:lpstr>A126244646L_Latest</vt:lpstr>
      <vt:lpstr>A126244650C</vt:lpstr>
      <vt:lpstr>A126244650C_Data</vt:lpstr>
      <vt:lpstr>A126244650C_Latest</vt:lpstr>
      <vt:lpstr>A126244654L</vt:lpstr>
      <vt:lpstr>A126244654L_Data</vt:lpstr>
      <vt:lpstr>A126244654L_Latest</vt:lpstr>
      <vt:lpstr>A126244658W</vt:lpstr>
      <vt:lpstr>A126244658W_Data</vt:lpstr>
      <vt:lpstr>A126244658W_Latest</vt:lpstr>
      <vt:lpstr>A126244662L</vt:lpstr>
      <vt:lpstr>A126244662L_Data</vt:lpstr>
      <vt:lpstr>A126244662L_Latest</vt:lpstr>
      <vt:lpstr>A126244666W</vt:lpstr>
      <vt:lpstr>A126244666W_Data</vt:lpstr>
      <vt:lpstr>A126244666W_Latest</vt:lpstr>
      <vt:lpstr>A126244670L</vt:lpstr>
      <vt:lpstr>A126244670L_Data</vt:lpstr>
      <vt:lpstr>A126244670L_Latest</vt:lpstr>
      <vt:lpstr>A126244674W</vt:lpstr>
      <vt:lpstr>A126244674W_Data</vt:lpstr>
      <vt:lpstr>A126244674W_Latest</vt:lpstr>
      <vt:lpstr>A126244678F</vt:lpstr>
      <vt:lpstr>A126244678F_Data</vt:lpstr>
      <vt:lpstr>A126244678F_Latest</vt:lpstr>
      <vt:lpstr>A126244682W</vt:lpstr>
      <vt:lpstr>A126244682W_Data</vt:lpstr>
      <vt:lpstr>A126244682W_Latest</vt:lpstr>
      <vt:lpstr>A126244686F</vt:lpstr>
      <vt:lpstr>A126244686F_Data</vt:lpstr>
      <vt:lpstr>A126244686F_Latest</vt:lpstr>
      <vt:lpstr>A126244690W</vt:lpstr>
      <vt:lpstr>A126244690W_Data</vt:lpstr>
      <vt:lpstr>A126244690W_Latest</vt:lpstr>
      <vt:lpstr>A126244694F</vt:lpstr>
      <vt:lpstr>A126244694F_Data</vt:lpstr>
      <vt:lpstr>A126244694F_Latest</vt:lpstr>
      <vt:lpstr>A126244698R</vt:lpstr>
      <vt:lpstr>A126244698R_Data</vt:lpstr>
      <vt:lpstr>A126244698R_Latest</vt:lpstr>
      <vt:lpstr>A126244702V</vt:lpstr>
      <vt:lpstr>A126244702V_Data</vt:lpstr>
      <vt:lpstr>A126244702V_Latest</vt:lpstr>
      <vt:lpstr>A126244706C</vt:lpstr>
      <vt:lpstr>A126244706C_Data</vt:lpstr>
      <vt:lpstr>A126244706C_Latest</vt:lpstr>
      <vt:lpstr>A126244710V</vt:lpstr>
      <vt:lpstr>A126244710V_Data</vt:lpstr>
      <vt:lpstr>A126244710V_Latest</vt:lpstr>
      <vt:lpstr>A126244714C</vt:lpstr>
      <vt:lpstr>A126244714C_Data</vt:lpstr>
      <vt:lpstr>A126244714C_Latest</vt:lpstr>
      <vt:lpstr>A126244718L</vt:lpstr>
      <vt:lpstr>A126244718L_Data</vt:lpstr>
      <vt:lpstr>A126244718L_Latest</vt:lpstr>
      <vt:lpstr>A126244722C</vt:lpstr>
      <vt:lpstr>A126244722C_Data</vt:lpstr>
      <vt:lpstr>A126244722C_Latest</vt:lpstr>
      <vt:lpstr>A126244726L</vt:lpstr>
      <vt:lpstr>A126244726L_Data</vt:lpstr>
      <vt:lpstr>A126244726L_Latest</vt:lpstr>
      <vt:lpstr>A126244730C</vt:lpstr>
      <vt:lpstr>A126244730C_Data</vt:lpstr>
      <vt:lpstr>A126244730C_Latest</vt:lpstr>
      <vt:lpstr>A126244734L</vt:lpstr>
      <vt:lpstr>A126244734L_Data</vt:lpstr>
      <vt:lpstr>A126244734L_Latest</vt:lpstr>
      <vt:lpstr>A126244738W</vt:lpstr>
      <vt:lpstr>A126244738W_Data</vt:lpstr>
      <vt:lpstr>A126244738W_Latest</vt:lpstr>
      <vt:lpstr>A126244742L</vt:lpstr>
      <vt:lpstr>A126244742L_Data</vt:lpstr>
      <vt:lpstr>A126244742L_Latest</vt:lpstr>
      <vt:lpstr>A126244746W</vt:lpstr>
      <vt:lpstr>A126244746W_Data</vt:lpstr>
      <vt:lpstr>A126244746W_Latest</vt:lpstr>
      <vt:lpstr>A126244750L</vt:lpstr>
      <vt:lpstr>A126244750L_Data</vt:lpstr>
      <vt:lpstr>A126244750L_Latest</vt:lpstr>
      <vt:lpstr>A126244754W</vt:lpstr>
      <vt:lpstr>A126244754W_Data</vt:lpstr>
      <vt:lpstr>A126244754W_Latest</vt:lpstr>
      <vt:lpstr>A126244758F</vt:lpstr>
      <vt:lpstr>A126244758F_Data</vt:lpstr>
      <vt:lpstr>A126244758F_Latest</vt:lpstr>
      <vt:lpstr>A126244762W</vt:lpstr>
      <vt:lpstr>A126244762W_Data</vt:lpstr>
      <vt:lpstr>A126244762W_Latest</vt:lpstr>
      <vt:lpstr>A126244766F</vt:lpstr>
      <vt:lpstr>A126244766F_Data</vt:lpstr>
      <vt:lpstr>A126244766F_Latest</vt:lpstr>
      <vt:lpstr>A126244770W</vt:lpstr>
      <vt:lpstr>A126244770W_Data</vt:lpstr>
      <vt:lpstr>A126244770W_Latest</vt:lpstr>
      <vt:lpstr>A126244774F</vt:lpstr>
      <vt:lpstr>A126244774F_Data</vt:lpstr>
      <vt:lpstr>A126244774F_Latest</vt:lpstr>
      <vt:lpstr>A126244778R</vt:lpstr>
      <vt:lpstr>A126244778R_Data</vt:lpstr>
      <vt:lpstr>A126244778R_Latest</vt:lpstr>
      <vt:lpstr>A126244782F</vt:lpstr>
      <vt:lpstr>A126244782F_Data</vt:lpstr>
      <vt:lpstr>A126244782F_Latest</vt:lpstr>
      <vt:lpstr>A126244786R</vt:lpstr>
      <vt:lpstr>A126244786R_Data</vt:lpstr>
      <vt:lpstr>A126244786R_Latest</vt:lpstr>
      <vt:lpstr>A126244790F</vt:lpstr>
      <vt:lpstr>A126244790F_Data</vt:lpstr>
      <vt:lpstr>A126244790F_Latest</vt:lpstr>
      <vt:lpstr>A126244794R</vt:lpstr>
      <vt:lpstr>A126244794R_Data</vt:lpstr>
      <vt:lpstr>A126244794R_Latest</vt:lpstr>
      <vt:lpstr>A126244798X</vt:lpstr>
      <vt:lpstr>A126244798X_Data</vt:lpstr>
      <vt:lpstr>A126244798X_Latest</vt:lpstr>
      <vt:lpstr>A126244874R</vt:lpstr>
      <vt:lpstr>A126244874R_Data</vt:lpstr>
      <vt:lpstr>A126244874R_Latest</vt:lpstr>
      <vt:lpstr>A126244878X</vt:lpstr>
      <vt:lpstr>A126244878X_Data</vt:lpstr>
      <vt:lpstr>A126244878X_Latest</vt:lpstr>
      <vt:lpstr>A126244882R</vt:lpstr>
      <vt:lpstr>A126244882R_Data</vt:lpstr>
      <vt:lpstr>A126244882R_Latest</vt:lpstr>
      <vt:lpstr>A126244886X</vt:lpstr>
      <vt:lpstr>A126244886X_Data</vt:lpstr>
      <vt:lpstr>A126244886X_Latest</vt:lpstr>
      <vt:lpstr>A126244890R</vt:lpstr>
      <vt:lpstr>A126244890R_Data</vt:lpstr>
      <vt:lpstr>A126244890R_Latest</vt:lpstr>
      <vt:lpstr>A126244894X</vt:lpstr>
      <vt:lpstr>A126244894X_Data</vt:lpstr>
      <vt:lpstr>A126244894X_Latest</vt:lpstr>
      <vt:lpstr>A126244898J</vt:lpstr>
      <vt:lpstr>A126244898J_Data</vt:lpstr>
      <vt:lpstr>A126244898J_Latest</vt:lpstr>
      <vt:lpstr>A126244902L</vt:lpstr>
      <vt:lpstr>A126244902L_Data</vt:lpstr>
      <vt:lpstr>A126244902L_Latest</vt:lpstr>
      <vt:lpstr>A126244906W</vt:lpstr>
      <vt:lpstr>A126244906W_Data</vt:lpstr>
      <vt:lpstr>A126244906W_Latest</vt:lpstr>
      <vt:lpstr>A126244910L</vt:lpstr>
      <vt:lpstr>A126244910L_Data</vt:lpstr>
      <vt:lpstr>A126244910L_Latest</vt:lpstr>
      <vt:lpstr>A126244914W</vt:lpstr>
      <vt:lpstr>A126244914W_Data</vt:lpstr>
      <vt:lpstr>A126244914W_Latest</vt:lpstr>
      <vt:lpstr>A126244918F</vt:lpstr>
      <vt:lpstr>A126244918F_Data</vt:lpstr>
      <vt:lpstr>A126244918F_Latest</vt:lpstr>
      <vt:lpstr>A126244922W</vt:lpstr>
      <vt:lpstr>A126244922W_Data</vt:lpstr>
      <vt:lpstr>A126244922W_Latest</vt:lpstr>
      <vt:lpstr>A126244926F</vt:lpstr>
      <vt:lpstr>A126244926F_Data</vt:lpstr>
      <vt:lpstr>A126244926F_Latest</vt:lpstr>
      <vt:lpstr>A126244930W</vt:lpstr>
      <vt:lpstr>A126244930W_Data</vt:lpstr>
      <vt:lpstr>A126244930W_Latest</vt:lpstr>
      <vt:lpstr>A126244934F</vt:lpstr>
      <vt:lpstr>A126244934F_Data</vt:lpstr>
      <vt:lpstr>A126244934F_Latest</vt:lpstr>
      <vt:lpstr>A126244938R</vt:lpstr>
      <vt:lpstr>A126244938R_Data</vt:lpstr>
      <vt:lpstr>A126244938R_Latest</vt:lpstr>
      <vt:lpstr>A126244942F</vt:lpstr>
      <vt:lpstr>A126244942F_Data</vt:lpstr>
      <vt:lpstr>A126244942F_Latest</vt:lpstr>
      <vt:lpstr>A126244946R</vt:lpstr>
      <vt:lpstr>A126244946R_Data</vt:lpstr>
      <vt:lpstr>A126244946R_Latest</vt:lpstr>
      <vt:lpstr>A126244950F</vt:lpstr>
      <vt:lpstr>A126244950F_Data</vt:lpstr>
      <vt:lpstr>A126244950F_Latest</vt:lpstr>
      <vt:lpstr>A126244954R</vt:lpstr>
      <vt:lpstr>A126244954R_Data</vt:lpstr>
      <vt:lpstr>A126244954R_Latest</vt:lpstr>
      <vt:lpstr>A126244958X</vt:lpstr>
      <vt:lpstr>A126244958X_Data</vt:lpstr>
      <vt:lpstr>A126244958X_Latest</vt:lpstr>
      <vt:lpstr>A126244962R</vt:lpstr>
      <vt:lpstr>A126244962R_Data</vt:lpstr>
      <vt:lpstr>A126244962R_Latest</vt:lpstr>
      <vt:lpstr>A126244966X</vt:lpstr>
      <vt:lpstr>A126244966X_Data</vt:lpstr>
      <vt:lpstr>A126244966X_Latest</vt:lpstr>
      <vt:lpstr>A126244970R</vt:lpstr>
      <vt:lpstr>A126244970R_Data</vt:lpstr>
      <vt:lpstr>A126244970R_Latest</vt:lpstr>
      <vt:lpstr>A126244974X</vt:lpstr>
      <vt:lpstr>A126244974X_Data</vt:lpstr>
      <vt:lpstr>A126244974X_Latest</vt:lpstr>
      <vt:lpstr>A126244978J</vt:lpstr>
      <vt:lpstr>A126244978J_Data</vt:lpstr>
      <vt:lpstr>A126244978J_Latest</vt:lpstr>
      <vt:lpstr>A126244982X</vt:lpstr>
      <vt:lpstr>A126244982X_Data</vt:lpstr>
      <vt:lpstr>A126244982X_Latest</vt:lpstr>
      <vt:lpstr>A126244986J</vt:lpstr>
      <vt:lpstr>A126244986J_Data</vt:lpstr>
      <vt:lpstr>A126244986J_Latest</vt:lpstr>
      <vt:lpstr>A126244990X</vt:lpstr>
      <vt:lpstr>A126244990X_Data</vt:lpstr>
      <vt:lpstr>A126244990X_Latest</vt:lpstr>
      <vt:lpstr>A126244994J</vt:lpstr>
      <vt:lpstr>A126244994J_Data</vt:lpstr>
      <vt:lpstr>A126244994J_Latest</vt:lpstr>
      <vt:lpstr>A126244998T</vt:lpstr>
      <vt:lpstr>A126244998T_Data</vt:lpstr>
      <vt:lpstr>A126244998T_Latest</vt:lpstr>
      <vt:lpstr>A126245002X</vt:lpstr>
      <vt:lpstr>A126245002X_Data</vt:lpstr>
      <vt:lpstr>A126245002X_Latest</vt:lpstr>
      <vt:lpstr>A126245006J</vt:lpstr>
      <vt:lpstr>A126245006J_Data</vt:lpstr>
      <vt:lpstr>A126245006J_Latest</vt:lpstr>
      <vt:lpstr>A126245010X</vt:lpstr>
      <vt:lpstr>A126245010X_Data</vt:lpstr>
      <vt:lpstr>A126245010X_Latest</vt:lpstr>
      <vt:lpstr>A126245014J</vt:lpstr>
      <vt:lpstr>A126245014J_Data</vt:lpstr>
      <vt:lpstr>A126245014J_Latest</vt:lpstr>
      <vt:lpstr>A126245018T</vt:lpstr>
      <vt:lpstr>A126245018T_Data</vt:lpstr>
      <vt:lpstr>A126245018T_Latest</vt:lpstr>
      <vt:lpstr>A126245022J</vt:lpstr>
      <vt:lpstr>A126245022J_Data</vt:lpstr>
      <vt:lpstr>A126245022J_Latest</vt:lpstr>
      <vt:lpstr>A126245026T</vt:lpstr>
      <vt:lpstr>A126245026T_Data</vt:lpstr>
      <vt:lpstr>A126245026T_Latest</vt:lpstr>
      <vt:lpstr>A126245030J</vt:lpstr>
      <vt:lpstr>A126245030J_Data</vt:lpstr>
      <vt:lpstr>A126245030J_Latest</vt:lpstr>
      <vt:lpstr>A126245034T</vt:lpstr>
      <vt:lpstr>A126245034T_Data</vt:lpstr>
      <vt:lpstr>A126245034T_Latest</vt:lpstr>
      <vt:lpstr>A126245038A</vt:lpstr>
      <vt:lpstr>A126245038A_Data</vt:lpstr>
      <vt:lpstr>A126245038A_Latest</vt:lpstr>
      <vt:lpstr>A126245042T</vt:lpstr>
      <vt:lpstr>A126245042T_Data</vt:lpstr>
      <vt:lpstr>A126245042T_Latest</vt:lpstr>
      <vt:lpstr>A126245046A</vt:lpstr>
      <vt:lpstr>A126245046A_Data</vt:lpstr>
      <vt:lpstr>A126245046A_Latest</vt:lpstr>
      <vt:lpstr>A126245050T</vt:lpstr>
      <vt:lpstr>A126245050T_Data</vt:lpstr>
      <vt:lpstr>A126245050T_Latest</vt:lpstr>
      <vt:lpstr>A126245054A</vt:lpstr>
      <vt:lpstr>A126245054A_Data</vt:lpstr>
      <vt:lpstr>A126245054A_Latest</vt:lpstr>
      <vt:lpstr>A126245058K</vt:lpstr>
      <vt:lpstr>A126245058K_Data</vt:lpstr>
      <vt:lpstr>A126245058K_Latest</vt:lpstr>
      <vt:lpstr>A126245062A</vt:lpstr>
      <vt:lpstr>A126245062A_Data</vt:lpstr>
      <vt:lpstr>A126245062A_Latest</vt:lpstr>
      <vt:lpstr>A126245066K</vt:lpstr>
      <vt:lpstr>A126245066K_Data</vt:lpstr>
      <vt:lpstr>A126245066K_Latest</vt:lpstr>
      <vt:lpstr>A126245070A</vt:lpstr>
      <vt:lpstr>A126245070A_Data</vt:lpstr>
      <vt:lpstr>A126245070A_Latest</vt:lpstr>
      <vt:lpstr>A126245074K</vt:lpstr>
      <vt:lpstr>A126245074K_Data</vt:lpstr>
      <vt:lpstr>A126245074K_Latest</vt:lpstr>
      <vt:lpstr>A126245078V</vt:lpstr>
      <vt:lpstr>A126245078V_Data</vt:lpstr>
      <vt:lpstr>A126245078V_Latest</vt:lpstr>
      <vt:lpstr>A126245082K</vt:lpstr>
      <vt:lpstr>A126245082K_Data</vt:lpstr>
      <vt:lpstr>A126245082K_Latest</vt:lpstr>
      <vt:lpstr>A126245086V</vt:lpstr>
      <vt:lpstr>A126245086V_Data</vt:lpstr>
      <vt:lpstr>A126245086V_Latest</vt:lpstr>
      <vt:lpstr>A126245162K</vt:lpstr>
      <vt:lpstr>A126245162K_Data</vt:lpstr>
      <vt:lpstr>A126245162K_Latest</vt:lpstr>
      <vt:lpstr>A126245166V</vt:lpstr>
      <vt:lpstr>A126245166V_Data</vt:lpstr>
      <vt:lpstr>A126245166V_Latest</vt:lpstr>
      <vt:lpstr>A126245170K</vt:lpstr>
      <vt:lpstr>A126245170K_Data</vt:lpstr>
      <vt:lpstr>A126245170K_Latest</vt:lpstr>
      <vt:lpstr>A126245174V</vt:lpstr>
      <vt:lpstr>A126245174V_Data</vt:lpstr>
      <vt:lpstr>A126245174V_Latest</vt:lpstr>
      <vt:lpstr>A126245178C</vt:lpstr>
      <vt:lpstr>A126245178C_Data</vt:lpstr>
      <vt:lpstr>A126245178C_Latest</vt:lpstr>
      <vt:lpstr>A126245182V</vt:lpstr>
      <vt:lpstr>A126245182V_Data</vt:lpstr>
      <vt:lpstr>A126245182V_Latest</vt:lpstr>
      <vt:lpstr>A126245186C</vt:lpstr>
      <vt:lpstr>A126245186C_Data</vt:lpstr>
      <vt:lpstr>A126245186C_Latest</vt:lpstr>
      <vt:lpstr>A126245190V</vt:lpstr>
      <vt:lpstr>A126245190V_Data</vt:lpstr>
      <vt:lpstr>A126245190V_Latest</vt:lpstr>
      <vt:lpstr>A126245194C</vt:lpstr>
      <vt:lpstr>A126245194C_Data</vt:lpstr>
      <vt:lpstr>A126245194C_Latest</vt:lpstr>
      <vt:lpstr>A126245198L</vt:lpstr>
      <vt:lpstr>A126245198L_Data</vt:lpstr>
      <vt:lpstr>A126245198L_Latest</vt:lpstr>
      <vt:lpstr>A126245202T</vt:lpstr>
      <vt:lpstr>A126245202T_Data</vt:lpstr>
      <vt:lpstr>A126245202T_Latest</vt:lpstr>
      <vt:lpstr>A126245206A</vt:lpstr>
      <vt:lpstr>A126245206A_Data</vt:lpstr>
      <vt:lpstr>A126245206A_Latest</vt:lpstr>
      <vt:lpstr>A126245210T</vt:lpstr>
      <vt:lpstr>A126245210T_Data</vt:lpstr>
      <vt:lpstr>A126245210T_Latest</vt:lpstr>
      <vt:lpstr>A126245214A</vt:lpstr>
      <vt:lpstr>A126245214A_Data</vt:lpstr>
      <vt:lpstr>A126245214A_Latest</vt:lpstr>
      <vt:lpstr>A126245218K</vt:lpstr>
      <vt:lpstr>A126245218K_Data</vt:lpstr>
      <vt:lpstr>A126245218K_Latest</vt:lpstr>
      <vt:lpstr>A126245222A</vt:lpstr>
      <vt:lpstr>A126245222A_Data</vt:lpstr>
      <vt:lpstr>A126245222A_Latest</vt:lpstr>
      <vt:lpstr>A126245226K</vt:lpstr>
      <vt:lpstr>A126245226K_Data</vt:lpstr>
      <vt:lpstr>A126245226K_Latest</vt:lpstr>
      <vt:lpstr>A126245230A</vt:lpstr>
      <vt:lpstr>A126245230A_Data</vt:lpstr>
      <vt:lpstr>A126245230A_Latest</vt:lpstr>
      <vt:lpstr>A126245234K</vt:lpstr>
      <vt:lpstr>A126245234K_Data</vt:lpstr>
      <vt:lpstr>A126245234K_Latest</vt:lpstr>
      <vt:lpstr>A126245238V</vt:lpstr>
      <vt:lpstr>A126245238V_Data</vt:lpstr>
      <vt:lpstr>A126245238V_Latest</vt:lpstr>
      <vt:lpstr>A126245242K</vt:lpstr>
      <vt:lpstr>A126245242K_Data</vt:lpstr>
      <vt:lpstr>A126245242K_Latest</vt:lpstr>
      <vt:lpstr>A126245246V</vt:lpstr>
      <vt:lpstr>A126245246V_Data</vt:lpstr>
      <vt:lpstr>A126245246V_Latest</vt:lpstr>
      <vt:lpstr>A126245250K</vt:lpstr>
      <vt:lpstr>A126245250K_Data</vt:lpstr>
      <vt:lpstr>A126245250K_Latest</vt:lpstr>
      <vt:lpstr>A126245254V</vt:lpstr>
      <vt:lpstr>A126245254V_Data</vt:lpstr>
      <vt:lpstr>A126245254V_Latest</vt:lpstr>
      <vt:lpstr>A126245258C</vt:lpstr>
      <vt:lpstr>A126245258C_Data</vt:lpstr>
      <vt:lpstr>A126245258C_Latest</vt:lpstr>
      <vt:lpstr>A126245262V</vt:lpstr>
      <vt:lpstr>A126245262V_Data</vt:lpstr>
      <vt:lpstr>A126245262V_Latest</vt:lpstr>
      <vt:lpstr>A126245266C</vt:lpstr>
      <vt:lpstr>A126245266C_Data</vt:lpstr>
      <vt:lpstr>A126245266C_Latest</vt:lpstr>
      <vt:lpstr>A126245270V</vt:lpstr>
      <vt:lpstr>A126245270V_Data</vt:lpstr>
      <vt:lpstr>A126245270V_Latest</vt:lpstr>
      <vt:lpstr>A126245274C</vt:lpstr>
      <vt:lpstr>A126245274C_Data</vt:lpstr>
      <vt:lpstr>A126245274C_Latest</vt:lpstr>
      <vt:lpstr>A126245278L</vt:lpstr>
      <vt:lpstr>A126245278L_Data</vt:lpstr>
      <vt:lpstr>A126245278L_Latest</vt:lpstr>
      <vt:lpstr>A126245282C</vt:lpstr>
      <vt:lpstr>A126245282C_Data</vt:lpstr>
      <vt:lpstr>A126245282C_Latest</vt:lpstr>
      <vt:lpstr>A126245286L</vt:lpstr>
      <vt:lpstr>A126245286L_Data</vt:lpstr>
      <vt:lpstr>A126245286L_Latest</vt:lpstr>
      <vt:lpstr>A126245290C</vt:lpstr>
      <vt:lpstr>A126245290C_Data</vt:lpstr>
      <vt:lpstr>A126245290C_Latest</vt:lpstr>
      <vt:lpstr>A126245294L</vt:lpstr>
      <vt:lpstr>A126245294L_Data</vt:lpstr>
      <vt:lpstr>A126245294L_Latest</vt:lpstr>
      <vt:lpstr>A126245298W</vt:lpstr>
      <vt:lpstr>A126245298W_Data</vt:lpstr>
      <vt:lpstr>A126245298W_Latest</vt:lpstr>
      <vt:lpstr>A126245302A</vt:lpstr>
      <vt:lpstr>A126245302A_Data</vt:lpstr>
      <vt:lpstr>A126245302A_Latest</vt:lpstr>
      <vt:lpstr>A126245306K</vt:lpstr>
      <vt:lpstr>A126245306K_Data</vt:lpstr>
      <vt:lpstr>A126245306K_Latest</vt:lpstr>
      <vt:lpstr>A126245310A</vt:lpstr>
      <vt:lpstr>A126245310A_Data</vt:lpstr>
      <vt:lpstr>A126245310A_Latest</vt:lpstr>
      <vt:lpstr>A126245314K</vt:lpstr>
      <vt:lpstr>A126245314K_Data</vt:lpstr>
      <vt:lpstr>A126245314K_Latest</vt:lpstr>
      <vt:lpstr>A126245318V</vt:lpstr>
      <vt:lpstr>A126245318V_Data</vt:lpstr>
      <vt:lpstr>A126245318V_Latest</vt:lpstr>
      <vt:lpstr>A126245322K</vt:lpstr>
      <vt:lpstr>A126245322K_Data</vt:lpstr>
      <vt:lpstr>A126245322K_Latest</vt:lpstr>
      <vt:lpstr>A126245326V</vt:lpstr>
      <vt:lpstr>A126245326V_Data</vt:lpstr>
      <vt:lpstr>A126245326V_Latest</vt:lpstr>
      <vt:lpstr>A126245330K</vt:lpstr>
      <vt:lpstr>A126245330K_Data</vt:lpstr>
      <vt:lpstr>A126245330K_Latest</vt:lpstr>
      <vt:lpstr>A126245334V</vt:lpstr>
      <vt:lpstr>A126245334V_Data</vt:lpstr>
      <vt:lpstr>A126245334V_Latest</vt:lpstr>
      <vt:lpstr>A126245338C</vt:lpstr>
      <vt:lpstr>A126245338C_Data</vt:lpstr>
      <vt:lpstr>A126245338C_Latest</vt:lpstr>
      <vt:lpstr>A126245342V</vt:lpstr>
      <vt:lpstr>A126245342V_Data</vt:lpstr>
      <vt:lpstr>A126245342V_Latest</vt:lpstr>
      <vt:lpstr>A126245346C</vt:lpstr>
      <vt:lpstr>A126245346C_Data</vt:lpstr>
      <vt:lpstr>A126245346C_Latest</vt:lpstr>
      <vt:lpstr>A126245350V</vt:lpstr>
      <vt:lpstr>A126245350V_Data</vt:lpstr>
      <vt:lpstr>A126245350V_Latest</vt:lpstr>
      <vt:lpstr>A126245354C</vt:lpstr>
      <vt:lpstr>A126245354C_Data</vt:lpstr>
      <vt:lpstr>A126245354C_Latest</vt:lpstr>
      <vt:lpstr>A126245358L</vt:lpstr>
      <vt:lpstr>A126245358L_Data</vt:lpstr>
      <vt:lpstr>A126245358L_Latest</vt:lpstr>
      <vt:lpstr>A126245362C</vt:lpstr>
      <vt:lpstr>A126245362C_Data</vt:lpstr>
      <vt:lpstr>A126245362C_Latest</vt:lpstr>
      <vt:lpstr>A126245366L</vt:lpstr>
      <vt:lpstr>A126245366L_Data</vt:lpstr>
      <vt:lpstr>A126245366L_Latest</vt:lpstr>
      <vt:lpstr>A126245370C</vt:lpstr>
      <vt:lpstr>A126245370C_Data</vt:lpstr>
      <vt:lpstr>A126245370C_Latest</vt:lpstr>
      <vt:lpstr>A126245374L</vt:lpstr>
      <vt:lpstr>A126245374L_Data</vt:lpstr>
      <vt:lpstr>A126245374L_Latest</vt:lpstr>
      <vt:lpstr>A126245378W</vt:lpstr>
      <vt:lpstr>A126245378W_Data</vt:lpstr>
      <vt:lpstr>A126245378W_Latest</vt:lpstr>
      <vt:lpstr>A126245382L</vt:lpstr>
      <vt:lpstr>A126245382L_Data</vt:lpstr>
      <vt:lpstr>A126245382L_Latest</vt:lpstr>
      <vt:lpstr>A126245386W</vt:lpstr>
      <vt:lpstr>A126245386W_Data</vt:lpstr>
      <vt:lpstr>A126245386W_Latest</vt:lpstr>
      <vt:lpstr>A126245390L</vt:lpstr>
      <vt:lpstr>A126245390L_Data</vt:lpstr>
      <vt:lpstr>A126245390L_Latest</vt:lpstr>
      <vt:lpstr>A126245394W</vt:lpstr>
      <vt:lpstr>A126245394W_Data</vt:lpstr>
      <vt:lpstr>A126245394W_Latest</vt:lpstr>
      <vt:lpstr>A126245398F</vt:lpstr>
      <vt:lpstr>A126245398F_Data</vt:lpstr>
      <vt:lpstr>A126245398F_Latest</vt:lpstr>
      <vt:lpstr>A126245402K</vt:lpstr>
      <vt:lpstr>A126245402K_Data</vt:lpstr>
      <vt:lpstr>A126245402K_Latest</vt:lpstr>
      <vt:lpstr>A126245406V</vt:lpstr>
      <vt:lpstr>A126245406V_Data</vt:lpstr>
      <vt:lpstr>A126245406V_Latest</vt:lpstr>
      <vt:lpstr>A126245410K</vt:lpstr>
      <vt:lpstr>A126245410K_Data</vt:lpstr>
      <vt:lpstr>A126245410K_Latest</vt:lpstr>
      <vt:lpstr>A126245414V</vt:lpstr>
      <vt:lpstr>A126245414V_Data</vt:lpstr>
      <vt:lpstr>A126245414V_Latest</vt:lpstr>
      <vt:lpstr>A126245418C</vt:lpstr>
      <vt:lpstr>A126245418C_Data</vt:lpstr>
      <vt:lpstr>A126245418C_Latest</vt:lpstr>
      <vt:lpstr>A126245422V</vt:lpstr>
      <vt:lpstr>A126245422V_Data</vt:lpstr>
      <vt:lpstr>A126245422V_Latest</vt:lpstr>
      <vt:lpstr>A126245426C</vt:lpstr>
      <vt:lpstr>A126245426C_Data</vt:lpstr>
      <vt:lpstr>A126245426C_Latest</vt:lpstr>
      <vt:lpstr>A126245430V</vt:lpstr>
      <vt:lpstr>A126245430V_Data</vt:lpstr>
      <vt:lpstr>A126245430V_Latest</vt:lpstr>
      <vt:lpstr>A126245434C</vt:lpstr>
      <vt:lpstr>A126245434C_Data</vt:lpstr>
      <vt:lpstr>A126245434C_Latest</vt:lpstr>
      <vt:lpstr>A126245438L</vt:lpstr>
      <vt:lpstr>A126245438L_Data</vt:lpstr>
      <vt:lpstr>A126245438L_Latest</vt:lpstr>
      <vt:lpstr>A126245442C</vt:lpstr>
      <vt:lpstr>A126245442C_Data</vt:lpstr>
      <vt:lpstr>A126245442C_Latest</vt:lpstr>
      <vt:lpstr>A126245446L</vt:lpstr>
      <vt:lpstr>A126245446L_Data</vt:lpstr>
      <vt:lpstr>A126245446L_Latest</vt:lpstr>
      <vt:lpstr>A126245450C</vt:lpstr>
      <vt:lpstr>A126245450C_Data</vt:lpstr>
      <vt:lpstr>A126245450C_Latest</vt:lpstr>
      <vt:lpstr>A126245454L</vt:lpstr>
      <vt:lpstr>A126245454L_Data</vt:lpstr>
      <vt:lpstr>A126245454L_Latest</vt:lpstr>
      <vt:lpstr>A126245458W</vt:lpstr>
      <vt:lpstr>A126245458W_Data</vt:lpstr>
      <vt:lpstr>A126245458W_Latest</vt:lpstr>
      <vt:lpstr>A126245462L</vt:lpstr>
      <vt:lpstr>A126245462L_Data</vt:lpstr>
      <vt:lpstr>A126245462L_Latest</vt:lpstr>
      <vt:lpstr>A126245466W</vt:lpstr>
      <vt:lpstr>A126245466W_Data</vt:lpstr>
      <vt:lpstr>A126245466W_Latest</vt:lpstr>
      <vt:lpstr>A126245470L</vt:lpstr>
      <vt:lpstr>A126245470L_Data</vt:lpstr>
      <vt:lpstr>A126245470L_Latest</vt:lpstr>
      <vt:lpstr>A126245474W</vt:lpstr>
      <vt:lpstr>A126245474W_Data</vt:lpstr>
      <vt:lpstr>A126245474W_Latest</vt:lpstr>
      <vt:lpstr>A126245478F</vt:lpstr>
      <vt:lpstr>A126245478F_Data</vt:lpstr>
      <vt:lpstr>A126245478F_Latest</vt:lpstr>
      <vt:lpstr>A126245482W</vt:lpstr>
      <vt:lpstr>A126245482W_Data</vt:lpstr>
      <vt:lpstr>A126245482W_Latest</vt:lpstr>
      <vt:lpstr>A126245486F</vt:lpstr>
      <vt:lpstr>A126245486F_Data</vt:lpstr>
      <vt:lpstr>A126245486F_Latest</vt:lpstr>
      <vt:lpstr>A126245490W</vt:lpstr>
      <vt:lpstr>A126245490W_Data</vt:lpstr>
      <vt:lpstr>A126245490W_Latest</vt:lpstr>
      <vt:lpstr>A126245494F</vt:lpstr>
      <vt:lpstr>A126245494F_Data</vt:lpstr>
      <vt:lpstr>A126245494F_Latest</vt:lpstr>
      <vt:lpstr>A126245498R</vt:lpstr>
      <vt:lpstr>A126245498R_Data</vt:lpstr>
      <vt:lpstr>A126245498R_Latest</vt:lpstr>
      <vt:lpstr>A126245502V</vt:lpstr>
      <vt:lpstr>A126245502V_Data</vt:lpstr>
      <vt:lpstr>A126245502V_Latest</vt:lpstr>
      <vt:lpstr>A126245506C</vt:lpstr>
      <vt:lpstr>A126245506C_Data</vt:lpstr>
      <vt:lpstr>A126245506C_Latest</vt:lpstr>
      <vt:lpstr>A126245510V</vt:lpstr>
      <vt:lpstr>A126245510V_Data</vt:lpstr>
      <vt:lpstr>A126245510V_Latest</vt:lpstr>
      <vt:lpstr>A126245514C</vt:lpstr>
      <vt:lpstr>A126245514C_Data</vt:lpstr>
      <vt:lpstr>A126245514C_Latest</vt:lpstr>
      <vt:lpstr>A126245518L</vt:lpstr>
      <vt:lpstr>A126245518L_Data</vt:lpstr>
      <vt:lpstr>A126245518L_Latest</vt:lpstr>
      <vt:lpstr>A126245522C</vt:lpstr>
      <vt:lpstr>A126245522C_Data</vt:lpstr>
      <vt:lpstr>A126245522C_Latest</vt:lpstr>
      <vt:lpstr>A126245526L</vt:lpstr>
      <vt:lpstr>A126245526L_Data</vt:lpstr>
      <vt:lpstr>A126245526L_Latest</vt:lpstr>
      <vt:lpstr>A126245530C</vt:lpstr>
      <vt:lpstr>A126245530C_Data</vt:lpstr>
      <vt:lpstr>A126245530C_Latest</vt:lpstr>
      <vt:lpstr>A126245534L</vt:lpstr>
      <vt:lpstr>A126245534L_Data</vt:lpstr>
      <vt:lpstr>A126245534L_Latest</vt:lpstr>
      <vt:lpstr>A126245538W</vt:lpstr>
      <vt:lpstr>A126245538W_Data</vt:lpstr>
      <vt:lpstr>A126245538W_Latest</vt:lpstr>
      <vt:lpstr>A126245542L</vt:lpstr>
      <vt:lpstr>A126245542L_Data</vt:lpstr>
      <vt:lpstr>A126245542L_Latest</vt:lpstr>
      <vt:lpstr>A126245546W</vt:lpstr>
      <vt:lpstr>A126245546W_Data</vt:lpstr>
      <vt:lpstr>A126245546W_Latest</vt:lpstr>
      <vt:lpstr>A126245550L</vt:lpstr>
      <vt:lpstr>A126245550L_Data</vt:lpstr>
      <vt:lpstr>A126245550L_Latest</vt:lpstr>
      <vt:lpstr>A126245554W</vt:lpstr>
      <vt:lpstr>A126245554W_Data</vt:lpstr>
      <vt:lpstr>A126245554W_Latest</vt:lpstr>
      <vt:lpstr>A126245558F</vt:lpstr>
      <vt:lpstr>A126245558F_Data</vt:lpstr>
      <vt:lpstr>A126245558F_Latest</vt:lpstr>
      <vt:lpstr>A126245562W</vt:lpstr>
      <vt:lpstr>A126245562W_Data</vt:lpstr>
      <vt:lpstr>A126245562W_Latest</vt:lpstr>
      <vt:lpstr>A126245566F</vt:lpstr>
      <vt:lpstr>A126245566F_Data</vt:lpstr>
      <vt:lpstr>A126245566F_Latest</vt:lpstr>
      <vt:lpstr>A126245570W</vt:lpstr>
      <vt:lpstr>A126245570W_Data</vt:lpstr>
      <vt:lpstr>A126245570W_Latest</vt:lpstr>
      <vt:lpstr>A126245574F</vt:lpstr>
      <vt:lpstr>A126245574F_Data</vt:lpstr>
      <vt:lpstr>A126245574F_Latest</vt:lpstr>
      <vt:lpstr>A126245578R</vt:lpstr>
      <vt:lpstr>A126245578R_Data</vt:lpstr>
      <vt:lpstr>A126245578R_Latest</vt:lpstr>
      <vt:lpstr>A126245582F</vt:lpstr>
      <vt:lpstr>A126245582F_Data</vt:lpstr>
      <vt:lpstr>A126245582F_Latest</vt:lpstr>
      <vt:lpstr>A126245586R</vt:lpstr>
      <vt:lpstr>A126245586R_Data</vt:lpstr>
      <vt:lpstr>A126245586R_Latest</vt:lpstr>
      <vt:lpstr>A126245590F</vt:lpstr>
      <vt:lpstr>A126245590F_Data</vt:lpstr>
      <vt:lpstr>A126245590F_Latest</vt:lpstr>
      <vt:lpstr>A126245666R</vt:lpstr>
      <vt:lpstr>A126245666R_Data</vt:lpstr>
      <vt:lpstr>A126245666R_Latest</vt:lpstr>
      <vt:lpstr>A126245670F</vt:lpstr>
      <vt:lpstr>A126245670F_Data</vt:lpstr>
      <vt:lpstr>A126245670F_Latest</vt:lpstr>
      <vt:lpstr>A126245674R</vt:lpstr>
      <vt:lpstr>A126245674R_Data</vt:lpstr>
      <vt:lpstr>A126245674R_Latest</vt:lpstr>
      <vt:lpstr>A126245678X</vt:lpstr>
      <vt:lpstr>A126245678X_Data</vt:lpstr>
      <vt:lpstr>A126245678X_Latest</vt:lpstr>
      <vt:lpstr>A126245682R</vt:lpstr>
      <vt:lpstr>A126245682R_Data</vt:lpstr>
      <vt:lpstr>A126245682R_Latest</vt:lpstr>
      <vt:lpstr>A126245686X</vt:lpstr>
      <vt:lpstr>A126245686X_Data</vt:lpstr>
      <vt:lpstr>A126245686X_Latest</vt:lpstr>
      <vt:lpstr>A126245690R</vt:lpstr>
      <vt:lpstr>A126245690R_Data</vt:lpstr>
      <vt:lpstr>A126245690R_Latest</vt:lpstr>
      <vt:lpstr>A126245694X</vt:lpstr>
      <vt:lpstr>A126245694X_Data</vt:lpstr>
      <vt:lpstr>A126245694X_Latest</vt:lpstr>
      <vt:lpstr>A126245698J</vt:lpstr>
      <vt:lpstr>A126245698J_Data</vt:lpstr>
      <vt:lpstr>A126245698J_Latest</vt:lpstr>
      <vt:lpstr>A126245702L</vt:lpstr>
      <vt:lpstr>A126245702L_Data</vt:lpstr>
      <vt:lpstr>A126245702L_Latest</vt:lpstr>
      <vt:lpstr>A126245706W</vt:lpstr>
      <vt:lpstr>A126245706W_Data</vt:lpstr>
      <vt:lpstr>A126245706W_Latest</vt:lpstr>
      <vt:lpstr>A126245710L</vt:lpstr>
      <vt:lpstr>A126245710L_Data</vt:lpstr>
      <vt:lpstr>A126245710L_Latest</vt:lpstr>
      <vt:lpstr>A126245714W</vt:lpstr>
      <vt:lpstr>A126245714W_Data</vt:lpstr>
      <vt:lpstr>A126245714W_Latest</vt:lpstr>
      <vt:lpstr>A126245718F</vt:lpstr>
      <vt:lpstr>A126245718F_Data</vt:lpstr>
      <vt:lpstr>A126245718F_Latest</vt:lpstr>
      <vt:lpstr>A126245722W</vt:lpstr>
      <vt:lpstr>A126245722W_Data</vt:lpstr>
      <vt:lpstr>A126245722W_Latest</vt:lpstr>
      <vt:lpstr>A126245726F</vt:lpstr>
      <vt:lpstr>A126245726F_Data</vt:lpstr>
      <vt:lpstr>A126245726F_Latest</vt:lpstr>
      <vt:lpstr>A126245730W</vt:lpstr>
      <vt:lpstr>A126245730W_Data</vt:lpstr>
      <vt:lpstr>A126245730W_Latest</vt:lpstr>
      <vt:lpstr>A126245734F</vt:lpstr>
      <vt:lpstr>A126245734F_Data</vt:lpstr>
      <vt:lpstr>A126245734F_Latest</vt:lpstr>
      <vt:lpstr>A126245738R</vt:lpstr>
      <vt:lpstr>A126245738R_Data</vt:lpstr>
      <vt:lpstr>A126245738R_Latest</vt:lpstr>
      <vt:lpstr>A126245742F</vt:lpstr>
      <vt:lpstr>A126245742F_Data</vt:lpstr>
      <vt:lpstr>A126245742F_Latest</vt:lpstr>
      <vt:lpstr>A126245746R</vt:lpstr>
      <vt:lpstr>A126245746R_Data</vt:lpstr>
      <vt:lpstr>A126245746R_Latest</vt:lpstr>
      <vt:lpstr>A126245750F</vt:lpstr>
      <vt:lpstr>A126245750F_Data</vt:lpstr>
      <vt:lpstr>A126245750F_Latest</vt:lpstr>
      <vt:lpstr>A126245754R</vt:lpstr>
      <vt:lpstr>A126245754R_Data</vt:lpstr>
      <vt:lpstr>A126245754R_Latest</vt:lpstr>
      <vt:lpstr>A126245758X</vt:lpstr>
      <vt:lpstr>A126245758X_Data</vt:lpstr>
      <vt:lpstr>A126245758X_Latest</vt:lpstr>
      <vt:lpstr>A126245762R</vt:lpstr>
      <vt:lpstr>A126245762R_Data</vt:lpstr>
      <vt:lpstr>A126245762R_Latest</vt:lpstr>
      <vt:lpstr>A126245766X</vt:lpstr>
      <vt:lpstr>A126245766X_Data</vt:lpstr>
      <vt:lpstr>A126245766X_Latest</vt:lpstr>
      <vt:lpstr>A126245770R</vt:lpstr>
      <vt:lpstr>A126245770R_Data</vt:lpstr>
      <vt:lpstr>A126245770R_Latest</vt:lpstr>
      <vt:lpstr>A126245774X</vt:lpstr>
      <vt:lpstr>A126245774X_Data</vt:lpstr>
      <vt:lpstr>A126245774X_Latest</vt:lpstr>
      <vt:lpstr>A126245778J</vt:lpstr>
      <vt:lpstr>A126245778J_Data</vt:lpstr>
      <vt:lpstr>A126245778J_Latest</vt:lpstr>
      <vt:lpstr>A126245782X</vt:lpstr>
      <vt:lpstr>A126245782X_Data</vt:lpstr>
      <vt:lpstr>A126245782X_Latest</vt:lpstr>
      <vt:lpstr>A126245786J</vt:lpstr>
      <vt:lpstr>A126245786J_Data</vt:lpstr>
      <vt:lpstr>A126245786J_Latest</vt:lpstr>
      <vt:lpstr>A126245790X</vt:lpstr>
      <vt:lpstr>A126245790X_Data</vt:lpstr>
      <vt:lpstr>A126245790X_Latest</vt:lpstr>
      <vt:lpstr>A126245794J</vt:lpstr>
      <vt:lpstr>A126245794J_Data</vt:lpstr>
      <vt:lpstr>A126245794J_Latest</vt:lpstr>
      <vt:lpstr>A126245798T</vt:lpstr>
      <vt:lpstr>A126245798T_Data</vt:lpstr>
      <vt:lpstr>A126245798T_Latest</vt:lpstr>
      <vt:lpstr>A126245802W</vt:lpstr>
      <vt:lpstr>A126245802W_Data</vt:lpstr>
      <vt:lpstr>A126245802W_Latest</vt:lpstr>
      <vt:lpstr>A126245806F</vt:lpstr>
      <vt:lpstr>A126245806F_Data</vt:lpstr>
      <vt:lpstr>A126245806F_Latest</vt:lpstr>
      <vt:lpstr>A126245810W</vt:lpstr>
      <vt:lpstr>A126245810W_Data</vt:lpstr>
      <vt:lpstr>A126245810W_Latest</vt:lpstr>
      <vt:lpstr>A126245814F</vt:lpstr>
      <vt:lpstr>A126245814F_Data</vt:lpstr>
      <vt:lpstr>A126245814F_Latest</vt:lpstr>
      <vt:lpstr>A126245818R</vt:lpstr>
      <vt:lpstr>A126245818R_Data</vt:lpstr>
      <vt:lpstr>A126245818R_Latest</vt:lpstr>
      <vt:lpstr>A126245822F</vt:lpstr>
      <vt:lpstr>A126245822F_Data</vt:lpstr>
      <vt:lpstr>A126245822F_Latest</vt:lpstr>
      <vt:lpstr>A126245826R</vt:lpstr>
      <vt:lpstr>A126245826R_Data</vt:lpstr>
      <vt:lpstr>A126245826R_Latest</vt:lpstr>
      <vt:lpstr>A126245830F</vt:lpstr>
      <vt:lpstr>A126245830F_Data</vt:lpstr>
      <vt:lpstr>A126245830F_Latest</vt:lpstr>
      <vt:lpstr>A126245834R</vt:lpstr>
      <vt:lpstr>A126245834R_Data</vt:lpstr>
      <vt:lpstr>A126245834R_Latest</vt:lpstr>
      <vt:lpstr>A126245838X</vt:lpstr>
      <vt:lpstr>A126245838X_Data</vt:lpstr>
      <vt:lpstr>A126245838X_Latest</vt:lpstr>
      <vt:lpstr>A126245842R</vt:lpstr>
      <vt:lpstr>A126245842R_Data</vt:lpstr>
      <vt:lpstr>A126245842R_Latest</vt:lpstr>
      <vt:lpstr>A126245846X</vt:lpstr>
      <vt:lpstr>A126245846X_Data</vt:lpstr>
      <vt:lpstr>A126245846X_Latest</vt:lpstr>
      <vt:lpstr>A126245850R</vt:lpstr>
      <vt:lpstr>A126245850R_Data</vt:lpstr>
      <vt:lpstr>A126245850R_Latest</vt:lpstr>
      <vt:lpstr>A126245854X</vt:lpstr>
      <vt:lpstr>A126245854X_Data</vt:lpstr>
      <vt:lpstr>A126245854X_Latest</vt:lpstr>
      <vt:lpstr>A126245858J</vt:lpstr>
      <vt:lpstr>A126245858J_Data</vt:lpstr>
      <vt:lpstr>A126245858J_Latest</vt:lpstr>
      <vt:lpstr>A126245862X</vt:lpstr>
      <vt:lpstr>A126245862X_Data</vt:lpstr>
      <vt:lpstr>A126245862X_Latest</vt:lpstr>
      <vt:lpstr>A126245866J</vt:lpstr>
      <vt:lpstr>A126245866J_Data</vt:lpstr>
      <vt:lpstr>A126245866J_Latest</vt:lpstr>
      <vt:lpstr>A126245870X</vt:lpstr>
      <vt:lpstr>A126245870X_Data</vt:lpstr>
      <vt:lpstr>A126245870X_Latest</vt:lpstr>
      <vt:lpstr>A126245874J</vt:lpstr>
      <vt:lpstr>A126245874J_Data</vt:lpstr>
      <vt:lpstr>A126245874J_Latest</vt:lpstr>
      <vt:lpstr>A126245878T</vt:lpstr>
      <vt:lpstr>A126245878T_Data</vt:lpstr>
      <vt:lpstr>A126245878T_Latest</vt:lpstr>
      <vt:lpstr>A126245954J</vt:lpstr>
      <vt:lpstr>A126245954J_Data</vt:lpstr>
      <vt:lpstr>A126245954J_Latest</vt:lpstr>
      <vt:lpstr>A126245958T</vt:lpstr>
      <vt:lpstr>A126245958T_Data</vt:lpstr>
      <vt:lpstr>A126245958T_Latest</vt:lpstr>
      <vt:lpstr>A126245962J</vt:lpstr>
      <vt:lpstr>A126245962J_Data</vt:lpstr>
      <vt:lpstr>A126245962J_Latest</vt:lpstr>
      <vt:lpstr>A126245966T</vt:lpstr>
      <vt:lpstr>A126245966T_Data</vt:lpstr>
      <vt:lpstr>A126245966T_Latest</vt:lpstr>
      <vt:lpstr>A126245970J</vt:lpstr>
      <vt:lpstr>A126245970J_Data</vt:lpstr>
      <vt:lpstr>A126245970J_Latest</vt:lpstr>
      <vt:lpstr>A126245974T</vt:lpstr>
      <vt:lpstr>A126245974T_Data</vt:lpstr>
      <vt:lpstr>A126245974T_Latest</vt:lpstr>
      <vt:lpstr>A126245978A</vt:lpstr>
      <vt:lpstr>A126245978A_Data</vt:lpstr>
      <vt:lpstr>A126245978A_Latest</vt:lpstr>
      <vt:lpstr>A126245982T</vt:lpstr>
      <vt:lpstr>A126245982T_Data</vt:lpstr>
      <vt:lpstr>A126245982T_Latest</vt:lpstr>
      <vt:lpstr>A126245986A</vt:lpstr>
      <vt:lpstr>A126245986A_Data</vt:lpstr>
      <vt:lpstr>A126245986A_Latest</vt:lpstr>
      <vt:lpstr>A126245990T</vt:lpstr>
      <vt:lpstr>A126245990T_Data</vt:lpstr>
      <vt:lpstr>A126245990T_Latest</vt:lpstr>
      <vt:lpstr>A126245994A</vt:lpstr>
      <vt:lpstr>A126245994A_Data</vt:lpstr>
      <vt:lpstr>A126245994A_Latest</vt:lpstr>
      <vt:lpstr>A126245998K</vt:lpstr>
      <vt:lpstr>A126245998K_Data</vt:lpstr>
      <vt:lpstr>A126245998K_Latest</vt:lpstr>
      <vt:lpstr>A126246002T</vt:lpstr>
      <vt:lpstr>A126246002T_Data</vt:lpstr>
      <vt:lpstr>A126246002T_Latest</vt:lpstr>
      <vt:lpstr>A126246006A</vt:lpstr>
      <vt:lpstr>A126246006A_Data</vt:lpstr>
      <vt:lpstr>A126246006A_Latest</vt:lpstr>
      <vt:lpstr>A126246010T</vt:lpstr>
      <vt:lpstr>A126246010T_Data</vt:lpstr>
      <vt:lpstr>A126246010T_Latest</vt:lpstr>
      <vt:lpstr>A126246014A</vt:lpstr>
      <vt:lpstr>A126246014A_Data</vt:lpstr>
      <vt:lpstr>A126246014A_Latest</vt:lpstr>
      <vt:lpstr>A126246018K</vt:lpstr>
      <vt:lpstr>A126246018K_Data</vt:lpstr>
      <vt:lpstr>A126246018K_Latest</vt:lpstr>
      <vt:lpstr>A126246022A</vt:lpstr>
      <vt:lpstr>A126246022A_Data</vt:lpstr>
      <vt:lpstr>A126246022A_Latest</vt:lpstr>
      <vt:lpstr>A126246026K</vt:lpstr>
      <vt:lpstr>A126246026K_Data</vt:lpstr>
      <vt:lpstr>A126246026K_Latest</vt:lpstr>
      <vt:lpstr>A126246030A</vt:lpstr>
      <vt:lpstr>A126246030A_Data</vt:lpstr>
      <vt:lpstr>A126246030A_Latest</vt:lpstr>
      <vt:lpstr>A126246034K</vt:lpstr>
      <vt:lpstr>A126246034K_Data</vt:lpstr>
      <vt:lpstr>A126246034K_Latest</vt:lpstr>
      <vt:lpstr>A126246038V</vt:lpstr>
      <vt:lpstr>A126246038V_Data</vt:lpstr>
      <vt:lpstr>A126246038V_Latest</vt:lpstr>
      <vt:lpstr>A126246042K</vt:lpstr>
      <vt:lpstr>A126246042K_Data</vt:lpstr>
      <vt:lpstr>A126246042K_Latest</vt:lpstr>
      <vt:lpstr>A126246046V</vt:lpstr>
      <vt:lpstr>A126246046V_Data</vt:lpstr>
      <vt:lpstr>A126246046V_Latest</vt:lpstr>
      <vt:lpstr>A126246050K</vt:lpstr>
      <vt:lpstr>A126246050K_Data</vt:lpstr>
      <vt:lpstr>A126246050K_Latest</vt:lpstr>
      <vt:lpstr>A126246054V</vt:lpstr>
      <vt:lpstr>A126246054V_Data</vt:lpstr>
      <vt:lpstr>A126246054V_Latest</vt:lpstr>
      <vt:lpstr>A126246058C</vt:lpstr>
      <vt:lpstr>A126246058C_Data</vt:lpstr>
      <vt:lpstr>A126246058C_Latest</vt:lpstr>
      <vt:lpstr>A126246062V</vt:lpstr>
      <vt:lpstr>A126246062V_Data</vt:lpstr>
      <vt:lpstr>A126246062V_Latest</vt:lpstr>
      <vt:lpstr>A126246066C</vt:lpstr>
      <vt:lpstr>A126246066C_Data</vt:lpstr>
      <vt:lpstr>A126246066C_Latest</vt:lpstr>
      <vt:lpstr>A126246070V</vt:lpstr>
      <vt:lpstr>A126246070V_Data</vt:lpstr>
      <vt:lpstr>A126246070V_Latest</vt:lpstr>
      <vt:lpstr>A126246074C</vt:lpstr>
      <vt:lpstr>A126246074C_Data</vt:lpstr>
      <vt:lpstr>A126246074C_Latest</vt:lpstr>
      <vt:lpstr>A126246078L</vt:lpstr>
      <vt:lpstr>A126246078L_Data</vt:lpstr>
      <vt:lpstr>A126246078L_Latest</vt:lpstr>
      <vt:lpstr>A126246082C</vt:lpstr>
      <vt:lpstr>A126246082C_Data</vt:lpstr>
      <vt:lpstr>A126246082C_Latest</vt:lpstr>
      <vt:lpstr>A126246086L</vt:lpstr>
      <vt:lpstr>A126246086L_Data</vt:lpstr>
      <vt:lpstr>A126246086L_Latest</vt:lpstr>
      <vt:lpstr>A126246090C</vt:lpstr>
      <vt:lpstr>A126246090C_Data</vt:lpstr>
      <vt:lpstr>A126246090C_Latest</vt:lpstr>
      <vt:lpstr>A126246094L</vt:lpstr>
      <vt:lpstr>A126246094L_Data</vt:lpstr>
      <vt:lpstr>A126246094L_Latest</vt:lpstr>
      <vt:lpstr>A126246098W</vt:lpstr>
      <vt:lpstr>A126246098W_Data</vt:lpstr>
      <vt:lpstr>A126246098W_Latest</vt:lpstr>
      <vt:lpstr>A126246102A</vt:lpstr>
      <vt:lpstr>A126246102A_Data</vt:lpstr>
      <vt:lpstr>A126246102A_Latest</vt:lpstr>
      <vt:lpstr>A126246106K</vt:lpstr>
      <vt:lpstr>A126246106K_Data</vt:lpstr>
      <vt:lpstr>A126246106K_Latest</vt:lpstr>
      <vt:lpstr>A126246110A</vt:lpstr>
      <vt:lpstr>A126246110A_Data</vt:lpstr>
      <vt:lpstr>A126246110A_Latest</vt:lpstr>
      <vt:lpstr>A126246114K</vt:lpstr>
      <vt:lpstr>A126246114K_Data</vt:lpstr>
      <vt:lpstr>A126246114K_Latest</vt:lpstr>
      <vt:lpstr>A126246118V</vt:lpstr>
      <vt:lpstr>A126246118V_Data</vt:lpstr>
      <vt:lpstr>A126246118V_Latest</vt:lpstr>
      <vt:lpstr>A126246122K</vt:lpstr>
      <vt:lpstr>A126246122K_Data</vt:lpstr>
      <vt:lpstr>A126246122K_Latest</vt:lpstr>
      <vt:lpstr>A126246126V</vt:lpstr>
      <vt:lpstr>A126246126V_Data</vt:lpstr>
      <vt:lpstr>A126246126V_Latest</vt:lpstr>
      <vt:lpstr>A126246130K</vt:lpstr>
      <vt:lpstr>A126246130K_Data</vt:lpstr>
      <vt:lpstr>A126246130K_Latest</vt:lpstr>
      <vt:lpstr>A126246134V</vt:lpstr>
      <vt:lpstr>A126246134V_Data</vt:lpstr>
      <vt:lpstr>A126246134V_Latest</vt:lpstr>
      <vt:lpstr>A126246138C</vt:lpstr>
      <vt:lpstr>A126246138C_Data</vt:lpstr>
      <vt:lpstr>A126246138C_Latest</vt:lpstr>
      <vt:lpstr>A126246142V</vt:lpstr>
      <vt:lpstr>A126246142V_Data</vt:lpstr>
      <vt:lpstr>A126246142V_Latest</vt:lpstr>
      <vt:lpstr>A126246146C</vt:lpstr>
      <vt:lpstr>A126246146C_Data</vt:lpstr>
      <vt:lpstr>A126246146C_Latest</vt:lpstr>
      <vt:lpstr>A126246150V</vt:lpstr>
      <vt:lpstr>A126246150V_Data</vt:lpstr>
      <vt:lpstr>A126246150V_Latest</vt:lpstr>
      <vt:lpstr>A126246154C</vt:lpstr>
      <vt:lpstr>A126246154C_Data</vt:lpstr>
      <vt:lpstr>A126246154C_Latest</vt:lpstr>
      <vt:lpstr>A126246158L</vt:lpstr>
      <vt:lpstr>A126246158L_Data</vt:lpstr>
      <vt:lpstr>A126246158L_Latest</vt:lpstr>
      <vt:lpstr>A126246162C</vt:lpstr>
      <vt:lpstr>A126246162C_Data</vt:lpstr>
      <vt:lpstr>A126246162C_Latest</vt:lpstr>
      <vt:lpstr>A126246166L</vt:lpstr>
      <vt:lpstr>A126246166L_Data</vt:lpstr>
      <vt:lpstr>A126246166L_Latest</vt:lpstr>
      <vt:lpstr>A126246170C</vt:lpstr>
      <vt:lpstr>A126246170C_Data</vt:lpstr>
      <vt:lpstr>A126246170C_Latest</vt:lpstr>
      <vt:lpstr>A126246174L</vt:lpstr>
      <vt:lpstr>A126246174L_Data</vt:lpstr>
      <vt:lpstr>A126246174L_Latest</vt:lpstr>
      <vt:lpstr>A126246178W</vt:lpstr>
      <vt:lpstr>A126246178W_Data</vt:lpstr>
      <vt:lpstr>A126246178W_Latest</vt:lpstr>
      <vt:lpstr>A126246182L</vt:lpstr>
      <vt:lpstr>A126246182L_Data</vt:lpstr>
      <vt:lpstr>A126246182L_Latest</vt:lpstr>
      <vt:lpstr>A126246186W</vt:lpstr>
      <vt:lpstr>A126246186W_Data</vt:lpstr>
      <vt:lpstr>A126246186W_Latest</vt:lpstr>
      <vt:lpstr>A126246190L</vt:lpstr>
      <vt:lpstr>A126246190L_Data</vt:lpstr>
      <vt:lpstr>A126246190L_Latest</vt:lpstr>
      <vt:lpstr>A126246194W</vt:lpstr>
      <vt:lpstr>A126246194W_Data</vt:lpstr>
      <vt:lpstr>A126246194W_Latest</vt:lpstr>
      <vt:lpstr>A126246198F</vt:lpstr>
      <vt:lpstr>A126246198F_Data</vt:lpstr>
      <vt:lpstr>A126246198F_Latest</vt:lpstr>
      <vt:lpstr>A126246202K</vt:lpstr>
      <vt:lpstr>A126246202K_Data</vt:lpstr>
      <vt:lpstr>A126246202K_Latest</vt:lpstr>
      <vt:lpstr>A126246206V</vt:lpstr>
      <vt:lpstr>A126246206V_Data</vt:lpstr>
      <vt:lpstr>A126246206V_Latest</vt:lpstr>
      <vt:lpstr>A126246210K</vt:lpstr>
      <vt:lpstr>A126246210K_Data</vt:lpstr>
      <vt:lpstr>A126246210K_Latest</vt:lpstr>
      <vt:lpstr>A126246214V</vt:lpstr>
      <vt:lpstr>A126246214V_Data</vt:lpstr>
      <vt:lpstr>A126246214V_Latest</vt:lpstr>
      <vt:lpstr>A126246218C</vt:lpstr>
      <vt:lpstr>A126246218C_Data</vt:lpstr>
      <vt:lpstr>A126246218C_Latest</vt:lpstr>
      <vt:lpstr>A126246222V</vt:lpstr>
      <vt:lpstr>A126246222V_Data</vt:lpstr>
      <vt:lpstr>A126246222V_Latest</vt:lpstr>
      <vt:lpstr>A126246226C</vt:lpstr>
      <vt:lpstr>A126246226C_Data</vt:lpstr>
      <vt:lpstr>A126246226C_Latest</vt:lpstr>
      <vt:lpstr>A126246230V</vt:lpstr>
      <vt:lpstr>A126246230V_Data</vt:lpstr>
      <vt:lpstr>A126246230V_Latest</vt:lpstr>
      <vt:lpstr>A126246234C</vt:lpstr>
      <vt:lpstr>A126246234C_Data</vt:lpstr>
      <vt:lpstr>A126246234C_Latest</vt:lpstr>
      <vt:lpstr>A126246238L</vt:lpstr>
      <vt:lpstr>A126246238L_Data</vt:lpstr>
      <vt:lpstr>A126246238L_Latest</vt:lpstr>
      <vt:lpstr>A126246242C</vt:lpstr>
      <vt:lpstr>A126246242C_Data</vt:lpstr>
      <vt:lpstr>A126246242C_Latest</vt:lpstr>
      <vt:lpstr>A126246246L</vt:lpstr>
      <vt:lpstr>A126246246L_Data</vt:lpstr>
      <vt:lpstr>A126246246L_Latest</vt:lpstr>
      <vt:lpstr>A126246250C</vt:lpstr>
      <vt:lpstr>A126246250C_Data</vt:lpstr>
      <vt:lpstr>A126246250C_Latest</vt:lpstr>
      <vt:lpstr>A126246254L</vt:lpstr>
      <vt:lpstr>A126246254L_Data</vt:lpstr>
      <vt:lpstr>A126246254L_Latest</vt:lpstr>
      <vt:lpstr>A126246258W</vt:lpstr>
      <vt:lpstr>A126246258W_Data</vt:lpstr>
      <vt:lpstr>A126246258W_Latest</vt:lpstr>
      <vt:lpstr>A126246262L</vt:lpstr>
      <vt:lpstr>A126246262L_Data</vt:lpstr>
      <vt:lpstr>A126246262L_Latest</vt:lpstr>
      <vt:lpstr>A126246266W</vt:lpstr>
      <vt:lpstr>A126246266W_Data</vt:lpstr>
      <vt:lpstr>A126246266W_Latest</vt:lpstr>
      <vt:lpstr>A126246270L</vt:lpstr>
      <vt:lpstr>A126246270L_Data</vt:lpstr>
      <vt:lpstr>A126246270L_Latest</vt:lpstr>
      <vt:lpstr>A126246274W</vt:lpstr>
      <vt:lpstr>A126246274W_Data</vt:lpstr>
      <vt:lpstr>A126246274W_Latest</vt:lpstr>
      <vt:lpstr>A126246278F</vt:lpstr>
      <vt:lpstr>A126246278F_Data</vt:lpstr>
      <vt:lpstr>A126246278F_Latest</vt:lpstr>
      <vt:lpstr>A126246282W</vt:lpstr>
      <vt:lpstr>A126246282W_Data</vt:lpstr>
      <vt:lpstr>A126246282W_Latest</vt:lpstr>
      <vt:lpstr>A126246286F</vt:lpstr>
      <vt:lpstr>A126246286F_Data</vt:lpstr>
      <vt:lpstr>A126246286F_Latest</vt:lpstr>
      <vt:lpstr>A126246290W</vt:lpstr>
      <vt:lpstr>A126246290W_Data</vt:lpstr>
      <vt:lpstr>A126246290W_Latest</vt:lpstr>
      <vt:lpstr>A126246294F</vt:lpstr>
      <vt:lpstr>A126246294F_Data</vt:lpstr>
      <vt:lpstr>A126246294F_Latest</vt:lpstr>
      <vt:lpstr>A126246298R</vt:lpstr>
      <vt:lpstr>A126246298R_Data</vt:lpstr>
      <vt:lpstr>A126246298R_Latest</vt:lpstr>
      <vt:lpstr>A126246302V</vt:lpstr>
      <vt:lpstr>A126246302V_Data</vt:lpstr>
      <vt:lpstr>A126246302V_Latest</vt:lpstr>
      <vt:lpstr>A126246306C</vt:lpstr>
      <vt:lpstr>A126246306C_Data</vt:lpstr>
      <vt:lpstr>A126246306C_Latest</vt:lpstr>
      <vt:lpstr>A126246310V</vt:lpstr>
      <vt:lpstr>A126246310V_Data</vt:lpstr>
      <vt:lpstr>A126246310V_Latest</vt:lpstr>
      <vt:lpstr>A126246314C</vt:lpstr>
      <vt:lpstr>A126246314C_Data</vt:lpstr>
      <vt:lpstr>A126246314C_Latest</vt:lpstr>
      <vt:lpstr>A126246318L</vt:lpstr>
      <vt:lpstr>A126246318L_Data</vt:lpstr>
      <vt:lpstr>A126246318L_Latest</vt:lpstr>
      <vt:lpstr>A126246322C</vt:lpstr>
      <vt:lpstr>A126246322C_Data</vt:lpstr>
      <vt:lpstr>A126246322C_Latest</vt:lpstr>
      <vt:lpstr>A126246326L</vt:lpstr>
      <vt:lpstr>A126246326L_Data</vt:lpstr>
      <vt:lpstr>A126246326L_Latest</vt:lpstr>
      <vt:lpstr>A126246330C</vt:lpstr>
      <vt:lpstr>A126246330C_Data</vt:lpstr>
      <vt:lpstr>A126246330C_Latest</vt:lpstr>
      <vt:lpstr>A126246334L</vt:lpstr>
      <vt:lpstr>A126246334L_Data</vt:lpstr>
      <vt:lpstr>A126246334L_Latest</vt:lpstr>
      <vt:lpstr>A126246338W</vt:lpstr>
      <vt:lpstr>A126246338W_Data</vt:lpstr>
      <vt:lpstr>A126246338W_Latest</vt:lpstr>
      <vt:lpstr>A126246342L</vt:lpstr>
      <vt:lpstr>A126246342L_Data</vt:lpstr>
      <vt:lpstr>A126246342L_Latest</vt:lpstr>
      <vt:lpstr>A126246346W</vt:lpstr>
      <vt:lpstr>A126246346W_Data</vt:lpstr>
      <vt:lpstr>A126246346W_Latest</vt:lpstr>
      <vt:lpstr>A126246350L</vt:lpstr>
      <vt:lpstr>A126246350L_Data</vt:lpstr>
      <vt:lpstr>A126246350L_Latest</vt:lpstr>
      <vt:lpstr>A126246354W</vt:lpstr>
      <vt:lpstr>A126246354W_Data</vt:lpstr>
      <vt:lpstr>A126246354W_Latest</vt:lpstr>
      <vt:lpstr>A126246358F</vt:lpstr>
      <vt:lpstr>A126246358F_Data</vt:lpstr>
      <vt:lpstr>A126246358F_Latest</vt:lpstr>
      <vt:lpstr>A126246362W</vt:lpstr>
      <vt:lpstr>A126246362W_Data</vt:lpstr>
      <vt:lpstr>A126246362W_Latest</vt:lpstr>
      <vt:lpstr>A126246366F</vt:lpstr>
      <vt:lpstr>A126246366F_Data</vt:lpstr>
      <vt:lpstr>A126246366F_Latest</vt:lpstr>
      <vt:lpstr>A126246370W</vt:lpstr>
      <vt:lpstr>A126246370W_Data</vt:lpstr>
      <vt:lpstr>A126246370W_Latest</vt:lpstr>
      <vt:lpstr>A126246374F</vt:lpstr>
      <vt:lpstr>A126246374F_Data</vt:lpstr>
      <vt:lpstr>A126246374F_Latest</vt:lpstr>
      <vt:lpstr>A126246378R</vt:lpstr>
      <vt:lpstr>A126246378R_Data</vt:lpstr>
      <vt:lpstr>A126246378R_Latest</vt:lpstr>
      <vt:lpstr>A126246382F</vt:lpstr>
      <vt:lpstr>A126246382F_Data</vt:lpstr>
      <vt:lpstr>A126246382F_Latest</vt:lpstr>
      <vt:lpstr>A126246458R</vt:lpstr>
      <vt:lpstr>A126246458R_Data</vt:lpstr>
      <vt:lpstr>A126246458R_Latest</vt:lpstr>
      <vt:lpstr>A126246462F</vt:lpstr>
      <vt:lpstr>A126246462F_Data</vt:lpstr>
      <vt:lpstr>A126246462F_Latest</vt:lpstr>
      <vt:lpstr>A126246466R</vt:lpstr>
      <vt:lpstr>A126246466R_Data</vt:lpstr>
      <vt:lpstr>A126246466R_Latest</vt:lpstr>
      <vt:lpstr>A126246470F</vt:lpstr>
      <vt:lpstr>A126246470F_Data</vt:lpstr>
      <vt:lpstr>A126246470F_Latest</vt:lpstr>
      <vt:lpstr>A126246474R</vt:lpstr>
      <vt:lpstr>A126246474R_Data</vt:lpstr>
      <vt:lpstr>A126246474R_Latest</vt:lpstr>
      <vt:lpstr>A126246478X</vt:lpstr>
      <vt:lpstr>A126246478X_Data</vt:lpstr>
      <vt:lpstr>A126246478X_Latest</vt:lpstr>
      <vt:lpstr>A126246482R</vt:lpstr>
      <vt:lpstr>A126246482R_Data</vt:lpstr>
      <vt:lpstr>A126246482R_Latest</vt:lpstr>
      <vt:lpstr>A126246486X</vt:lpstr>
      <vt:lpstr>A126246486X_Data</vt:lpstr>
      <vt:lpstr>A126246486X_Latest</vt:lpstr>
      <vt:lpstr>A126246490R</vt:lpstr>
      <vt:lpstr>A126246490R_Data</vt:lpstr>
      <vt:lpstr>A126246490R_Latest</vt:lpstr>
      <vt:lpstr>A126246494X</vt:lpstr>
      <vt:lpstr>A126246494X_Data</vt:lpstr>
      <vt:lpstr>A126246494X_Latest</vt:lpstr>
      <vt:lpstr>A126246498J</vt:lpstr>
      <vt:lpstr>A126246498J_Data</vt:lpstr>
      <vt:lpstr>A126246498J_Latest</vt:lpstr>
      <vt:lpstr>A126246502L</vt:lpstr>
      <vt:lpstr>A126246502L_Data</vt:lpstr>
      <vt:lpstr>A126246502L_Latest</vt:lpstr>
      <vt:lpstr>A126246506W</vt:lpstr>
      <vt:lpstr>A126246506W_Data</vt:lpstr>
      <vt:lpstr>A126246506W_Latest</vt:lpstr>
      <vt:lpstr>A126246510L</vt:lpstr>
      <vt:lpstr>A126246510L_Data</vt:lpstr>
      <vt:lpstr>A126246510L_Latest</vt:lpstr>
      <vt:lpstr>A126246514W</vt:lpstr>
      <vt:lpstr>A126246514W_Data</vt:lpstr>
      <vt:lpstr>A126246514W_Latest</vt:lpstr>
      <vt:lpstr>A126246518F</vt:lpstr>
      <vt:lpstr>A126246518F_Data</vt:lpstr>
      <vt:lpstr>A126246518F_Latest</vt:lpstr>
      <vt:lpstr>A126246522W</vt:lpstr>
      <vt:lpstr>A126246522W_Data</vt:lpstr>
      <vt:lpstr>A126246522W_Latest</vt:lpstr>
      <vt:lpstr>A126246526F</vt:lpstr>
      <vt:lpstr>A126246526F_Data</vt:lpstr>
      <vt:lpstr>A126246526F_Latest</vt:lpstr>
      <vt:lpstr>A126246530W</vt:lpstr>
      <vt:lpstr>A126246530W_Data</vt:lpstr>
      <vt:lpstr>A126246530W_Latest</vt:lpstr>
      <vt:lpstr>A126246534F</vt:lpstr>
      <vt:lpstr>A126246534F_Data</vt:lpstr>
      <vt:lpstr>A126246534F_Latest</vt:lpstr>
      <vt:lpstr>A126246538R</vt:lpstr>
      <vt:lpstr>A126246538R_Data</vt:lpstr>
      <vt:lpstr>A126246538R_Latest</vt:lpstr>
      <vt:lpstr>A126246542F</vt:lpstr>
      <vt:lpstr>A126246542F_Data</vt:lpstr>
      <vt:lpstr>A126246542F_Latest</vt:lpstr>
      <vt:lpstr>A126246546R</vt:lpstr>
      <vt:lpstr>A126246546R_Data</vt:lpstr>
      <vt:lpstr>A126246546R_Latest</vt:lpstr>
      <vt:lpstr>A126246550F</vt:lpstr>
      <vt:lpstr>A126246550F_Data</vt:lpstr>
      <vt:lpstr>A126246550F_Latest</vt:lpstr>
      <vt:lpstr>A126246554R</vt:lpstr>
      <vt:lpstr>A126246554R_Data</vt:lpstr>
      <vt:lpstr>A126246554R_Latest</vt:lpstr>
      <vt:lpstr>A126246558X</vt:lpstr>
      <vt:lpstr>A126246558X_Data</vt:lpstr>
      <vt:lpstr>A126246558X_Latest</vt:lpstr>
      <vt:lpstr>A126246562R</vt:lpstr>
      <vt:lpstr>A126246562R_Data</vt:lpstr>
      <vt:lpstr>A126246562R_Latest</vt:lpstr>
      <vt:lpstr>A126246566X</vt:lpstr>
      <vt:lpstr>A126246566X_Data</vt:lpstr>
      <vt:lpstr>A126246566X_Latest</vt:lpstr>
      <vt:lpstr>A126246570R</vt:lpstr>
      <vt:lpstr>A126246570R_Data</vt:lpstr>
      <vt:lpstr>A126246570R_Latest</vt:lpstr>
      <vt:lpstr>A126246574X</vt:lpstr>
      <vt:lpstr>A126246574X_Data</vt:lpstr>
      <vt:lpstr>A126246574X_Latest</vt:lpstr>
      <vt:lpstr>A126246578J</vt:lpstr>
      <vt:lpstr>A126246578J_Data</vt:lpstr>
      <vt:lpstr>A126246578J_Latest</vt:lpstr>
      <vt:lpstr>A126246582X</vt:lpstr>
      <vt:lpstr>A126246582X_Data</vt:lpstr>
      <vt:lpstr>A126246582X_Latest</vt:lpstr>
      <vt:lpstr>A126246586J</vt:lpstr>
      <vt:lpstr>A126246586J_Data</vt:lpstr>
      <vt:lpstr>A126246586J_Latest</vt:lpstr>
      <vt:lpstr>A126246590X</vt:lpstr>
      <vt:lpstr>A126246590X_Data</vt:lpstr>
      <vt:lpstr>A126246590X_Latest</vt:lpstr>
      <vt:lpstr>A126246594J</vt:lpstr>
      <vt:lpstr>A126246594J_Data</vt:lpstr>
      <vt:lpstr>A126246594J_Latest</vt:lpstr>
      <vt:lpstr>A126246598T</vt:lpstr>
      <vt:lpstr>A126246598T_Data</vt:lpstr>
      <vt:lpstr>A126246598T_Latest</vt:lpstr>
      <vt:lpstr>A126246602W</vt:lpstr>
      <vt:lpstr>A126246602W_Data</vt:lpstr>
      <vt:lpstr>A126246602W_Latest</vt:lpstr>
      <vt:lpstr>A126246606F</vt:lpstr>
      <vt:lpstr>A126246606F_Data</vt:lpstr>
      <vt:lpstr>A126246606F_Latest</vt:lpstr>
      <vt:lpstr>A126246610W</vt:lpstr>
      <vt:lpstr>A126246610W_Data</vt:lpstr>
      <vt:lpstr>A126246610W_Latest</vt:lpstr>
      <vt:lpstr>A126246614F</vt:lpstr>
      <vt:lpstr>A126246614F_Data</vt:lpstr>
      <vt:lpstr>A126246614F_Latest</vt:lpstr>
      <vt:lpstr>A126246618R</vt:lpstr>
      <vt:lpstr>A126246618R_Data</vt:lpstr>
      <vt:lpstr>A126246618R_Latest</vt:lpstr>
      <vt:lpstr>A126246622F</vt:lpstr>
      <vt:lpstr>A126246622F_Data</vt:lpstr>
      <vt:lpstr>A126246622F_Latest</vt:lpstr>
      <vt:lpstr>A126246626R</vt:lpstr>
      <vt:lpstr>A126246626R_Data</vt:lpstr>
      <vt:lpstr>A126246626R_Latest</vt:lpstr>
      <vt:lpstr>A126246630F</vt:lpstr>
      <vt:lpstr>A126246630F_Data</vt:lpstr>
      <vt:lpstr>A126246630F_Latest</vt:lpstr>
      <vt:lpstr>A126246634R</vt:lpstr>
      <vt:lpstr>A126246634R_Data</vt:lpstr>
      <vt:lpstr>A126246634R_Latest</vt:lpstr>
      <vt:lpstr>A126246638X</vt:lpstr>
      <vt:lpstr>A126246638X_Data</vt:lpstr>
      <vt:lpstr>A126246638X_Latest</vt:lpstr>
      <vt:lpstr>A126246642R</vt:lpstr>
      <vt:lpstr>A126246642R_Data</vt:lpstr>
      <vt:lpstr>A126246642R_Latest</vt:lpstr>
      <vt:lpstr>A126246646X</vt:lpstr>
      <vt:lpstr>A126246646X_Data</vt:lpstr>
      <vt:lpstr>A126246646X_Latest</vt:lpstr>
      <vt:lpstr>A126246650R</vt:lpstr>
      <vt:lpstr>A126246650R_Data</vt:lpstr>
      <vt:lpstr>A126246650R_Latest</vt:lpstr>
      <vt:lpstr>A126246654X</vt:lpstr>
      <vt:lpstr>A126246654X_Data</vt:lpstr>
      <vt:lpstr>A126246654X_Latest</vt:lpstr>
      <vt:lpstr>A126246658J</vt:lpstr>
      <vt:lpstr>A126246658J_Data</vt:lpstr>
      <vt:lpstr>A126246658J_Latest</vt:lpstr>
      <vt:lpstr>A126246662X</vt:lpstr>
      <vt:lpstr>A126246662X_Data</vt:lpstr>
      <vt:lpstr>A126246662X_Latest</vt:lpstr>
      <vt:lpstr>A126246666J</vt:lpstr>
      <vt:lpstr>A126246666J_Data</vt:lpstr>
      <vt:lpstr>A126246666J_Latest</vt:lpstr>
      <vt:lpstr>A126246670X</vt:lpstr>
      <vt:lpstr>A126246670X_Data</vt:lpstr>
      <vt:lpstr>A126246670X_Latest</vt:lpstr>
      <vt:lpstr>A126246746J</vt:lpstr>
      <vt:lpstr>A126246746J_Data</vt:lpstr>
      <vt:lpstr>A126246746J_Latest</vt:lpstr>
      <vt:lpstr>A126246750X</vt:lpstr>
      <vt:lpstr>A126246750X_Data</vt:lpstr>
      <vt:lpstr>A126246750X_Latest</vt:lpstr>
      <vt:lpstr>A126246754J</vt:lpstr>
      <vt:lpstr>A126246754J_Data</vt:lpstr>
      <vt:lpstr>A126246754J_Latest</vt:lpstr>
      <vt:lpstr>A126246758T</vt:lpstr>
      <vt:lpstr>A126246758T_Data</vt:lpstr>
      <vt:lpstr>A126246758T_Latest</vt:lpstr>
      <vt:lpstr>A126246762J</vt:lpstr>
      <vt:lpstr>A126246762J_Data</vt:lpstr>
      <vt:lpstr>A126246762J_Latest</vt:lpstr>
      <vt:lpstr>A126246766T</vt:lpstr>
      <vt:lpstr>A126246766T_Data</vt:lpstr>
      <vt:lpstr>A126246766T_Latest</vt:lpstr>
      <vt:lpstr>A126246770J</vt:lpstr>
      <vt:lpstr>A126246770J_Data</vt:lpstr>
      <vt:lpstr>A126246770J_Latest</vt:lpstr>
      <vt:lpstr>A126246774T</vt:lpstr>
      <vt:lpstr>A126246774T_Data</vt:lpstr>
      <vt:lpstr>A126246774T_Latest</vt:lpstr>
      <vt:lpstr>A126246778A</vt:lpstr>
      <vt:lpstr>A126246778A_Data</vt:lpstr>
      <vt:lpstr>A126246778A_Latest</vt:lpstr>
      <vt:lpstr>A126246782T</vt:lpstr>
      <vt:lpstr>A126246782T_Data</vt:lpstr>
      <vt:lpstr>A126246782T_Latest</vt:lpstr>
      <vt:lpstr>A126246786A</vt:lpstr>
      <vt:lpstr>A126246786A_Data</vt:lpstr>
      <vt:lpstr>A126246786A_Latest</vt:lpstr>
      <vt:lpstr>A126246790T</vt:lpstr>
      <vt:lpstr>A126246790T_Data</vt:lpstr>
      <vt:lpstr>A126246790T_Latest</vt:lpstr>
      <vt:lpstr>A126246794A</vt:lpstr>
      <vt:lpstr>A126246794A_Data</vt:lpstr>
      <vt:lpstr>A126246794A_Latest</vt:lpstr>
      <vt:lpstr>A126246798K</vt:lpstr>
      <vt:lpstr>A126246798K_Data</vt:lpstr>
      <vt:lpstr>A126246798K_Latest</vt:lpstr>
      <vt:lpstr>A126246802R</vt:lpstr>
      <vt:lpstr>A126246802R_Data</vt:lpstr>
      <vt:lpstr>A126246802R_Latest</vt:lpstr>
      <vt:lpstr>A126246806X</vt:lpstr>
      <vt:lpstr>A126246806X_Data</vt:lpstr>
      <vt:lpstr>A126246806X_Latest</vt:lpstr>
      <vt:lpstr>A126246810R</vt:lpstr>
      <vt:lpstr>A126246810R_Data</vt:lpstr>
      <vt:lpstr>A126246810R_Latest</vt:lpstr>
      <vt:lpstr>A126246814X</vt:lpstr>
      <vt:lpstr>A126246814X_Data</vt:lpstr>
      <vt:lpstr>A126246814X_Latest</vt:lpstr>
      <vt:lpstr>A126246818J</vt:lpstr>
      <vt:lpstr>A126246818J_Data</vt:lpstr>
      <vt:lpstr>A126246818J_Latest</vt:lpstr>
      <vt:lpstr>A126246822X</vt:lpstr>
      <vt:lpstr>A126246822X_Data</vt:lpstr>
      <vt:lpstr>A126246822X_Latest</vt:lpstr>
      <vt:lpstr>A126246826J</vt:lpstr>
      <vt:lpstr>A126246826J_Data</vt:lpstr>
      <vt:lpstr>A126246826J_Latest</vt:lpstr>
      <vt:lpstr>A126246830X</vt:lpstr>
      <vt:lpstr>A126246830X_Data</vt:lpstr>
      <vt:lpstr>A126246830X_Latest</vt:lpstr>
      <vt:lpstr>A126246834J</vt:lpstr>
      <vt:lpstr>A126246834J_Data</vt:lpstr>
      <vt:lpstr>A126246834J_Latest</vt:lpstr>
      <vt:lpstr>A126246838T</vt:lpstr>
      <vt:lpstr>A126246838T_Data</vt:lpstr>
      <vt:lpstr>A126246838T_Latest</vt:lpstr>
      <vt:lpstr>A126246842J</vt:lpstr>
      <vt:lpstr>A126246842J_Data</vt:lpstr>
      <vt:lpstr>A126246842J_Latest</vt:lpstr>
      <vt:lpstr>A126246846T</vt:lpstr>
      <vt:lpstr>A126246846T_Data</vt:lpstr>
      <vt:lpstr>A126246846T_Latest</vt:lpstr>
      <vt:lpstr>A126246850J</vt:lpstr>
      <vt:lpstr>A126246850J_Data</vt:lpstr>
      <vt:lpstr>A126246850J_Latest</vt:lpstr>
      <vt:lpstr>A126246854T</vt:lpstr>
      <vt:lpstr>A126246854T_Data</vt:lpstr>
      <vt:lpstr>A126246854T_Latest</vt:lpstr>
      <vt:lpstr>A126246858A</vt:lpstr>
      <vt:lpstr>A126246858A_Data</vt:lpstr>
      <vt:lpstr>A126246858A_Latest</vt:lpstr>
      <vt:lpstr>A126246862T</vt:lpstr>
      <vt:lpstr>A126246862T_Data</vt:lpstr>
      <vt:lpstr>A126246862T_Latest</vt:lpstr>
      <vt:lpstr>A126246866A</vt:lpstr>
      <vt:lpstr>A126246866A_Data</vt:lpstr>
      <vt:lpstr>A126246866A_Latest</vt:lpstr>
      <vt:lpstr>A126246870T</vt:lpstr>
      <vt:lpstr>A126246870T_Data</vt:lpstr>
      <vt:lpstr>A126246870T_Latest</vt:lpstr>
      <vt:lpstr>A126246874A</vt:lpstr>
      <vt:lpstr>A126246874A_Data</vt:lpstr>
      <vt:lpstr>A126246874A_Latest</vt:lpstr>
      <vt:lpstr>A126246878K</vt:lpstr>
      <vt:lpstr>A126246878K_Data</vt:lpstr>
      <vt:lpstr>A126246878K_Latest</vt:lpstr>
      <vt:lpstr>A126246882A</vt:lpstr>
      <vt:lpstr>A126246882A_Data</vt:lpstr>
      <vt:lpstr>A126246882A_Latest</vt:lpstr>
      <vt:lpstr>A126246886K</vt:lpstr>
      <vt:lpstr>A126246886K_Data</vt:lpstr>
      <vt:lpstr>A126246886K_Latest</vt:lpstr>
      <vt:lpstr>A126246890A</vt:lpstr>
      <vt:lpstr>A126246890A_Data</vt:lpstr>
      <vt:lpstr>A126246890A_Latest</vt:lpstr>
      <vt:lpstr>A126246894K</vt:lpstr>
      <vt:lpstr>A126246894K_Data</vt:lpstr>
      <vt:lpstr>A126246894K_Latest</vt:lpstr>
      <vt:lpstr>A126246898V</vt:lpstr>
      <vt:lpstr>A126246898V_Data</vt:lpstr>
      <vt:lpstr>A126246898V_Latest</vt:lpstr>
      <vt:lpstr>A126246902X</vt:lpstr>
      <vt:lpstr>A126246902X_Data</vt:lpstr>
      <vt:lpstr>A126246902X_Latest</vt:lpstr>
      <vt:lpstr>A126246906J</vt:lpstr>
      <vt:lpstr>A126246906J_Data</vt:lpstr>
      <vt:lpstr>A126246906J_Latest</vt:lpstr>
      <vt:lpstr>A126246910X</vt:lpstr>
      <vt:lpstr>A126246910X_Data</vt:lpstr>
      <vt:lpstr>A126246910X_Latest</vt:lpstr>
      <vt:lpstr>A126246914J</vt:lpstr>
      <vt:lpstr>A126246914J_Data</vt:lpstr>
      <vt:lpstr>A126246914J_Latest</vt:lpstr>
      <vt:lpstr>A126246918T</vt:lpstr>
      <vt:lpstr>A126246918T_Data</vt:lpstr>
      <vt:lpstr>A126246918T_Latest</vt:lpstr>
      <vt:lpstr>A126246922J</vt:lpstr>
      <vt:lpstr>A126246922J_Data</vt:lpstr>
      <vt:lpstr>A126246922J_Latest</vt:lpstr>
      <vt:lpstr>A126246926T</vt:lpstr>
      <vt:lpstr>A126246926T_Data</vt:lpstr>
      <vt:lpstr>A126246926T_Latest</vt:lpstr>
      <vt:lpstr>A126246930J</vt:lpstr>
      <vt:lpstr>A126246930J_Data</vt:lpstr>
      <vt:lpstr>A126246930J_Latest</vt:lpstr>
      <vt:lpstr>A126246934T</vt:lpstr>
      <vt:lpstr>A126246934T_Data</vt:lpstr>
      <vt:lpstr>A126246934T_Latest</vt:lpstr>
      <vt:lpstr>A126246938A</vt:lpstr>
      <vt:lpstr>A126246938A_Data</vt:lpstr>
      <vt:lpstr>A126246938A_Latest</vt:lpstr>
      <vt:lpstr>A126246942T</vt:lpstr>
      <vt:lpstr>A126246942T_Data</vt:lpstr>
      <vt:lpstr>A126246942T_Latest</vt:lpstr>
      <vt:lpstr>A126246946A</vt:lpstr>
      <vt:lpstr>A126246946A_Data</vt:lpstr>
      <vt:lpstr>A126246946A_Latest</vt:lpstr>
      <vt:lpstr>A126246950T</vt:lpstr>
      <vt:lpstr>A126246950T_Data</vt:lpstr>
      <vt:lpstr>A126246950T_Latest</vt:lpstr>
      <vt:lpstr>A126246954A</vt:lpstr>
      <vt:lpstr>A126246954A_Data</vt:lpstr>
      <vt:lpstr>A126246954A_Latest</vt:lpstr>
      <vt:lpstr>A126246958K</vt:lpstr>
      <vt:lpstr>A126246958K_Data</vt:lpstr>
      <vt:lpstr>A126246958K_Latest</vt:lpstr>
      <vt:lpstr>A126246962A</vt:lpstr>
      <vt:lpstr>A126246962A_Data</vt:lpstr>
      <vt:lpstr>A126246962A_Latest</vt:lpstr>
      <vt:lpstr>A126246966K</vt:lpstr>
      <vt:lpstr>A126246966K_Data</vt:lpstr>
      <vt:lpstr>A126246966K_Latest</vt:lpstr>
      <vt:lpstr>A126246970A</vt:lpstr>
      <vt:lpstr>A126246970A_Data</vt:lpstr>
      <vt:lpstr>A126246970A_Latest</vt:lpstr>
      <vt:lpstr>A126246974K</vt:lpstr>
      <vt:lpstr>A126246974K_Data</vt:lpstr>
      <vt:lpstr>A126246974K_Latest</vt:lpstr>
      <vt:lpstr>A126246978V</vt:lpstr>
      <vt:lpstr>A126246978V_Data</vt:lpstr>
      <vt:lpstr>A126246978V_Latest</vt:lpstr>
      <vt:lpstr>A126246982K</vt:lpstr>
      <vt:lpstr>A126246982K_Data</vt:lpstr>
      <vt:lpstr>A126246982K_Latest</vt:lpstr>
      <vt:lpstr>A126246986V</vt:lpstr>
      <vt:lpstr>A126246986V_Data</vt:lpstr>
      <vt:lpstr>A126246986V_Latest</vt:lpstr>
      <vt:lpstr>A126246990K</vt:lpstr>
      <vt:lpstr>A126246990K_Data</vt:lpstr>
      <vt:lpstr>A126246990K_Latest</vt:lpstr>
      <vt:lpstr>A126246994V</vt:lpstr>
      <vt:lpstr>A126246994V_Data</vt:lpstr>
      <vt:lpstr>A126246994V_Latest</vt:lpstr>
      <vt:lpstr>A126246998C</vt:lpstr>
      <vt:lpstr>A126246998C_Data</vt:lpstr>
      <vt:lpstr>A126246998C_Latest</vt:lpstr>
      <vt:lpstr>A126247002K</vt:lpstr>
      <vt:lpstr>A126247002K_Data</vt:lpstr>
      <vt:lpstr>A126247002K_Latest</vt:lpstr>
      <vt:lpstr>A126247006V</vt:lpstr>
      <vt:lpstr>A126247006V_Data</vt:lpstr>
      <vt:lpstr>A126247006V_Latest</vt:lpstr>
      <vt:lpstr>A126247010K</vt:lpstr>
      <vt:lpstr>A126247010K_Data</vt:lpstr>
      <vt:lpstr>A126247010K_Latest</vt:lpstr>
      <vt:lpstr>A126247014V</vt:lpstr>
      <vt:lpstr>A126247014V_Data</vt:lpstr>
      <vt:lpstr>A126247014V_Latest</vt:lpstr>
      <vt:lpstr>A126247018C</vt:lpstr>
      <vt:lpstr>A126247018C_Data</vt:lpstr>
      <vt:lpstr>A126247018C_Latest</vt:lpstr>
      <vt:lpstr>A126247022V</vt:lpstr>
      <vt:lpstr>A126247022V_Data</vt:lpstr>
      <vt:lpstr>A126247022V_Latest</vt:lpstr>
      <vt:lpstr>A126247026C</vt:lpstr>
      <vt:lpstr>A126247026C_Data</vt:lpstr>
      <vt:lpstr>A126247026C_Latest</vt:lpstr>
      <vt:lpstr>A126247030V</vt:lpstr>
      <vt:lpstr>A126247030V_Data</vt:lpstr>
      <vt:lpstr>A126247030V_Latest</vt:lpstr>
      <vt:lpstr>A126247034C</vt:lpstr>
      <vt:lpstr>A126247034C_Data</vt:lpstr>
      <vt:lpstr>A126247034C_Latest</vt:lpstr>
      <vt:lpstr>A126247038L</vt:lpstr>
      <vt:lpstr>A126247038L_Data</vt:lpstr>
      <vt:lpstr>A126247038L_Latest</vt:lpstr>
      <vt:lpstr>A126247042C</vt:lpstr>
      <vt:lpstr>A126247042C_Data</vt:lpstr>
      <vt:lpstr>A126247042C_Latest</vt:lpstr>
      <vt:lpstr>A126247046L</vt:lpstr>
      <vt:lpstr>A126247046L_Data</vt:lpstr>
      <vt:lpstr>A126247046L_Latest</vt:lpstr>
      <vt:lpstr>A126247050C</vt:lpstr>
      <vt:lpstr>A126247050C_Data</vt:lpstr>
      <vt:lpstr>A126247050C_Latest</vt:lpstr>
      <vt:lpstr>A126247054L</vt:lpstr>
      <vt:lpstr>A126247054L_Data</vt:lpstr>
      <vt:lpstr>A126247054L_Latest</vt:lpstr>
      <vt:lpstr>A126247058W</vt:lpstr>
      <vt:lpstr>A126247058W_Data</vt:lpstr>
      <vt:lpstr>A126247058W_Latest</vt:lpstr>
      <vt:lpstr>A126247062L</vt:lpstr>
      <vt:lpstr>A126247062L_Data</vt:lpstr>
      <vt:lpstr>A126247062L_Latest</vt:lpstr>
      <vt:lpstr>A126247066W</vt:lpstr>
      <vt:lpstr>A126247066W_Data</vt:lpstr>
      <vt:lpstr>A126247066W_Latest</vt:lpstr>
      <vt:lpstr>A126247070L</vt:lpstr>
      <vt:lpstr>A126247070L_Data</vt:lpstr>
      <vt:lpstr>A126247070L_Latest</vt:lpstr>
      <vt:lpstr>A126247074W</vt:lpstr>
      <vt:lpstr>A126247074W_Data</vt:lpstr>
      <vt:lpstr>A126247074W_Latest</vt:lpstr>
      <vt:lpstr>A126247078F</vt:lpstr>
      <vt:lpstr>A126247078F_Data</vt:lpstr>
      <vt:lpstr>A126247078F_Latest</vt:lpstr>
      <vt:lpstr>A126247082W</vt:lpstr>
      <vt:lpstr>A126247082W_Data</vt:lpstr>
      <vt:lpstr>A126247082W_Latest</vt:lpstr>
      <vt:lpstr>A126247086F</vt:lpstr>
      <vt:lpstr>A126247086F_Data</vt:lpstr>
      <vt:lpstr>A126247086F_Latest</vt:lpstr>
      <vt:lpstr>A126247090W</vt:lpstr>
      <vt:lpstr>A126247090W_Data</vt:lpstr>
      <vt:lpstr>A126247090W_Latest</vt:lpstr>
      <vt:lpstr>A126247094F</vt:lpstr>
      <vt:lpstr>A126247094F_Data</vt:lpstr>
      <vt:lpstr>A126247094F_Latest</vt:lpstr>
      <vt:lpstr>A126247098R</vt:lpstr>
      <vt:lpstr>A126247098R_Data</vt:lpstr>
      <vt:lpstr>A126247098R_Latest</vt:lpstr>
      <vt:lpstr>A126247102V</vt:lpstr>
      <vt:lpstr>A126247102V_Data</vt:lpstr>
      <vt:lpstr>A126247102V_Latest</vt:lpstr>
      <vt:lpstr>A126247106C</vt:lpstr>
      <vt:lpstr>A126247106C_Data</vt:lpstr>
      <vt:lpstr>A126247106C_Latest</vt:lpstr>
      <vt:lpstr>A126247110V</vt:lpstr>
      <vt:lpstr>A126247110V_Data</vt:lpstr>
      <vt:lpstr>A126247110V_Latest</vt:lpstr>
      <vt:lpstr>A126247114C</vt:lpstr>
      <vt:lpstr>A126247114C_Data</vt:lpstr>
      <vt:lpstr>A126247114C_Latest</vt:lpstr>
      <vt:lpstr>A126247118L</vt:lpstr>
      <vt:lpstr>A126247118L_Data</vt:lpstr>
      <vt:lpstr>A126247118L_Latest</vt:lpstr>
      <vt:lpstr>A126247122C</vt:lpstr>
      <vt:lpstr>A126247122C_Data</vt:lpstr>
      <vt:lpstr>A126247122C_Latest</vt:lpstr>
      <vt:lpstr>A126247126L</vt:lpstr>
      <vt:lpstr>A126247126L_Data</vt:lpstr>
      <vt:lpstr>A126247126L_Latest</vt:lpstr>
      <vt:lpstr>A126247130C</vt:lpstr>
      <vt:lpstr>A126247130C_Data</vt:lpstr>
      <vt:lpstr>A126247130C_Latest</vt:lpstr>
      <vt:lpstr>A126247134L</vt:lpstr>
      <vt:lpstr>A126247134L_Data</vt:lpstr>
      <vt:lpstr>A126247134L_Latest</vt:lpstr>
      <vt:lpstr>A126247138W</vt:lpstr>
      <vt:lpstr>A126247138W_Data</vt:lpstr>
      <vt:lpstr>A126247138W_Latest</vt:lpstr>
      <vt:lpstr>A126247142L</vt:lpstr>
      <vt:lpstr>A126247142L_Data</vt:lpstr>
      <vt:lpstr>A126247142L_Latest</vt:lpstr>
      <vt:lpstr>A126247146W</vt:lpstr>
      <vt:lpstr>A126247146W_Data</vt:lpstr>
      <vt:lpstr>A126247146W_Latest</vt:lpstr>
      <vt:lpstr>A126247150L</vt:lpstr>
      <vt:lpstr>A126247150L_Data</vt:lpstr>
      <vt:lpstr>A126247150L_Latest</vt:lpstr>
      <vt:lpstr>A126247154W</vt:lpstr>
      <vt:lpstr>A126247154W_Data</vt:lpstr>
      <vt:lpstr>A126247154W_Latest</vt:lpstr>
      <vt:lpstr>A126247158F</vt:lpstr>
      <vt:lpstr>A126247158F_Data</vt:lpstr>
      <vt:lpstr>A126247158F_Latest</vt:lpstr>
      <vt:lpstr>A126247162W</vt:lpstr>
      <vt:lpstr>A126247162W_Data</vt:lpstr>
      <vt:lpstr>A126247162W_Latest</vt:lpstr>
      <vt:lpstr>A126247166F</vt:lpstr>
      <vt:lpstr>A126247166F_Data</vt:lpstr>
      <vt:lpstr>A126247166F_Latest</vt:lpstr>
      <vt:lpstr>A126247170W</vt:lpstr>
      <vt:lpstr>A126247170W_Data</vt:lpstr>
      <vt:lpstr>A126247170W_Latest</vt:lpstr>
      <vt:lpstr>A126247174F</vt:lpstr>
      <vt:lpstr>A126247174F_Data</vt:lpstr>
      <vt:lpstr>A126247174F_Latest</vt:lpstr>
      <vt:lpstr>A126247250W</vt:lpstr>
      <vt:lpstr>A126247250W_Data</vt:lpstr>
      <vt:lpstr>A126247250W_Latest</vt:lpstr>
      <vt:lpstr>A126247254F</vt:lpstr>
      <vt:lpstr>A126247254F_Data</vt:lpstr>
      <vt:lpstr>A126247254F_Latest</vt:lpstr>
      <vt:lpstr>A126247258R</vt:lpstr>
      <vt:lpstr>A126247258R_Data</vt:lpstr>
      <vt:lpstr>A126247258R_Latest</vt:lpstr>
      <vt:lpstr>A126247262F</vt:lpstr>
      <vt:lpstr>A126247262F_Data</vt:lpstr>
      <vt:lpstr>A126247262F_Latest</vt:lpstr>
      <vt:lpstr>A126247266R</vt:lpstr>
      <vt:lpstr>A126247266R_Data</vt:lpstr>
      <vt:lpstr>A126247266R_Latest</vt:lpstr>
      <vt:lpstr>A126247270F</vt:lpstr>
      <vt:lpstr>A126247270F_Data</vt:lpstr>
      <vt:lpstr>A126247270F_Latest</vt:lpstr>
      <vt:lpstr>A126247274R</vt:lpstr>
      <vt:lpstr>A126247274R_Data</vt:lpstr>
      <vt:lpstr>A126247274R_Latest</vt:lpstr>
      <vt:lpstr>A126247278X</vt:lpstr>
      <vt:lpstr>A126247278X_Data</vt:lpstr>
      <vt:lpstr>A126247278X_Latest</vt:lpstr>
      <vt:lpstr>A126247282R</vt:lpstr>
      <vt:lpstr>A126247282R_Data</vt:lpstr>
      <vt:lpstr>A126247282R_Latest</vt:lpstr>
      <vt:lpstr>A126247286X</vt:lpstr>
      <vt:lpstr>A126247286X_Data</vt:lpstr>
      <vt:lpstr>A126247286X_Latest</vt:lpstr>
      <vt:lpstr>A126247290R</vt:lpstr>
      <vt:lpstr>A126247290R_Data</vt:lpstr>
      <vt:lpstr>A126247290R_Latest</vt:lpstr>
      <vt:lpstr>A126247294X</vt:lpstr>
      <vt:lpstr>A126247294X_Data</vt:lpstr>
      <vt:lpstr>A126247294X_Latest</vt:lpstr>
      <vt:lpstr>A126247298J</vt:lpstr>
      <vt:lpstr>A126247298J_Data</vt:lpstr>
      <vt:lpstr>A126247298J_Latest</vt:lpstr>
      <vt:lpstr>A126247302L</vt:lpstr>
      <vt:lpstr>A126247302L_Data</vt:lpstr>
      <vt:lpstr>A126247302L_Latest</vt:lpstr>
      <vt:lpstr>A126247306W</vt:lpstr>
      <vt:lpstr>A126247306W_Data</vt:lpstr>
      <vt:lpstr>A126247306W_Latest</vt:lpstr>
      <vt:lpstr>A126247310L</vt:lpstr>
      <vt:lpstr>A126247310L_Data</vt:lpstr>
      <vt:lpstr>A126247310L_Latest</vt:lpstr>
      <vt:lpstr>A126247314W</vt:lpstr>
      <vt:lpstr>A126247314W_Data</vt:lpstr>
      <vt:lpstr>A126247314W_Latest</vt:lpstr>
      <vt:lpstr>A126247318F</vt:lpstr>
      <vt:lpstr>A126247318F_Data</vt:lpstr>
      <vt:lpstr>A126247318F_Latest</vt:lpstr>
      <vt:lpstr>A126247322W</vt:lpstr>
      <vt:lpstr>A126247322W_Data</vt:lpstr>
      <vt:lpstr>A126247322W_Latest</vt:lpstr>
      <vt:lpstr>A126247326F</vt:lpstr>
      <vt:lpstr>A126247326F_Data</vt:lpstr>
      <vt:lpstr>A126247326F_Latest</vt:lpstr>
      <vt:lpstr>A126247330W</vt:lpstr>
      <vt:lpstr>A126247330W_Data</vt:lpstr>
      <vt:lpstr>A126247330W_Latest</vt:lpstr>
      <vt:lpstr>A126247334F</vt:lpstr>
      <vt:lpstr>A126247334F_Data</vt:lpstr>
      <vt:lpstr>A126247334F_Latest</vt:lpstr>
      <vt:lpstr>A126247338R</vt:lpstr>
      <vt:lpstr>A126247338R_Data</vt:lpstr>
      <vt:lpstr>A126247338R_Latest</vt:lpstr>
      <vt:lpstr>A126247342F</vt:lpstr>
      <vt:lpstr>A126247342F_Data</vt:lpstr>
      <vt:lpstr>A126247342F_Latest</vt:lpstr>
      <vt:lpstr>A126247346R</vt:lpstr>
      <vt:lpstr>A126247346R_Data</vt:lpstr>
      <vt:lpstr>A126247346R_Latest</vt:lpstr>
      <vt:lpstr>A126247350F</vt:lpstr>
      <vt:lpstr>A126247350F_Data</vt:lpstr>
      <vt:lpstr>A126247350F_Latest</vt:lpstr>
      <vt:lpstr>A126247354R</vt:lpstr>
      <vt:lpstr>A126247354R_Data</vt:lpstr>
      <vt:lpstr>A126247354R_Latest</vt:lpstr>
      <vt:lpstr>A126247358X</vt:lpstr>
      <vt:lpstr>A126247358X_Data</vt:lpstr>
      <vt:lpstr>A126247358X_Latest</vt:lpstr>
      <vt:lpstr>A126247362R</vt:lpstr>
      <vt:lpstr>A126247362R_Data</vt:lpstr>
      <vt:lpstr>A126247362R_Latest</vt:lpstr>
      <vt:lpstr>A126247366X</vt:lpstr>
      <vt:lpstr>A126247366X_Data</vt:lpstr>
      <vt:lpstr>A126247366X_Latest</vt:lpstr>
      <vt:lpstr>A126247370R</vt:lpstr>
      <vt:lpstr>A126247370R_Data</vt:lpstr>
      <vt:lpstr>A126247370R_Latest</vt:lpstr>
      <vt:lpstr>A126247374X</vt:lpstr>
      <vt:lpstr>A126247374X_Data</vt:lpstr>
      <vt:lpstr>A126247374X_Latest</vt:lpstr>
      <vt:lpstr>A126247378J</vt:lpstr>
      <vt:lpstr>A126247378J_Data</vt:lpstr>
      <vt:lpstr>A126247378J_Latest</vt:lpstr>
      <vt:lpstr>A126247382X</vt:lpstr>
      <vt:lpstr>A126247382X_Data</vt:lpstr>
      <vt:lpstr>A126247382X_Latest</vt:lpstr>
      <vt:lpstr>A126247386J</vt:lpstr>
      <vt:lpstr>A126247386J_Data</vt:lpstr>
      <vt:lpstr>A126247386J_Latest</vt:lpstr>
      <vt:lpstr>A126247390X</vt:lpstr>
      <vt:lpstr>A126247390X_Data</vt:lpstr>
      <vt:lpstr>A126247390X_Latest</vt:lpstr>
      <vt:lpstr>A126247394J</vt:lpstr>
      <vt:lpstr>A126247394J_Data</vt:lpstr>
      <vt:lpstr>A126247394J_Latest</vt:lpstr>
      <vt:lpstr>A126247398T</vt:lpstr>
      <vt:lpstr>A126247398T_Data</vt:lpstr>
      <vt:lpstr>A126247398T_Latest</vt:lpstr>
      <vt:lpstr>A126247402W</vt:lpstr>
      <vt:lpstr>A126247402W_Data</vt:lpstr>
      <vt:lpstr>A126247402W_Latest</vt:lpstr>
      <vt:lpstr>A126247406F</vt:lpstr>
      <vt:lpstr>A126247406F_Data</vt:lpstr>
      <vt:lpstr>A126247406F_Latest</vt:lpstr>
      <vt:lpstr>A126247410W</vt:lpstr>
      <vt:lpstr>A126247410W_Data</vt:lpstr>
      <vt:lpstr>A126247410W_Latest</vt:lpstr>
      <vt:lpstr>A126247414F</vt:lpstr>
      <vt:lpstr>A126247414F_Data</vt:lpstr>
      <vt:lpstr>A126247414F_Latest</vt:lpstr>
      <vt:lpstr>A126247418R</vt:lpstr>
      <vt:lpstr>A126247418R_Data</vt:lpstr>
      <vt:lpstr>A126247418R_Latest</vt:lpstr>
      <vt:lpstr>A126247422F</vt:lpstr>
      <vt:lpstr>A126247422F_Data</vt:lpstr>
      <vt:lpstr>A126247422F_Latest</vt:lpstr>
      <vt:lpstr>A126247426R</vt:lpstr>
      <vt:lpstr>A126247426R_Data</vt:lpstr>
      <vt:lpstr>A126247426R_Latest</vt:lpstr>
      <vt:lpstr>A126247430F</vt:lpstr>
      <vt:lpstr>A126247430F_Data</vt:lpstr>
      <vt:lpstr>A126247430F_Latest</vt:lpstr>
      <vt:lpstr>A126247434R</vt:lpstr>
      <vt:lpstr>A126247434R_Data</vt:lpstr>
      <vt:lpstr>A126247434R_Latest</vt:lpstr>
      <vt:lpstr>A126247438X</vt:lpstr>
      <vt:lpstr>A126247438X_Data</vt:lpstr>
      <vt:lpstr>A126247438X_Latest</vt:lpstr>
      <vt:lpstr>A126247442R</vt:lpstr>
      <vt:lpstr>A126247442R_Data</vt:lpstr>
      <vt:lpstr>A126247442R_Latest</vt:lpstr>
      <vt:lpstr>A126247446X</vt:lpstr>
      <vt:lpstr>A126247446X_Data</vt:lpstr>
      <vt:lpstr>A126247446X_Latest</vt:lpstr>
      <vt:lpstr>A126247450R</vt:lpstr>
      <vt:lpstr>A126247450R_Data</vt:lpstr>
      <vt:lpstr>A126247450R_Latest</vt:lpstr>
      <vt:lpstr>A126247454X</vt:lpstr>
      <vt:lpstr>A126247454X_Data</vt:lpstr>
      <vt:lpstr>A126247454X_Latest</vt:lpstr>
      <vt:lpstr>A126247458J</vt:lpstr>
      <vt:lpstr>A126247458J_Data</vt:lpstr>
      <vt:lpstr>A126247458J_Latest</vt:lpstr>
      <vt:lpstr>A126247462X</vt:lpstr>
      <vt:lpstr>A126247462X_Data</vt:lpstr>
      <vt:lpstr>A126247462X_Latest</vt:lpstr>
      <vt:lpstr>A126247538J</vt:lpstr>
      <vt:lpstr>A126247538J_Data</vt:lpstr>
      <vt:lpstr>A126247538J_Latest</vt:lpstr>
      <vt:lpstr>A126247542X</vt:lpstr>
      <vt:lpstr>A126247542X_Data</vt:lpstr>
      <vt:lpstr>A126247542X_Latest</vt:lpstr>
      <vt:lpstr>A126247546J</vt:lpstr>
      <vt:lpstr>A126247546J_Data</vt:lpstr>
      <vt:lpstr>A126247546J_Latest</vt:lpstr>
      <vt:lpstr>A126247550X</vt:lpstr>
      <vt:lpstr>A126247550X_Data</vt:lpstr>
      <vt:lpstr>A126247550X_Latest</vt:lpstr>
      <vt:lpstr>A126247554J</vt:lpstr>
      <vt:lpstr>A126247554J_Data</vt:lpstr>
      <vt:lpstr>A126247554J_Latest</vt:lpstr>
      <vt:lpstr>A126247558T</vt:lpstr>
      <vt:lpstr>A126247558T_Data</vt:lpstr>
      <vt:lpstr>A126247558T_Latest</vt:lpstr>
      <vt:lpstr>A126247562J</vt:lpstr>
      <vt:lpstr>A126247562J_Data</vt:lpstr>
      <vt:lpstr>A126247562J_Latest</vt:lpstr>
      <vt:lpstr>A126247566T</vt:lpstr>
      <vt:lpstr>A126247566T_Data</vt:lpstr>
      <vt:lpstr>A126247566T_Latest</vt:lpstr>
      <vt:lpstr>A126247570J</vt:lpstr>
      <vt:lpstr>A126247570J_Data</vt:lpstr>
      <vt:lpstr>A126247570J_Latest</vt:lpstr>
      <vt:lpstr>A126247574T</vt:lpstr>
      <vt:lpstr>A126247574T_Data</vt:lpstr>
      <vt:lpstr>A126247574T_Latest</vt:lpstr>
      <vt:lpstr>A126247578A</vt:lpstr>
      <vt:lpstr>A126247578A_Data</vt:lpstr>
      <vt:lpstr>A126247578A_Latest</vt:lpstr>
      <vt:lpstr>A126247582T</vt:lpstr>
      <vt:lpstr>A126247582T_Data</vt:lpstr>
      <vt:lpstr>A126247582T_Latest</vt:lpstr>
      <vt:lpstr>A126247586A</vt:lpstr>
      <vt:lpstr>A126247586A_Data</vt:lpstr>
      <vt:lpstr>A126247586A_Latest</vt:lpstr>
      <vt:lpstr>A126247590T</vt:lpstr>
      <vt:lpstr>A126247590T_Data</vt:lpstr>
      <vt:lpstr>A126247590T_Latest</vt:lpstr>
      <vt:lpstr>A126247594A</vt:lpstr>
      <vt:lpstr>A126247594A_Data</vt:lpstr>
      <vt:lpstr>A126247594A_Latest</vt:lpstr>
      <vt:lpstr>A126247598K</vt:lpstr>
      <vt:lpstr>A126247598K_Data</vt:lpstr>
      <vt:lpstr>A126247598K_Latest</vt:lpstr>
      <vt:lpstr>A126247602R</vt:lpstr>
      <vt:lpstr>A126247602R_Data</vt:lpstr>
      <vt:lpstr>A126247602R_Latest</vt:lpstr>
      <vt:lpstr>A126247606X</vt:lpstr>
      <vt:lpstr>A126247606X_Data</vt:lpstr>
      <vt:lpstr>A126247606X_Latest</vt:lpstr>
      <vt:lpstr>A126247610R</vt:lpstr>
      <vt:lpstr>A126247610R_Data</vt:lpstr>
      <vt:lpstr>A126247610R_Latest</vt:lpstr>
      <vt:lpstr>A126247614X</vt:lpstr>
      <vt:lpstr>A126247614X_Data</vt:lpstr>
      <vt:lpstr>A126247614X_Latest</vt:lpstr>
      <vt:lpstr>A126247618J</vt:lpstr>
      <vt:lpstr>A126247618J_Data</vt:lpstr>
      <vt:lpstr>A126247618J_Latest</vt:lpstr>
      <vt:lpstr>A126247622X</vt:lpstr>
      <vt:lpstr>A126247622X_Data</vt:lpstr>
      <vt:lpstr>A126247622X_Latest</vt:lpstr>
      <vt:lpstr>A126247626J</vt:lpstr>
      <vt:lpstr>A126247626J_Data</vt:lpstr>
      <vt:lpstr>A126247626J_Latest</vt:lpstr>
      <vt:lpstr>A126247630X</vt:lpstr>
      <vt:lpstr>A126247630X_Data</vt:lpstr>
      <vt:lpstr>A126247630X_Latest</vt:lpstr>
      <vt:lpstr>A126247634J</vt:lpstr>
      <vt:lpstr>A126247634J_Data</vt:lpstr>
      <vt:lpstr>A126247634J_Latest</vt:lpstr>
      <vt:lpstr>A126247638T</vt:lpstr>
      <vt:lpstr>A126247638T_Data</vt:lpstr>
      <vt:lpstr>A126247638T_Latest</vt:lpstr>
      <vt:lpstr>A126247642J</vt:lpstr>
      <vt:lpstr>A126247642J_Data</vt:lpstr>
      <vt:lpstr>A126247642J_Latest</vt:lpstr>
      <vt:lpstr>A126247646T</vt:lpstr>
      <vt:lpstr>A126247646T_Data</vt:lpstr>
      <vt:lpstr>A126247646T_Latest</vt:lpstr>
      <vt:lpstr>A126247650J</vt:lpstr>
      <vt:lpstr>A126247650J_Data</vt:lpstr>
      <vt:lpstr>A126247650J_Latest</vt:lpstr>
      <vt:lpstr>A126247654T</vt:lpstr>
      <vt:lpstr>A126247654T_Data</vt:lpstr>
      <vt:lpstr>A126247654T_Latest</vt:lpstr>
      <vt:lpstr>A126247658A</vt:lpstr>
      <vt:lpstr>A126247658A_Data</vt:lpstr>
      <vt:lpstr>A126247658A_Latest</vt:lpstr>
      <vt:lpstr>A126247662T</vt:lpstr>
      <vt:lpstr>A126247662T_Data</vt:lpstr>
      <vt:lpstr>A126247662T_Latest</vt:lpstr>
      <vt:lpstr>A126247666A</vt:lpstr>
      <vt:lpstr>A126247666A_Data</vt:lpstr>
      <vt:lpstr>A126247666A_Latest</vt:lpstr>
      <vt:lpstr>A126247670T</vt:lpstr>
      <vt:lpstr>A126247670T_Data</vt:lpstr>
      <vt:lpstr>A126247670T_Latest</vt:lpstr>
      <vt:lpstr>A126247674A</vt:lpstr>
      <vt:lpstr>A126247674A_Data</vt:lpstr>
      <vt:lpstr>A126247674A_Latest</vt:lpstr>
      <vt:lpstr>A126247678K</vt:lpstr>
      <vt:lpstr>A126247678K_Data</vt:lpstr>
      <vt:lpstr>A126247678K_Latest</vt:lpstr>
      <vt:lpstr>A126247682A</vt:lpstr>
      <vt:lpstr>A126247682A_Data</vt:lpstr>
      <vt:lpstr>A126247682A_Latest</vt:lpstr>
      <vt:lpstr>A126247686K</vt:lpstr>
      <vt:lpstr>A126247686K_Data</vt:lpstr>
      <vt:lpstr>A126247686K_Latest</vt:lpstr>
      <vt:lpstr>A126247690A</vt:lpstr>
      <vt:lpstr>A126247690A_Data</vt:lpstr>
      <vt:lpstr>A126247690A_Latest</vt:lpstr>
      <vt:lpstr>A126247694K</vt:lpstr>
      <vt:lpstr>A126247694K_Data</vt:lpstr>
      <vt:lpstr>A126247694K_Latest</vt:lpstr>
      <vt:lpstr>A126247698V</vt:lpstr>
      <vt:lpstr>A126247698V_Data</vt:lpstr>
      <vt:lpstr>A126247698V_Latest</vt:lpstr>
      <vt:lpstr>A126247702X</vt:lpstr>
      <vt:lpstr>A126247702X_Data</vt:lpstr>
      <vt:lpstr>A126247702X_Latest</vt:lpstr>
      <vt:lpstr>A126247706J</vt:lpstr>
      <vt:lpstr>A126247706J_Data</vt:lpstr>
      <vt:lpstr>A126247706J_Latest</vt:lpstr>
      <vt:lpstr>A126247710X</vt:lpstr>
      <vt:lpstr>A126247710X_Data</vt:lpstr>
      <vt:lpstr>A126247710X_Latest</vt:lpstr>
      <vt:lpstr>A126247714J</vt:lpstr>
      <vt:lpstr>A126247714J_Data</vt:lpstr>
      <vt:lpstr>A126247714J_Latest</vt:lpstr>
      <vt:lpstr>A126247718T</vt:lpstr>
      <vt:lpstr>A126247718T_Data</vt:lpstr>
      <vt:lpstr>A126247718T_Latest</vt:lpstr>
      <vt:lpstr>A126247722J</vt:lpstr>
      <vt:lpstr>A126247722J_Data</vt:lpstr>
      <vt:lpstr>A126247722J_Latest</vt:lpstr>
      <vt:lpstr>A126247726T</vt:lpstr>
      <vt:lpstr>A126247726T_Data</vt:lpstr>
      <vt:lpstr>A126247726T_Latest</vt:lpstr>
      <vt:lpstr>A126247730J</vt:lpstr>
      <vt:lpstr>A126247730J_Data</vt:lpstr>
      <vt:lpstr>A126247730J_Latest</vt:lpstr>
      <vt:lpstr>A126247734T</vt:lpstr>
      <vt:lpstr>A126247734T_Data</vt:lpstr>
      <vt:lpstr>A126247734T_Latest</vt:lpstr>
      <vt:lpstr>A126247738A</vt:lpstr>
      <vt:lpstr>A126247738A_Data</vt:lpstr>
      <vt:lpstr>A126247738A_Latest</vt:lpstr>
      <vt:lpstr>A126247742T</vt:lpstr>
      <vt:lpstr>A126247742T_Data</vt:lpstr>
      <vt:lpstr>A126247742T_Latest</vt:lpstr>
      <vt:lpstr>A126247746A</vt:lpstr>
      <vt:lpstr>A126247746A_Data</vt:lpstr>
      <vt:lpstr>A126247746A_Latest</vt:lpstr>
      <vt:lpstr>A126247750T</vt:lpstr>
      <vt:lpstr>A126247750T_Data</vt:lpstr>
      <vt:lpstr>A126247750T_Latest</vt:lpstr>
      <vt:lpstr>A126247754A</vt:lpstr>
      <vt:lpstr>A126247754A_Data</vt:lpstr>
      <vt:lpstr>A126247754A_Latest</vt:lpstr>
      <vt:lpstr>A126247758K</vt:lpstr>
      <vt:lpstr>A126247758K_Data</vt:lpstr>
      <vt:lpstr>A126247758K_Latest</vt:lpstr>
      <vt:lpstr>A126247762A</vt:lpstr>
      <vt:lpstr>A126247762A_Data</vt:lpstr>
      <vt:lpstr>A126247762A_Latest</vt:lpstr>
      <vt:lpstr>A126247766K</vt:lpstr>
      <vt:lpstr>A126247766K_Data</vt:lpstr>
      <vt:lpstr>A126247766K_Latest</vt:lpstr>
      <vt:lpstr>A126247770A</vt:lpstr>
      <vt:lpstr>A126247770A_Data</vt:lpstr>
      <vt:lpstr>A126247770A_Latest</vt:lpstr>
      <vt:lpstr>A126247774K</vt:lpstr>
      <vt:lpstr>A126247774K_Data</vt:lpstr>
      <vt:lpstr>A126247774K_Latest</vt:lpstr>
      <vt:lpstr>A126247778V</vt:lpstr>
      <vt:lpstr>A126247778V_Data</vt:lpstr>
      <vt:lpstr>A126247778V_Latest</vt:lpstr>
      <vt:lpstr>A126247782K</vt:lpstr>
      <vt:lpstr>A126247782K_Data</vt:lpstr>
      <vt:lpstr>A126247782K_Latest</vt:lpstr>
      <vt:lpstr>A126247786V</vt:lpstr>
      <vt:lpstr>A126247786V_Data</vt:lpstr>
      <vt:lpstr>A126247786V_Latest</vt:lpstr>
      <vt:lpstr>A126247790K</vt:lpstr>
      <vt:lpstr>A126247790K_Data</vt:lpstr>
      <vt:lpstr>A126247790K_Latest</vt:lpstr>
      <vt:lpstr>A126247794V</vt:lpstr>
      <vt:lpstr>A126247794V_Data</vt:lpstr>
      <vt:lpstr>A126247794V_Latest</vt:lpstr>
      <vt:lpstr>A126247798C</vt:lpstr>
      <vt:lpstr>A126247798C_Data</vt:lpstr>
      <vt:lpstr>A126247798C_Latest</vt:lpstr>
      <vt:lpstr>A126247802J</vt:lpstr>
      <vt:lpstr>A126247802J_Data</vt:lpstr>
      <vt:lpstr>A126247802J_Latest</vt:lpstr>
      <vt:lpstr>A126247806T</vt:lpstr>
      <vt:lpstr>A126247806T_Data</vt:lpstr>
      <vt:lpstr>A126247806T_Latest</vt:lpstr>
      <vt:lpstr>A126247810J</vt:lpstr>
      <vt:lpstr>A126247810J_Data</vt:lpstr>
      <vt:lpstr>A126247810J_Latest</vt:lpstr>
      <vt:lpstr>A126247814T</vt:lpstr>
      <vt:lpstr>A126247814T_Data</vt:lpstr>
      <vt:lpstr>A126247814T_Latest</vt:lpstr>
      <vt:lpstr>A126247818A</vt:lpstr>
      <vt:lpstr>A126247818A_Data</vt:lpstr>
      <vt:lpstr>A126247818A_Latest</vt:lpstr>
      <vt:lpstr>A126247822T</vt:lpstr>
      <vt:lpstr>A126247822T_Data</vt:lpstr>
      <vt:lpstr>A126247822T_Latest</vt:lpstr>
      <vt:lpstr>A126247826A</vt:lpstr>
      <vt:lpstr>A126247826A_Data</vt:lpstr>
      <vt:lpstr>A126247826A_Latest</vt:lpstr>
      <vt:lpstr>A126247830T</vt:lpstr>
      <vt:lpstr>A126247830T_Data</vt:lpstr>
      <vt:lpstr>A126247830T_Latest</vt:lpstr>
      <vt:lpstr>A126247834A</vt:lpstr>
      <vt:lpstr>A126247834A_Data</vt:lpstr>
      <vt:lpstr>A126247834A_Latest</vt:lpstr>
      <vt:lpstr>A126247838K</vt:lpstr>
      <vt:lpstr>A126247838K_Data</vt:lpstr>
      <vt:lpstr>A126247838K_Latest</vt:lpstr>
      <vt:lpstr>A126247842A</vt:lpstr>
      <vt:lpstr>A126247842A_Data</vt:lpstr>
      <vt:lpstr>A126247842A_Latest</vt:lpstr>
      <vt:lpstr>A126247846K</vt:lpstr>
      <vt:lpstr>A126247846K_Data</vt:lpstr>
      <vt:lpstr>A126247846K_Latest</vt:lpstr>
      <vt:lpstr>A126247850A</vt:lpstr>
      <vt:lpstr>A126247850A_Data</vt:lpstr>
      <vt:lpstr>A126247850A_Latest</vt:lpstr>
      <vt:lpstr>A126247854K</vt:lpstr>
      <vt:lpstr>A126247854K_Data</vt:lpstr>
      <vt:lpstr>A126247854K_Latest</vt:lpstr>
      <vt:lpstr>A126247858V</vt:lpstr>
      <vt:lpstr>A126247858V_Data</vt:lpstr>
      <vt:lpstr>A126247858V_Latest</vt:lpstr>
      <vt:lpstr>A126247862K</vt:lpstr>
      <vt:lpstr>A126247862K_Data</vt:lpstr>
      <vt:lpstr>A126247862K_Latest</vt:lpstr>
      <vt:lpstr>A126247866V</vt:lpstr>
      <vt:lpstr>A126247866V_Data</vt:lpstr>
      <vt:lpstr>A126247866V_Latest</vt:lpstr>
      <vt:lpstr>A126247870K</vt:lpstr>
      <vt:lpstr>A126247870K_Data</vt:lpstr>
      <vt:lpstr>A126247870K_Latest</vt:lpstr>
      <vt:lpstr>A126247874V</vt:lpstr>
      <vt:lpstr>A126247874V_Data</vt:lpstr>
      <vt:lpstr>A126247874V_Latest</vt:lpstr>
      <vt:lpstr>A126247878C</vt:lpstr>
      <vt:lpstr>A126247878C_Data</vt:lpstr>
      <vt:lpstr>A126247878C_Latest</vt:lpstr>
      <vt:lpstr>A126247882V</vt:lpstr>
      <vt:lpstr>A126247882V_Data</vt:lpstr>
      <vt:lpstr>A126247882V_Latest</vt:lpstr>
      <vt:lpstr>A126247886C</vt:lpstr>
      <vt:lpstr>A126247886C_Data</vt:lpstr>
      <vt:lpstr>A126247886C_Latest</vt:lpstr>
      <vt:lpstr>A126247890V</vt:lpstr>
      <vt:lpstr>A126247890V_Data</vt:lpstr>
      <vt:lpstr>A126247890V_Latest</vt:lpstr>
      <vt:lpstr>A126247894C</vt:lpstr>
      <vt:lpstr>A126247894C_Data</vt:lpstr>
      <vt:lpstr>A126247894C_Latest</vt:lpstr>
      <vt:lpstr>A126247898L</vt:lpstr>
      <vt:lpstr>A126247898L_Data</vt:lpstr>
      <vt:lpstr>A126247898L_Latest</vt:lpstr>
      <vt:lpstr>A126247902T</vt:lpstr>
      <vt:lpstr>A126247902T_Data</vt:lpstr>
      <vt:lpstr>A126247902T_Latest</vt:lpstr>
      <vt:lpstr>A126247906A</vt:lpstr>
      <vt:lpstr>A126247906A_Data</vt:lpstr>
      <vt:lpstr>A126247906A_Latest</vt:lpstr>
      <vt:lpstr>A126247910T</vt:lpstr>
      <vt:lpstr>A126247910T_Data</vt:lpstr>
      <vt:lpstr>A126247910T_Latest</vt:lpstr>
      <vt:lpstr>A126247914A</vt:lpstr>
      <vt:lpstr>A126247914A_Data</vt:lpstr>
      <vt:lpstr>A126247914A_Latest</vt:lpstr>
      <vt:lpstr>A126247918K</vt:lpstr>
      <vt:lpstr>A126247918K_Data</vt:lpstr>
      <vt:lpstr>A126247918K_Latest</vt:lpstr>
      <vt:lpstr>A126247922A</vt:lpstr>
      <vt:lpstr>A126247922A_Data</vt:lpstr>
      <vt:lpstr>A126247922A_Latest</vt:lpstr>
      <vt:lpstr>A126247926K</vt:lpstr>
      <vt:lpstr>A126247926K_Data</vt:lpstr>
      <vt:lpstr>A126247926K_Latest</vt:lpstr>
      <vt:lpstr>A126247930A</vt:lpstr>
      <vt:lpstr>A126247930A_Data</vt:lpstr>
      <vt:lpstr>A126247930A_Latest</vt:lpstr>
      <vt:lpstr>A126247934K</vt:lpstr>
      <vt:lpstr>A126247934K_Data</vt:lpstr>
      <vt:lpstr>A126247934K_Latest</vt:lpstr>
      <vt:lpstr>A126247938V</vt:lpstr>
      <vt:lpstr>A126247938V_Data</vt:lpstr>
      <vt:lpstr>A126247938V_Latest</vt:lpstr>
      <vt:lpstr>A126247942K</vt:lpstr>
      <vt:lpstr>A126247942K_Data</vt:lpstr>
      <vt:lpstr>A126247942K_Latest</vt:lpstr>
      <vt:lpstr>A126247946V</vt:lpstr>
      <vt:lpstr>A126247946V_Data</vt:lpstr>
      <vt:lpstr>A126247946V_Latest</vt:lpstr>
      <vt:lpstr>A126247950K</vt:lpstr>
      <vt:lpstr>A126247950K_Data</vt:lpstr>
      <vt:lpstr>A126247950K_Latest</vt:lpstr>
      <vt:lpstr>A126247954V</vt:lpstr>
      <vt:lpstr>A126247954V_Data</vt:lpstr>
      <vt:lpstr>A126247954V_Latest</vt:lpstr>
      <vt:lpstr>A126247958C</vt:lpstr>
      <vt:lpstr>A126247958C_Data</vt:lpstr>
      <vt:lpstr>A126247958C_Latest</vt:lpstr>
      <vt:lpstr>A126247962V</vt:lpstr>
      <vt:lpstr>A126247962V_Data</vt:lpstr>
      <vt:lpstr>A126247962V_Latest</vt:lpstr>
      <vt:lpstr>A126247966C</vt:lpstr>
      <vt:lpstr>A126247966C_Data</vt:lpstr>
      <vt:lpstr>A126247966C_Latest</vt:lpstr>
      <vt:lpstr>A126248042W</vt:lpstr>
      <vt:lpstr>A126248042W_Data</vt:lpstr>
      <vt:lpstr>A126248042W_Latest</vt:lpstr>
      <vt:lpstr>A126248046F</vt:lpstr>
      <vt:lpstr>A126248046F_Data</vt:lpstr>
      <vt:lpstr>A126248046F_Latest</vt:lpstr>
      <vt:lpstr>A126248050W</vt:lpstr>
      <vt:lpstr>A126248050W_Data</vt:lpstr>
      <vt:lpstr>A126248050W_Latest</vt:lpstr>
      <vt:lpstr>A126248054F</vt:lpstr>
      <vt:lpstr>A126248054F_Data</vt:lpstr>
      <vt:lpstr>A126248054F_Latest</vt:lpstr>
      <vt:lpstr>A126248058R</vt:lpstr>
      <vt:lpstr>A126248058R_Data</vt:lpstr>
      <vt:lpstr>A126248058R_Latest</vt:lpstr>
      <vt:lpstr>A126248062F</vt:lpstr>
      <vt:lpstr>A126248062F_Data</vt:lpstr>
      <vt:lpstr>A126248062F_Latest</vt:lpstr>
      <vt:lpstr>A126248066R</vt:lpstr>
      <vt:lpstr>A126248066R_Data</vt:lpstr>
      <vt:lpstr>A126248066R_Latest</vt:lpstr>
      <vt:lpstr>A126248070F</vt:lpstr>
      <vt:lpstr>A126248070F_Data</vt:lpstr>
      <vt:lpstr>A126248070F_Latest</vt:lpstr>
      <vt:lpstr>A126248074R</vt:lpstr>
      <vt:lpstr>A126248074R_Data</vt:lpstr>
      <vt:lpstr>A126248074R_Latest</vt:lpstr>
      <vt:lpstr>A126248078X</vt:lpstr>
      <vt:lpstr>A126248078X_Data</vt:lpstr>
      <vt:lpstr>A126248078X_Latest</vt:lpstr>
      <vt:lpstr>A126248082R</vt:lpstr>
      <vt:lpstr>A126248082R_Data</vt:lpstr>
      <vt:lpstr>A126248082R_Latest</vt:lpstr>
      <vt:lpstr>A126248086X</vt:lpstr>
      <vt:lpstr>A126248086X_Data</vt:lpstr>
      <vt:lpstr>A126248086X_Latest</vt:lpstr>
      <vt:lpstr>A126248090R</vt:lpstr>
      <vt:lpstr>A126248090R_Data</vt:lpstr>
      <vt:lpstr>A126248090R_Latest</vt:lpstr>
      <vt:lpstr>A126248094X</vt:lpstr>
      <vt:lpstr>A126248094X_Data</vt:lpstr>
      <vt:lpstr>A126248094X_Latest</vt:lpstr>
      <vt:lpstr>A126248098J</vt:lpstr>
      <vt:lpstr>A126248098J_Data</vt:lpstr>
      <vt:lpstr>A126248098J_Latest</vt:lpstr>
      <vt:lpstr>A126248102L</vt:lpstr>
      <vt:lpstr>A126248102L_Data</vt:lpstr>
      <vt:lpstr>A126248102L_Latest</vt:lpstr>
      <vt:lpstr>A126248106W</vt:lpstr>
      <vt:lpstr>A126248106W_Data</vt:lpstr>
      <vt:lpstr>A126248106W_Latest</vt:lpstr>
      <vt:lpstr>A126248110L</vt:lpstr>
      <vt:lpstr>A126248110L_Data</vt:lpstr>
      <vt:lpstr>A126248110L_Latest</vt:lpstr>
      <vt:lpstr>A126248114W</vt:lpstr>
      <vt:lpstr>A126248114W_Data</vt:lpstr>
      <vt:lpstr>A126248114W_Latest</vt:lpstr>
      <vt:lpstr>A126248118F</vt:lpstr>
      <vt:lpstr>A126248118F_Data</vt:lpstr>
      <vt:lpstr>A126248118F_Latest</vt:lpstr>
      <vt:lpstr>A126248122W</vt:lpstr>
      <vt:lpstr>A126248122W_Data</vt:lpstr>
      <vt:lpstr>A126248122W_Latest</vt:lpstr>
      <vt:lpstr>A126248126F</vt:lpstr>
      <vt:lpstr>A126248126F_Data</vt:lpstr>
      <vt:lpstr>A126248126F_Latest</vt:lpstr>
      <vt:lpstr>A126248130W</vt:lpstr>
      <vt:lpstr>A126248130W_Data</vt:lpstr>
      <vt:lpstr>A126248130W_Latest</vt:lpstr>
      <vt:lpstr>A126248134F</vt:lpstr>
      <vt:lpstr>A126248134F_Data</vt:lpstr>
      <vt:lpstr>A126248134F_Latest</vt:lpstr>
      <vt:lpstr>A126248138R</vt:lpstr>
      <vt:lpstr>A126248138R_Data</vt:lpstr>
      <vt:lpstr>A126248138R_Latest</vt:lpstr>
      <vt:lpstr>A126248142F</vt:lpstr>
      <vt:lpstr>A126248142F_Data</vt:lpstr>
      <vt:lpstr>A126248142F_Latest</vt:lpstr>
      <vt:lpstr>A126248146R</vt:lpstr>
      <vt:lpstr>A126248146R_Data</vt:lpstr>
      <vt:lpstr>A126248146R_Latest</vt:lpstr>
      <vt:lpstr>A126248150F</vt:lpstr>
      <vt:lpstr>A126248150F_Data</vt:lpstr>
      <vt:lpstr>A126248150F_Latest</vt:lpstr>
      <vt:lpstr>A126248154R</vt:lpstr>
      <vt:lpstr>A126248154R_Data</vt:lpstr>
      <vt:lpstr>A126248154R_Latest</vt:lpstr>
      <vt:lpstr>A126248158X</vt:lpstr>
      <vt:lpstr>A126248158X_Data</vt:lpstr>
      <vt:lpstr>A126248158X_Latest</vt:lpstr>
      <vt:lpstr>A126248162R</vt:lpstr>
      <vt:lpstr>A126248162R_Data</vt:lpstr>
      <vt:lpstr>A126248162R_Latest</vt:lpstr>
      <vt:lpstr>A126248166X</vt:lpstr>
      <vt:lpstr>A126248166X_Data</vt:lpstr>
      <vt:lpstr>A126248166X_Latest</vt:lpstr>
      <vt:lpstr>A126248170R</vt:lpstr>
      <vt:lpstr>A126248170R_Data</vt:lpstr>
      <vt:lpstr>A126248170R_Latest</vt:lpstr>
      <vt:lpstr>A126248174X</vt:lpstr>
      <vt:lpstr>A126248174X_Data</vt:lpstr>
      <vt:lpstr>A126248174X_Latest</vt:lpstr>
      <vt:lpstr>A126248178J</vt:lpstr>
      <vt:lpstr>A126248178J_Data</vt:lpstr>
      <vt:lpstr>A126248178J_Latest</vt:lpstr>
      <vt:lpstr>A126248182X</vt:lpstr>
      <vt:lpstr>A126248182X_Data</vt:lpstr>
      <vt:lpstr>A126248182X_Latest</vt:lpstr>
      <vt:lpstr>A126248186J</vt:lpstr>
      <vt:lpstr>A126248186J_Data</vt:lpstr>
      <vt:lpstr>A126248186J_Latest</vt:lpstr>
      <vt:lpstr>A126248190X</vt:lpstr>
      <vt:lpstr>A126248190X_Data</vt:lpstr>
      <vt:lpstr>A126248190X_Latest</vt:lpstr>
      <vt:lpstr>A126248194J</vt:lpstr>
      <vt:lpstr>A126248194J_Data</vt:lpstr>
      <vt:lpstr>A126248194J_Latest</vt:lpstr>
      <vt:lpstr>A126248198T</vt:lpstr>
      <vt:lpstr>A126248198T_Data</vt:lpstr>
      <vt:lpstr>A126248198T_Latest</vt:lpstr>
      <vt:lpstr>A126248202W</vt:lpstr>
      <vt:lpstr>A126248202W_Data</vt:lpstr>
      <vt:lpstr>A126248202W_Latest</vt:lpstr>
      <vt:lpstr>A126248206F</vt:lpstr>
      <vt:lpstr>A126248206F_Data</vt:lpstr>
      <vt:lpstr>A126248206F_Latest</vt:lpstr>
      <vt:lpstr>A126248210W</vt:lpstr>
      <vt:lpstr>A126248210W_Data</vt:lpstr>
      <vt:lpstr>A126248210W_Latest</vt:lpstr>
      <vt:lpstr>A126248214F</vt:lpstr>
      <vt:lpstr>A126248214F_Data</vt:lpstr>
      <vt:lpstr>A126248214F_Latest</vt:lpstr>
      <vt:lpstr>A126248218R</vt:lpstr>
      <vt:lpstr>A126248218R_Data</vt:lpstr>
      <vt:lpstr>A126248218R_Latest</vt:lpstr>
      <vt:lpstr>A126248222F</vt:lpstr>
      <vt:lpstr>A126248222F_Data</vt:lpstr>
      <vt:lpstr>A126248222F_Latest</vt:lpstr>
      <vt:lpstr>A126248226R</vt:lpstr>
      <vt:lpstr>A126248226R_Data</vt:lpstr>
      <vt:lpstr>A126248226R_Latest</vt:lpstr>
      <vt:lpstr>A126248230F</vt:lpstr>
      <vt:lpstr>A126248230F_Data</vt:lpstr>
      <vt:lpstr>A126248230F_Latest</vt:lpstr>
      <vt:lpstr>A126248234R</vt:lpstr>
      <vt:lpstr>A126248234R_Data</vt:lpstr>
      <vt:lpstr>A126248234R_Latest</vt:lpstr>
      <vt:lpstr>A126248238X</vt:lpstr>
      <vt:lpstr>A126248238X_Data</vt:lpstr>
      <vt:lpstr>A126248238X_Latest</vt:lpstr>
      <vt:lpstr>A126248242R</vt:lpstr>
      <vt:lpstr>A126248242R_Data</vt:lpstr>
      <vt:lpstr>A126248242R_Latest</vt:lpstr>
      <vt:lpstr>A126248246X</vt:lpstr>
      <vt:lpstr>A126248246X_Data</vt:lpstr>
      <vt:lpstr>A126248246X_Latest</vt:lpstr>
      <vt:lpstr>A126248250R</vt:lpstr>
      <vt:lpstr>A126248250R_Data</vt:lpstr>
      <vt:lpstr>A126248250R_Latest</vt:lpstr>
      <vt:lpstr>A126248254X</vt:lpstr>
      <vt:lpstr>A126248254X_Data</vt:lpstr>
      <vt:lpstr>A126248254X_Latest</vt:lpstr>
      <vt:lpstr>A126248330R</vt:lpstr>
      <vt:lpstr>A126248330R_Data</vt:lpstr>
      <vt:lpstr>A126248330R_Latest</vt:lpstr>
      <vt:lpstr>A126248334X</vt:lpstr>
      <vt:lpstr>A126248334X_Data</vt:lpstr>
      <vt:lpstr>A126248334X_Latest</vt:lpstr>
      <vt:lpstr>A126248338J</vt:lpstr>
      <vt:lpstr>A126248338J_Data</vt:lpstr>
      <vt:lpstr>A126248338J_Latest</vt:lpstr>
      <vt:lpstr>A126248342X</vt:lpstr>
      <vt:lpstr>A126248342X_Data</vt:lpstr>
      <vt:lpstr>A126248342X_Latest</vt:lpstr>
      <vt:lpstr>A126248346J</vt:lpstr>
      <vt:lpstr>A126248346J_Data</vt:lpstr>
      <vt:lpstr>A126248346J_Latest</vt:lpstr>
      <vt:lpstr>A126248350X</vt:lpstr>
      <vt:lpstr>A126248350X_Data</vt:lpstr>
      <vt:lpstr>A126248350X_Latest</vt:lpstr>
      <vt:lpstr>A126248354J</vt:lpstr>
      <vt:lpstr>A126248354J_Data</vt:lpstr>
      <vt:lpstr>A126248354J_Latest</vt:lpstr>
      <vt:lpstr>A126248358T</vt:lpstr>
      <vt:lpstr>A126248358T_Data</vt:lpstr>
      <vt:lpstr>A126248358T_Latest</vt:lpstr>
      <vt:lpstr>A126248362J</vt:lpstr>
      <vt:lpstr>A126248362J_Data</vt:lpstr>
      <vt:lpstr>A126248362J_Latest</vt:lpstr>
      <vt:lpstr>A126248366T</vt:lpstr>
      <vt:lpstr>A126248366T_Data</vt:lpstr>
      <vt:lpstr>A126248366T_Latest</vt:lpstr>
      <vt:lpstr>A126248370J</vt:lpstr>
      <vt:lpstr>A126248370J_Data</vt:lpstr>
      <vt:lpstr>A126248370J_Latest</vt:lpstr>
      <vt:lpstr>A126248374T</vt:lpstr>
      <vt:lpstr>A126248374T_Data</vt:lpstr>
      <vt:lpstr>A126248374T_Latest</vt:lpstr>
      <vt:lpstr>A126248378A</vt:lpstr>
      <vt:lpstr>A126248378A_Data</vt:lpstr>
      <vt:lpstr>A126248378A_Latest</vt:lpstr>
      <vt:lpstr>A126248382T</vt:lpstr>
      <vt:lpstr>A126248382T_Data</vt:lpstr>
      <vt:lpstr>A126248382T_Latest</vt:lpstr>
      <vt:lpstr>A126248386A</vt:lpstr>
      <vt:lpstr>A126248386A_Data</vt:lpstr>
      <vt:lpstr>A126248386A_Latest</vt:lpstr>
      <vt:lpstr>A126248390T</vt:lpstr>
      <vt:lpstr>A126248390T_Data</vt:lpstr>
      <vt:lpstr>A126248390T_Latest</vt:lpstr>
      <vt:lpstr>A126248394A</vt:lpstr>
      <vt:lpstr>A126248394A_Data</vt:lpstr>
      <vt:lpstr>A126248394A_Latest</vt:lpstr>
      <vt:lpstr>A126248398K</vt:lpstr>
      <vt:lpstr>A126248398K_Data</vt:lpstr>
      <vt:lpstr>A126248398K_Latest</vt:lpstr>
      <vt:lpstr>A126248402R</vt:lpstr>
      <vt:lpstr>A126248402R_Data</vt:lpstr>
      <vt:lpstr>A126248402R_Latest</vt:lpstr>
      <vt:lpstr>A126248406X</vt:lpstr>
      <vt:lpstr>A126248406X_Data</vt:lpstr>
      <vt:lpstr>A126248406X_Latest</vt:lpstr>
      <vt:lpstr>A126248410R</vt:lpstr>
      <vt:lpstr>A126248410R_Data</vt:lpstr>
      <vt:lpstr>A126248410R_Latest</vt:lpstr>
      <vt:lpstr>A126248414X</vt:lpstr>
      <vt:lpstr>A126248414X_Data</vt:lpstr>
      <vt:lpstr>A126248414X_Latest</vt:lpstr>
      <vt:lpstr>A126248418J</vt:lpstr>
      <vt:lpstr>A126248418J_Data</vt:lpstr>
      <vt:lpstr>A126248418J_Latest</vt:lpstr>
      <vt:lpstr>A126248422X</vt:lpstr>
      <vt:lpstr>A126248422X_Data</vt:lpstr>
      <vt:lpstr>A126248422X_Latest</vt:lpstr>
      <vt:lpstr>A126248426J</vt:lpstr>
      <vt:lpstr>A126248426J_Data</vt:lpstr>
      <vt:lpstr>A126248426J_Latest</vt:lpstr>
      <vt:lpstr>A126248430X</vt:lpstr>
      <vt:lpstr>A126248430X_Data</vt:lpstr>
      <vt:lpstr>A126248430X_Latest</vt:lpstr>
      <vt:lpstr>A126248434J</vt:lpstr>
      <vt:lpstr>A126248434J_Data</vt:lpstr>
      <vt:lpstr>A126248434J_Latest</vt:lpstr>
      <vt:lpstr>A126248438T</vt:lpstr>
      <vt:lpstr>A126248438T_Data</vt:lpstr>
      <vt:lpstr>A126248438T_Latest</vt:lpstr>
      <vt:lpstr>A126248442J</vt:lpstr>
      <vt:lpstr>A126248442J_Data</vt:lpstr>
      <vt:lpstr>A126248442J_Latest</vt:lpstr>
      <vt:lpstr>A126248446T</vt:lpstr>
      <vt:lpstr>A126248446T_Data</vt:lpstr>
      <vt:lpstr>A126248446T_Latest</vt:lpstr>
      <vt:lpstr>A126248450J</vt:lpstr>
      <vt:lpstr>A126248450J_Data</vt:lpstr>
      <vt:lpstr>A126248450J_Latest</vt:lpstr>
      <vt:lpstr>A126248454T</vt:lpstr>
      <vt:lpstr>A126248454T_Data</vt:lpstr>
      <vt:lpstr>A126248454T_Latest</vt:lpstr>
      <vt:lpstr>A126248458A</vt:lpstr>
      <vt:lpstr>A126248458A_Data</vt:lpstr>
      <vt:lpstr>A126248458A_Latest</vt:lpstr>
      <vt:lpstr>A126248462T</vt:lpstr>
      <vt:lpstr>A126248462T_Data</vt:lpstr>
      <vt:lpstr>A126248462T_Latest</vt:lpstr>
      <vt:lpstr>A126248466A</vt:lpstr>
      <vt:lpstr>A126248466A_Data</vt:lpstr>
      <vt:lpstr>A126248466A_Latest</vt:lpstr>
      <vt:lpstr>A126248470T</vt:lpstr>
      <vt:lpstr>A126248470T_Data</vt:lpstr>
      <vt:lpstr>A126248470T_Latest</vt:lpstr>
      <vt:lpstr>A126248474A</vt:lpstr>
      <vt:lpstr>A126248474A_Data</vt:lpstr>
      <vt:lpstr>A126248474A_Latest</vt:lpstr>
      <vt:lpstr>A126248478K</vt:lpstr>
      <vt:lpstr>A126248478K_Data</vt:lpstr>
      <vt:lpstr>A126248478K_Latest</vt:lpstr>
      <vt:lpstr>A126248482A</vt:lpstr>
      <vt:lpstr>A126248482A_Data</vt:lpstr>
      <vt:lpstr>A126248482A_Latest</vt:lpstr>
      <vt:lpstr>A126248486K</vt:lpstr>
      <vt:lpstr>A126248486K_Data</vt:lpstr>
      <vt:lpstr>A126248486K_Latest</vt:lpstr>
      <vt:lpstr>A126248490A</vt:lpstr>
      <vt:lpstr>A126248490A_Data</vt:lpstr>
      <vt:lpstr>A126248490A_Latest</vt:lpstr>
      <vt:lpstr>A126248494K</vt:lpstr>
      <vt:lpstr>A126248494K_Data</vt:lpstr>
      <vt:lpstr>A126248494K_Latest</vt:lpstr>
      <vt:lpstr>A126248498V</vt:lpstr>
      <vt:lpstr>A126248498V_Data</vt:lpstr>
      <vt:lpstr>A126248498V_Latest</vt:lpstr>
      <vt:lpstr>A126248502X</vt:lpstr>
      <vt:lpstr>A126248502X_Data</vt:lpstr>
      <vt:lpstr>A126248502X_Latest</vt:lpstr>
      <vt:lpstr>A126248506J</vt:lpstr>
      <vt:lpstr>A126248506J_Data</vt:lpstr>
      <vt:lpstr>A126248506J_Latest</vt:lpstr>
      <vt:lpstr>A126248510X</vt:lpstr>
      <vt:lpstr>A126248510X_Data</vt:lpstr>
      <vt:lpstr>A126248510X_Latest</vt:lpstr>
      <vt:lpstr>A126248514J</vt:lpstr>
      <vt:lpstr>A126248514J_Data</vt:lpstr>
      <vt:lpstr>A126248514J_Latest</vt:lpstr>
      <vt:lpstr>A126248518T</vt:lpstr>
      <vt:lpstr>A126248518T_Data</vt:lpstr>
      <vt:lpstr>A126248518T_Latest</vt:lpstr>
      <vt:lpstr>A126248522J</vt:lpstr>
      <vt:lpstr>A126248522J_Data</vt:lpstr>
      <vt:lpstr>A126248522J_Latest</vt:lpstr>
      <vt:lpstr>A126248526T</vt:lpstr>
      <vt:lpstr>A126248526T_Data</vt:lpstr>
      <vt:lpstr>A126248526T_Latest</vt:lpstr>
      <vt:lpstr>A126248530J</vt:lpstr>
      <vt:lpstr>A126248530J_Data</vt:lpstr>
      <vt:lpstr>A126248530J_Latest</vt:lpstr>
      <vt:lpstr>A126248534T</vt:lpstr>
      <vt:lpstr>A126248534T_Data</vt:lpstr>
      <vt:lpstr>A126248534T_Latest</vt:lpstr>
      <vt:lpstr>A126248538A</vt:lpstr>
      <vt:lpstr>A126248538A_Data</vt:lpstr>
      <vt:lpstr>A126248538A_Latest</vt:lpstr>
      <vt:lpstr>A126248542T</vt:lpstr>
      <vt:lpstr>A126248542T_Data</vt:lpstr>
      <vt:lpstr>A126248542T_Latest</vt:lpstr>
      <vt:lpstr>A126248546A</vt:lpstr>
      <vt:lpstr>A126248546A_Data</vt:lpstr>
      <vt:lpstr>A126248546A_Latest</vt:lpstr>
      <vt:lpstr>A126248550T</vt:lpstr>
      <vt:lpstr>A126248550T_Data</vt:lpstr>
      <vt:lpstr>A126248550T_Latest</vt:lpstr>
      <vt:lpstr>A126248554A</vt:lpstr>
      <vt:lpstr>A126248554A_Data</vt:lpstr>
      <vt:lpstr>A126248554A_Latest</vt:lpstr>
      <vt:lpstr>A126248558K</vt:lpstr>
      <vt:lpstr>A126248558K_Data</vt:lpstr>
      <vt:lpstr>A126248558K_Latest</vt:lpstr>
      <vt:lpstr>A126248562A</vt:lpstr>
      <vt:lpstr>A126248562A_Data</vt:lpstr>
      <vt:lpstr>A126248562A_Latest</vt:lpstr>
      <vt:lpstr>A126248566K</vt:lpstr>
      <vt:lpstr>A126248566K_Data</vt:lpstr>
      <vt:lpstr>A126248566K_Latest</vt:lpstr>
      <vt:lpstr>A126248570A</vt:lpstr>
      <vt:lpstr>A126248570A_Data</vt:lpstr>
      <vt:lpstr>A126248570A_Latest</vt:lpstr>
      <vt:lpstr>A126248574K</vt:lpstr>
      <vt:lpstr>A126248574K_Data</vt:lpstr>
      <vt:lpstr>A126248574K_Latest</vt:lpstr>
      <vt:lpstr>A126248578V</vt:lpstr>
      <vt:lpstr>A126248578V_Data</vt:lpstr>
      <vt:lpstr>A126248578V_Latest</vt:lpstr>
      <vt:lpstr>A126248582K</vt:lpstr>
      <vt:lpstr>A126248582K_Data</vt:lpstr>
      <vt:lpstr>A126248582K_Latest</vt:lpstr>
      <vt:lpstr>A126248586V</vt:lpstr>
      <vt:lpstr>A126248586V_Data</vt:lpstr>
      <vt:lpstr>A126248586V_Latest</vt:lpstr>
      <vt:lpstr>A126248590K</vt:lpstr>
      <vt:lpstr>A126248590K_Data</vt:lpstr>
      <vt:lpstr>A126248590K_Latest</vt:lpstr>
      <vt:lpstr>A126248594V</vt:lpstr>
      <vt:lpstr>A126248594V_Data</vt:lpstr>
      <vt:lpstr>A126248594V_Latest</vt:lpstr>
      <vt:lpstr>A126248598C</vt:lpstr>
      <vt:lpstr>A126248598C_Data</vt:lpstr>
      <vt:lpstr>A126248598C_Latest</vt:lpstr>
      <vt:lpstr>A126248602J</vt:lpstr>
      <vt:lpstr>A126248602J_Data</vt:lpstr>
      <vt:lpstr>A126248602J_Latest</vt:lpstr>
      <vt:lpstr>A126248606T</vt:lpstr>
      <vt:lpstr>A126248606T_Data</vt:lpstr>
      <vt:lpstr>A126248606T_Latest</vt:lpstr>
      <vt:lpstr>A126248610J</vt:lpstr>
      <vt:lpstr>A126248610J_Data</vt:lpstr>
      <vt:lpstr>A126248610J_Latest</vt:lpstr>
      <vt:lpstr>A126248614T</vt:lpstr>
      <vt:lpstr>A126248614T_Data</vt:lpstr>
      <vt:lpstr>A126248614T_Latest</vt:lpstr>
      <vt:lpstr>A126248618A</vt:lpstr>
      <vt:lpstr>A126248618A_Data</vt:lpstr>
      <vt:lpstr>A126248618A_Latest</vt:lpstr>
      <vt:lpstr>A126248622T</vt:lpstr>
      <vt:lpstr>A126248622T_Data</vt:lpstr>
      <vt:lpstr>A126248622T_Latest</vt:lpstr>
      <vt:lpstr>A126248626A</vt:lpstr>
      <vt:lpstr>A126248626A_Data</vt:lpstr>
      <vt:lpstr>A126248626A_Latest</vt:lpstr>
      <vt:lpstr>A126248630T</vt:lpstr>
      <vt:lpstr>A126248630T_Data</vt:lpstr>
      <vt:lpstr>A126248630T_Latest</vt:lpstr>
      <vt:lpstr>A126248634A</vt:lpstr>
      <vt:lpstr>A126248634A_Data</vt:lpstr>
      <vt:lpstr>A126248634A_Latest</vt:lpstr>
      <vt:lpstr>A126248638K</vt:lpstr>
      <vt:lpstr>A126248638K_Data</vt:lpstr>
      <vt:lpstr>A126248638K_Latest</vt:lpstr>
      <vt:lpstr>A126248642A</vt:lpstr>
      <vt:lpstr>A126248642A_Data</vt:lpstr>
      <vt:lpstr>A126248642A_Latest</vt:lpstr>
      <vt:lpstr>A126248646K</vt:lpstr>
      <vt:lpstr>A126248646K_Data</vt:lpstr>
      <vt:lpstr>A126248646K_Latest</vt:lpstr>
      <vt:lpstr>A126248650A</vt:lpstr>
      <vt:lpstr>A126248650A_Data</vt:lpstr>
      <vt:lpstr>A126248650A_Latest</vt:lpstr>
      <vt:lpstr>A126248654K</vt:lpstr>
      <vt:lpstr>A126248654K_Data</vt:lpstr>
      <vt:lpstr>A126248654K_Latest</vt:lpstr>
      <vt:lpstr>A126248658V</vt:lpstr>
      <vt:lpstr>A126248658V_Data</vt:lpstr>
      <vt:lpstr>A126248658V_Latest</vt:lpstr>
      <vt:lpstr>A126248662K</vt:lpstr>
      <vt:lpstr>A126248662K_Data</vt:lpstr>
      <vt:lpstr>A126248662K_Latest</vt:lpstr>
      <vt:lpstr>A126248666V</vt:lpstr>
      <vt:lpstr>A126248666V_Data</vt:lpstr>
      <vt:lpstr>A126248666V_Latest</vt:lpstr>
      <vt:lpstr>A126248670K</vt:lpstr>
      <vt:lpstr>A126248670K_Data</vt:lpstr>
      <vt:lpstr>A126248670K_Latest</vt:lpstr>
      <vt:lpstr>A126248674V</vt:lpstr>
      <vt:lpstr>A126248674V_Data</vt:lpstr>
      <vt:lpstr>A126248674V_Latest</vt:lpstr>
      <vt:lpstr>A126248678C</vt:lpstr>
      <vt:lpstr>A126248678C_Data</vt:lpstr>
      <vt:lpstr>A126248678C_Latest</vt:lpstr>
      <vt:lpstr>A126248682V</vt:lpstr>
      <vt:lpstr>A126248682V_Data</vt:lpstr>
      <vt:lpstr>A126248682V_Latest</vt:lpstr>
      <vt:lpstr>A126248686C</vt:lpstr>
      <vt:lpstr>A126248686C_Data</vt:lpstr>
      <vt:lpstr>A126248686C_Latest</vt:lpstr>
      <vt:lpstr>A126248690V</vt:lpstr>
      <vt:lpstr>A126248690V_Data</vt:lpstr>
      <vt:lpstr>A126248690V_Latest</vt:lpstr>
      <vt:lpstr>A126248694C</vt:lpstr>
      <vt:lpstr>A126248694C_Data</vt:lpstr>
      <vt:lpstr>A126248694C_Latest</vt:lpstr>
      <vt:lpstr>A126248698L</vt:lpstr>
      <vt:lpstr>A126248698L_Data</vt:lpstr>
      <vt:lpstr>A126248698L_Latest</vt:lpstr>
      <vt:lpstr>A126248702T</vt:lpstr>
      <vt:lpstr>A126248702T_Data</vt:lpstr>
      <vt:lpstr>A126248702T_Latest</vt:lpstr>
      <vt:lpstr>A126248706A</vt:lpstr>
      <vt:lpstr>A126248706A_Data</vt:lpstr>
      <vt:lpstr>A126248706A_Latest</vt:lpstr>
      <vt:lpstr>A126248710T</vt:lpstr>
      <vt:lpstr>A126248710T_Data</vt:lpstr>
      <vt:lpstr>A126248710T_Latest</vt:lpstr>
      <vt:lpstr>A126248714A</vt:lpstr>
      <vt:lpstr>A126248714A_Data</vt:lpstr>
      <vt:lpstr>A126248714A_Latest</vt:lpstr>
      <vt:lpstr>A126248718K</vt:lpstr>
      <vt:lpstr>A126248718K_Data</vt:lpstr>
      <vt:lpstr>A126248718K_Latest</vt:lpstr>
      <vt:lpstr>A126248722A</vt:lpstr>
      <vt:lpstr>A126248722A_Data</vt:lpstr>
      <vt:lpstr>A126248722A_Latest</vt:lpstr>
      <vt:lpstr>A126248726K</vt:lpstr>
      <vt:lpstr>A126248726K_Data</vt:lpstr>
      <vt:lpstr>A126248726K_Latest</vt:lpstr>
      <vt:lpstr>A126248730A</vt:lpstr>
      <vt:lpstr>A126248730A_Data</vt:lpstr>
      <vt:lpstr>A126248730A_Latest</vt:lpstr>
      <vt:lpstr>A126248734K</vt:lpstr>
      <vt:lpstr>A126248734K_Data</vt:lpstr>
      <vt:lpstr>A126248734K_Latest</vt:lpstr>
      <vt:lpstr>A126248738V</vt:lpstr>
      <vt:lpstr>A126248738V_Data</vt:lpstr>
      <vt:lpstr>A126248738V_Latest</vt:lpstr>
      <vt:lpstr>A126248742K</vt:lpstr>
      <vt:lpstr>A126248742K_Data</vt:lpstr>
      <vt:lpstr>A126248742K_Latest</vt:lpstr>
      <vt:lpstr>A126248746V</vt:lpstr>
      <vt:lpstr>A126248746V_Data</vt:lpstr>
      <vt:lpstr>A126248746V_Latest</vt:lpstr>
      <vt:lpstr>A126248750K</vt:lpstr>
      <vt:lpstr>A126248750K_Data</vt:lpstr>
      <vt:lpstr>A126248750K_Latest</vt:lpstr>
      <vt:lpstr>A126248754V</vt:lpstr>
      <vt:lpstr>A126248754V_Data</vt:lpstr>
      <vt:lpstr>A126248754V_Latest</vt:lpstr>
      <vt:lpstr>A126248758C</vt:lpstr>
      <vt:lpstr>A126248758C_Data</vt:lpstr>
      <vt:lpstr>A126248758C_Latest</vt:lpstr>
      <vt:lpstr>A126248834V</vt:lpstr>
      <vt:lpstr>A126248834V_Data</vt:lpstr>
      <vt:lpstr>A126248834V_Latest</vt:lpstr>
      <vt:lpstr>A126248838C</vt:lpstr>
      <vt:lpstr>A126248838C_Data</vt:lpstr>
      <vt:lpstr>A126248838C_Latest</vt:lpstr>
      <vt:lpstr>A126248842V</vt:lpstr>
      <vt:lpstr>A126248842V_Data</vt:lpstr>
      <vt:lpstr>A126248842V_Latest</vt:lpstr>
      <vt:lpstr>A126248846C</vt:lpstr>
      <vt:lpstr>A126248846C_Data</vt:lpstr>
      <vt:lpstr>A126248846C_Latest</vt:lpstr>
      <vt:lpstr>A126248850V</vt:lpstr>
      <vt:lpstr>A126248850V_Data</vt:lpstr>
      <vt:lpstr>A126248850V_Latest</vt:lpstr>
      <vt:lpstr>A126248854C</vt:lpstr>
      <vt:lpstr>A126248854C_Data</vt:lpstr>
      <vt:lpstr>A126248854C_Latest</vt:lpstr>
      <vt:lpstr>A126248858L</vt:lpstr>
      <vt:lpstr>A126248858L_Data</vt:lpstr>
      <vt:lpstr>A126248858L_Latest</vt:lpstr>
      <vt:lpstr>A126248862C</vt:lpstr>
      <vt:lpstr>A126248862C_Data</vt:lpstr>
      <vt:lpstr>A126248862C_Latest</vt:lpstr>
      <vt:lpstr>A126248866L</vt:lpstr>
      <vt:lpstr>A126248866L_Data</vt:lpstr>
      <vt:lpstr>A126248866L_Latest</vt:lpstr>
      <vt:lpstr>A126248870C</vt:lpstr>
      <vt:lpstr>A126248870C_Data</vt:lpstr>
      <vt:lpstr>A126248870C_Latest</vt:lpstr>
      <vt:lpstr>A126248874L</vt:lpstr>
      <vt:lpstr>A126248874L_Data</vt:lpstr>
      <vt:lpstr>A126248874L_Latest</vt:lpstr>
      <vt:lpstr>A126248878W</vt:lpstr>
      <vt:lpstr>A126248878W_Data</vt:lpstr>
      <vt:lpstr>A126248878W_Latest</vt:lpstr>
      <vt:lpstr>A126248882L</vt:lpstr>
      <vt:lpstr>A126248882L_Data</vt:lpstr>
      <vt:lpstr>A126248882L_Latest</vt:lpstr>
      <vt:lpstr>A126248886W</vt:lpstr>
      <vt:lpstr>A126248886W_Data</vt:lpstr>
      <vt:lpstr>A126248886W_Latest</vt:lpstr>
      <vt:lpstr>A126248890L</vt:lpstr>
      <vt:lpstr>A126248890L_Data</vt:lpstr>
      <vt:lpstr>A126248890L_Latest</vt:lpstr>
      <vt:lpstr>A126248894W</vt:lpstr>
      <vt:lpstr>A126248894W_Data</vt:lpstr>
      <vt:lpstr>A126248894W_Latest</vt:lpstr>
      <vt:lpstr>A126248898F</vt:lpstr>
      <vt:lpstr>A126248898F_Data</vt:lpstr>
      <vt:lpstr>A126248898F_Latest</vt:lpstr>
      <vt:lpstr>A126248902K</vt:lpstr>
      <vt:lpstr>A126248902K_Data</vt:lpstr>
      <vt:lpstr>A126248902K_Latest</vt:lpstr>
      <vt:lpstr>A126248906V</vt:lpstr>
      <vt:lpstr>A126248906V_Data</vt:lpstr>
      <vt:lpstr>A126248906V_Latest</vt:lpstr>
      <vt:lpstr>A126248910K</vt:lpstr>
      <vt:lpstr>A126248910K_Data</vt:lpstr>
      <vt:lpstr>A126248910K_Latest</vt:lpstr>
      <vt:lpstr>A126248914V</vt:lpstr>
      <vt:lpstr>A126248914V_Data</vt:lpstr>
      <vt:lpstr>A126248914V_Latest</vt:lpstr>
      <vt:lpstr>A126248918C</vt:lpstr>
      <vt:lpstr>A126248918C_Data</vt:lpstr>
      <vt:lpstr>A126248918C_Latest</vt:lpstr>
      <vt:lpstr>A126248922V</vt:lpstr>
      <vt:lpstr>A126248922V_Data</vt:lpstr>
      <vt:lpstr>A126248922V_Latest</vt:lpstr>
      <vt:lpstr>A126248926C</vt:lpstr>
      <vt:lpstr>A126248926C_Data</vt:lpstr>
      <vt:lpstr>A126248926C_Latest</vt:lpstr>
      <vt:lpstr>A126248930V</vt:lpstr>
      <vt:lpstr>A126248930V_Data</vt:lpstr>
      <vt:lpstr>A126248930V_Latest</vt:lpstr>
      <vt:lpstr>A126248934C</vt:lpstr>
      <vt:lpstr>A126248934C_Data</vt:lpstr>
      <vt:lpstr>A126248934C_Latest</vt:lpstr>
      <vt:lpstr>A126248938L</vt:lpstr>
      <vt:lpstr>A126248938L_Data</vt:lpstr>
      <vt:lpstr>A126248938L_Latest</vt:lpstr>
      <vt:lpstr>A126248942C</vt:lpstr>
      <vt:lpstr>A126248942C_Data</vt:lpstr>
      <vt:lpstr>A126248942C_Latest</vt:lpstr>
      <vt:lpstr>A126248946L</vt:lpstr>
      <vt:lpstr>A126248946L_Data</vt:lpstr>
      <vt:lpstr>A126248946L_Latest</vt:lpstr>
      <vt:lpstr>A126248950C</vt:lpstr>
      <vt:lpstr>A126248950C_Data</vt:lpstr>
      <vt:lpstr>A126248950C_Latest</vt:lpstr>
      <vt:lpstr>A126248954L</vt:lpstr>
      <vt:lpstr>A126248954L_Data</vt:lpstr>
      <vt:lpstr>A126248954L_Latest</vt:lpstr>
      <vt:lpstr>A126248958W</vt:lpstr>
      <vt:lpstr>A126248958W_Data</vt:lpstr>
      <vt:lpstr>A126248958W_Latest</vt:lpstr>
      <vt:lpstr>A126248962L</vt:lpstr>
      <vt:lpstr>A126248962L_Data</vt:lpstr>
      <vt:lpstr>A126248962L_Latest</vt:lpstr>
      <vt:lpstr>A126248966W</vt:lpstr>
      <vt:lpstr>A126248966W_Data</vt:lpstr>
      <vt:lpstr>A126248966W_Latest</vt:lpstr>
      <vt:lpstr>A126248970L</vt:lpstr>
      <vt:lpstr>A126248970L_Data</vt:lpstr>
      <vt:lpstr>A126248970L_Latest</vt:lpstr>
      <vt:lpstr>A126248974W</vt:lpstr>
      <vt:lpstr>A126248974W_Data</vt:lpstr>
      <vt:lpstr>A126248974W_Latest</vt:lpstr>
      <vt:lpstr>A126248978F</vt:lpstr>
      <vt:lpstr>A126248978F_Data</vt:lpstr>
      <vt:lpstr>A126248978F_Latest</vt:lpstr>
      <vt:lpstr>A126248982W</vt:lpstr>
      <vt:lpstr>A126248982W_Data</vt:lpstr>
      <vt:lpstr>A126248982W_Latest</vt:lpstr>
      <vt:lpstr>A126248986F</vt:lpstr>
      <vt:lpstr>A126248986F_Data</vt:lpstr>
      <vt:lpstr>A126248986F_Latest</vt:lpstr>
      <vt:lpstr>A126248990W</vt:lpstr>
      <vt:lpstr>A126248990W_Data</vt:lpstr>
      <vt:lpstr>A126248990W_Latest</vt:lpstr>
      <vt:lpstr>A126248994F</vt:lpstr>
      <vt:lpstr>A126248994F_Data</vt:lpstr>
      <vt:lpstr>A126248994F_Latest</vt:lpstr>
      <vt:lpstr>A126248998R</vt:lpstr>
      <vt:lpstr>A126248998R_Data</vt:lpstr>
      <vt:lpstr>A126248998R_Latest</vt:lpstr>
      <vt:lpstr>A126249002W</vt:lpstr>
      <vt:lpstr>A126249002W_Data</vt:lpstr>
      <vt:lpstr>A126249002W_Latest</vt:lpstr>
      <vt:lpstr>A126249006F</vt:lpstr>
      <vt:lpstr>A126249006F_Data</vt:lpstr>
      <vt:lpstr>A126249006F_Latest</vt:lpstr>
      <vt:lpstr>A126249010W</vt:lpstr>
      <vt:lpstr>A126249010W_Data</vt:lpstr>
      <vt:lpstr>A126249010W_Latest</vt:lpstr>
      <vt:lpstr>A126249014F</vt:lpstr>
      <vt:lpstr>A126249014F_Data</vt:lpstr>
      <vt:lpstr>A126249014F_Latest</vt:lpstr>
      <vt:lpstr>A126249018R</vt:lpstr>
      <vt:lpstr>A126249018R_Data</vt:lpstr>
      <vt:lpstr>A126249018R_Latest</vt:lpstr>
      <vt:lpstr>A126249022F</vt:lpstr>
      <vt:lpstr>A126249022F_Data</vt:lpstr>
      <vt:lpstr>A126249022F_Latest</vt:lpstr>
      <vt:lpstr>A126249026R</vt:lpstr>
      <vt:lpstr>A126249026R_Data</vt:lpstr>
      <vt:lpstr>A126249026R_Latest</vt:lpstr>
      <vt:lpstr>A126249030F</vt:lpstr>
      <vt:lpstr>A126249030F_Data</vt:lpstr>
      <vt:lpstr>A126249030F_Latest</vt:lpstr>
      <vt:lpstr>A126249034R</vt:lpstr>
      <vt:lpstr>A126249034R_Data</vt:lpstr>
      <vt:lpstr>A126249034R_Latest</vt:lpstr>
      <vt:lpstr>A126249038X</vt:lpstr>
      <vt:lpstr>A126249038X_Data</vt:lpstr>
      <vt:lpstr>A126249038X_Latest</vt:lpstr>
      <vt:lpstr>A126249042R</vt:lpstr>
      <vt:lpstr>A126249042R_Data</vt:lpstr>
      <vt:lpstr>A126249042R_Latest</vt:lpstr>
      <vt:lpstr>A126249046X</vt:lpstr>
      <vt:lpstr>A126249046X_Data</vt:lpstr>
      <vt:lpstr>A126249046X_Latest</vt:lpstr>
      <vt:lpstr>A126249122R</vt:lpstr>
      <vt:lpstr>A126249122R_Data</vt:lpstr>
      <vt:lpstr>A126249122R_Latest</vt:lpstr>
      <vt:lpstr>A126249126X</vt:lpstr>
      <vt:lpstr>A126249126X_Data</vt:lpstr>
      <vt:lpstr>A126249126X_Latest</vt:lpstr>
      <vt:lpstr>A126249130R</vt:lpstr>
      <vt:lpstr>A126249130R_Data</vt:lpstr>
      <vt:lpstr>A126249130R_Latest</vt:lpstr>
      <vt:lpstr>A126249134X</vt:lpstr>
      <vt:lpstr>A126249134X_Data</vt:lpstr>
      <vt:lpstr>A126249134X_Latest</vt:lpstr>
      <vt:lpstr>A126249138J</vt:lpstr>
      <vt:lpstr>A126249138J_Data</vt:lpstr>
      <vt:lpstr>A126249138J_Latest</vt:lpstr>
      <vt:lpstr>A126249142X</vt:lpstr>
      <vt:lpstr>A126249142X_Data</vt:lpstr>
      <vt:lpstr>A126249142X_Latest</vt:lpstr>
      <vt:lpstr>A126249146J</vt:lpstr>
      <vt:lpstr>A126249146J_Data</vt:lpstr>
      <vt:lpstr>A126249146J_Latest</vt:lpstr>
      <vt:lpstr>A126249150X</vt:lpstr>
      <vt:lpstr>A126249150X_Data</vt:lpstr>
      <vt:lpstr>A126249150X_Latest</vt:lpstr>
      <vt:lpstr>A126249154J</vt:lpstr>
      <vt:lpstr>A126249154J_Data</vt:lpstr>
      <vt:lpstr>A126249154J_Latest</vt:lpstr>
      <vt:lpstr>A126249158T</vt:lpstr>
      <vt:lpstr>A126249158T_Data</vt:lpstr>
      <vt:lpstr>A126249158T_Latest</vt:lpstr>
      <vt:lpstr>A126249162J</vt:lpstr>
      <vt:lpstr>A126249162J_Data</vt:lpstr>
      <vt:lpstr>A126249162J_Latest</vt:lpstr>
      <vt:lpstr>A126249166T</vt:lpstr>
      <vt:lpstr>A126249166T_Data</vt:lpstr>
      <vt:lpstr>A126249166T_Latest</vt:lpstr>
      <vt:lpstr>A126249170J</vt:lpstr>
      <vt:lpstr>A126249170J_Data</vt:lpstr>
      <vt:lpstr>A126249170J_Latest</vt:lpstr>
      <vt:lpstr>A126249174T</vt:lpstr>
      <vt:lpstr>A126249174T_Data</vt:lpstr>
      <vt:lpstr>A126249174T_Latest</vt:lpstr>
      <vt:lpstr>A126249178A</vt:lpstr>
      <vt:lpstr>A126249178A_Data</vt:lpstr>
      <vt:lpstr>A126249178A_Latest</vt:lpstr>
      <vt:lpstr>A126249182T</vt:lpstr>
      <vt:lpstr>A126249182T_Data</vt:lpstr>
      <vt:lpstr>A126249182T_Latest</vt:lpstr>
      <vt:lpstr>A126249186A</vt:lpstr>
      <vt:lpstr>A126249186A_Data</vt:lpstr>
      <vt:lpstr>A126249186A_Latest</vt:lpstr>
      <vt:lpstr>A126249190T</vt:lpstr>
      <vt:lpstr>A126249190T_Data</vt:lpstr>
      <vt:lpstr>A126249190T_Latest</vt:lpstr>
      <vt:lpstr>A126249194A</vt:lpstr>
      <vt:lpstr>A126249194A_Data</vt:lpstr>
      <vt:lpstr>A126249194A_Latest</vt:lpstr>
      <vt:lpstr>A126249198K</vt:lpstr>
      <vt:lpstr>A126249198K_Data</vt:lpstr>
      <vt:lpstr>A126249198K_Latest</vt:lpstr>
      <vt:lpstr>A126249202R</vt:lpstr>
      <vt:lpstr>A126249202R_Data</vt:lpstr>
      <vt:lpstr>A126249202R_Latest</vt:lpstr>
      <vt:lpstr>A126249206X</vt:lpstr>
      <vt:lpstr>A126249206X_Data</vt:lpstr>
      <vt:lpstr>A126249206X_Latest</vt:lpstr>
      <vt:lpstr>A126249210R</vt:lpstr>
      <vt:lpstr>A126249210R_Data</vt:lpstr>
      <vt:lpstr>A126249210R_Latest</vt:lpstr>
      <vt:lpstr>A126249214X</vt:lpstr>
      <vt:lpstr>A126249214X_Data</vt:lpstr>
      <vt:lpstr>A126249214X_Latest</vt:lpstr>
      <vt:lpstr>A126249218J</vt:lpstr>
      <vt:lpstr>A126249218J_Data</vt:lpstr>
      <vt:lpstr>A126249218J_Latest</vt:lpstr>
      <vt:lpstr>A126249222X</vt:lpstr>
      <vt:lpstr>A126249222X_Data</vt:lpstr>
      <vt:lpstr>A126249222X_Latest</vt:lpstr>
      <vt:lpstr>A126249226J</vt:lpstr>
      <vt:lpstr>A126249226J_Data</vt:lpstr>
      <vt:lpstr>A126249226J_Latest</vt:lpstr>
      <vt:lpstr>A126249230X</vt:lpstr>
      <vt:lpstr>A126249230X_Data</vt:lpstr>
      <vt:lpstr>A126249230X_Latest</vt:lpstr>
      <vt:lpstr>A126249234J</vt:lpstr>
      <vt:lpstr>A126249234J_Data</vt:lpstr>
      <vt:lpstr>A126249234J_Latest</vt:lpstr>
      <vt:lpstr>A126249238T</vt:lpstr>
      <vt:lpstr>A126249238T_Data</vt:lpstr>
      <vt:lpstr>A126249238T_Latest</vt:lpstr>
      <vt:lpstr>A126249242J</vt:lpstr>
      <vt:lpstr>A126249242J_Data</vt:lpstr>
      <vt:lpstr>A126249242J_Latest</vt:lpstr>
      <vt:lpstr>A126249246T</vt:lpstr>
      <vt:lpstr>A126249246T_Data</vt:lpstr>
      <vt:lpstr>A126249246T_Latest</vt:lpstr>
      <vt:lpstr>A126249250J</vt:lpstr>
      <vt:lpstr>A126249250J_Data</vt:lpstr>
      <vt:lpstr>A126249250J_Latest</vt:lpstr>
      <vt:lpstr>A126249254T</vt:lpstr>
      <vt:lpstr>A126249254T_Data</vt:lpstr>
      <vt:lpstr>A126249254T_Latest</vt:lpstr>
      <vt:lpstr>A126249258A</vt:lpstr>
      <vt:lpstr>A126249258A_Data</vt:lpstr>
      <vt:lpstr>A126249258A_Latest</vt:lpstr>
      <vt:lpstr>A126249262T</vt:lpstr>
      <vt:lpstr>A126249262T_Data</vt:lpstr>
      <vt:lpstr>A126249262T_Latest</vt:lpstr>
      <vt:lpstr>A126249266A</vt:lpstr>
      <vt:lpstr>A126249266A_Data</vt:lpstr>
      <vt:lpstr>A126249266A_Latest</vt:lpstr>
      <vt:lpstr>A126249270T</vt:lpstr>
      <vt:lpstr>A126249270T_Data</vt:lpstr>
      <vt:lpstr>A126249270T_Latest</vt:lpstr>
      <vt:lpstr>A126249274A</vt:lpstr>
      <vt:lpstr>A126249274A_Data</vt:lpstr>
      <vt:lpstr>A126249274A_Latest</vt:lpstr>
      <vt:lpstr>A126249278K</vt:lpstr>
      <vt:lpstr>A126249278K_Data</vt:lpstr>
      <vt:lpstr>A126249278K_Latest</vt:lpstr>
      <vt:lpstr>A126249282A</vt:lpstr>
      <vt:lpstr>A126249282A_Data</vt:lpstr>
      <vt:lpstr>A126249282A_Latest</vt:lpstr>
      <vt:lpstr>A126249286K</vt:lpstr>
      <vt:lpstr>A126249286K_Data</vt:lpstr>
      <vt:lpstr>A126249286K_Latest</vt:lpstr>
      <vt:lpstr>A126249290A</vt:lpstr>
      <vt:lpstr>A126249290A_Data</vt:lpstr>
      <vt:lpstr>A126249290A_Latest</vt:lpstr>
      <vt:lpstr>A126249294K</vt:lpstr>
      <vt:lpstr>A126249294K_Data</vt:lpstr>
      <vt:lpstr>A126249294K_Latest</vt:lpstr>
      <vt:lpstr>A126249298V</vt:lpstr>
      <vt:lpstr>A126249298V_Data</vt:lpstr>
      <vt:lpstr>A126249298V_Latest</vt:lpstr>
      <vt:lpstr>A126249302X</vt:lpstr>
      <vt:lpstr>A126249302X_Data</vt:lpstr>
      <vt:lpstr>A126249302X_Latest</vt:lpstr>
      <vt:lpstr>A126249306J</vt:lpstr>
      <vt:lpstr>A126249306J_Data</vt:lpstr>
      <vt:lpstr>A126249306J_Latest</vt:lpstr>
      <vt:lpstr>A126249310X</vt:lpstr>
      <vt:lpstr>A126249310X_Data</vt:lpstr>
      <vt:lpstr>A126249310X_Latest</vt:lpstr>
      <vt:lpstr>A126249314J</vt:lpstr>
      <vt:lpstr>A126249314J_Data</vt:lpstr>
      <vt:lpstr>A126249314J_Latest</vt:lpstr>
      <vt:lpstr>A126249318T</vt:lpstr>
      <vt:lpstr>A126249318T_Data</vt:lpstr>
      <vt:lpstr>A126249318T_Latest</vt:lpstr>
      <vt:lpstr>A126249322J</vt:lpstr>
      <vt:lpstr>A126249322J_Data</vt:lpstr>
      <vt:lpstr>A126249322J_Latest</vt:lpstr>
      <vt:lpstr>A126249326T</vt:lpstr>
      <vt:lpstr>A126249326T_Data</vt:lpstr>
      <vt:lpstr>A126249326T_Latest</vt:lpstr>
      <vt:lpstr>A126249330J</vt:lpstr>
      <vt:lpstr>A126249330J_Data</vt:lpstr>
      <vt:lpstr>A126249330J_Latest</vt:lpstr>
      <vt:lpstr>A126249334T</vt:lpstr>
      <vt:lpstr>A126249334T_Data</vt:lpstr>
      <vt:lpstr>A126249334T_Latest</vt:lpstr>
      <vt:lpstr>A126249338A</vt:lpstr>
      <vt:lpstr>A126249338A_Data</vt:lpstr>
      <vt:lpstr>A126249338A_Latest</vt:lpstr>
      <vt:lpstr>A126249342T</vt:lpstr>
      <vt:lpstr>A126249342T_Data</vt:lpstr>
      <vt:lpstr>A126249342T_Latest</vt:lpstr>
      <vt:lpstr>A126249346A</vt:lpstr>
      <vt:lpstr>A126249346A_Data</vt:lpstr>
      <vt:lpstr>A126249346A_Latest</vt:lpstr>
      <vt:lpstr>A126249350T</vt:lpstr>
      <vt:lpstr>A126249350T_Data</vt:lpstr>
      <vt:lpstr>A126249350T_Latest</vt:lpstr>
      <vt:lpstr>A126249354A</vt:lpstr>
      <vt:lpstr>A126249354A_Data</vt:lpstr>
      <vt:lpstr>A126249354A_Latest</vt:lpstr>
      <vt:lpstr>A126249358K</vt:lpstr>
      <vt:lpstr>A126249358K_Data</vt:lpstr>
      <vt:lpstr>A126249358K_Latest</vt:lpstr>
      <vt:lpstr>A126249362A</vt:lpstr>
      <vt:lpstr>A126249362A_Data</vt:lpstr>
      <vt:lpstr>A126249362A_Latest</vt:lpstr>
      <vt:lpstr>A126249366K</vt:lpstr>
      <vt:lpstr>A126249366K_Data</vt:lpstr>
      <vt:lpstr>A126249366K_Latest</vt:lpstr>
      <vt:lpstr>A126249370A</vt:lpstr>
      <vt:lpstr>A126249370A_Data</vt:lpstr>
      <vt:lpstr>A126249370A_Latest</vt:lpstr>
      <vt:lpstr>A126249374K</vt:lpstr>
      <vt:lpstr>A126249374K_Data</vt:lpstr>
      <vt:lpstr>A126249374K_Latest</vt:lpstr>
      <vt:lpstr>A126249378V</vt:lpstr>
      <vt:lpstr>A126249378V_Data</vt:lpstr>
      <vt:lpstr>A126249378V_Latest</vt:lpstr>
      <vt:lpstr>A126249382K</vt:lpstr>
      <vt:lpstr>A126249382K_Data</vt:lpstr>
      <vt:lpstr>A126249382K_Latest</vt:lpstr>
      <vt:lpstr>A126249386V</vt:lpstr>
      <vt:lpstr>A126249386V_Data</vt:lpstr>
      <vt:lpstr>A126249386V_Latest</vt:lpstr>
      <vt:lpstr>A126249390K</vt:lpstr>
      <vt:lpstr>A126249390K_Data</vt:lpstr>
      <vt:lpstr>A126249390K_Latest</vt:lpstr>
      <vt:lpstr>A126249394V</vt:lpstr>
      <vt:lpstr>A126249394V_Data</vt:lpstr>
      <vt:lpstr>A126249394V_Latest</vt:lpstr>
      <vt:lpstr>A126249398C</vt:lpstr>
      <vt:lpstr>A126249398C_Data</vt:lpstr>
      <vt:lpstr>A126249398C_Latest</vt:lpstr>
      <vt:lpstr>A126249402J</vt:lpstr>
      <vt:lpstr>A126249402J_Data</vt:lpstr>
      <vt:lpstr>A126249402J_Latest</vt:lpstr>
      <vt:lpstr>A126249406T</vt:lpstr>
      <vt:lpstr>A126249406T_Data</vt:lpstr>
      <vt:lpstr>A126249406T_Latest</vt:lpstr>
      <vt:lpstr>A126249410J</vt:lpstr>
      <vt:lpstr>A126249410J_Data</vt:lpstr>
      <vt:lpstr>A126249410J_Latest</vt:lpstr>
      <vt:lpstr>A126249414T</vt:lpstr>
      <vt:lpstr>A126249414T_Data</vt:lpstr>
      <vt:lpstr>A126249414T_Latest</vt:lpstr>
      <vt:lpstr>A126249418A</vt:lpstr>
      <vt:lpstr>A126249418A_Data</vt:lpstr>
      <vt:lpstr>A126249418A_Latest</vt:lpstr>
      <vt:lpstr>A126249422T</vt:lpstr>
      <vt:lpstr>A126249422T_Data</vt:lpstr>
      <vt:lpstr>A126249422T_Latest</vt:lpstr>
      <vt:lpstr>A126249426A</vt:lpstr>
      <vt:lpstr>A126249426A_Data</vt:lpstr>
      <vt:lpstr>A126249426A_Latest</vt:lpstr>
      <vt:lpstr>A126249430T</vt:lpstr>
      <vt:lpstr>A126249430T_Data</vt:lpstr>
      <vt:lpstr>A126249430T_Latest</vt:lpstr>
      <vt:lpstr>A126249434A</vt:lpstr>
      <vt:lpstr>A126249434A_Data</vt:lpstr>
      <vt:lpstr>A126249434A_Latest</vt:lpstr>
      <vt:lpstr>A126249438K</vt:lpstr>
      <vt:lpstr>A126249438K_Data</vt:lpstr>
      <vt:lpstr>A126249438K_Latest</vt:lpstr>
      <vt:lpstr>A126249442A</vt:lpstr>
      <vt:lpstr>A126249442A_Data</vt:lpstr>
      <vt:lpstr>A126249442A_Latest</vt:lpstr>
      <vt:lpstr>A126249446K</vt:lpstr>
      <vt:lpstr>A126249446K_Data</vt:lpstr>
      <vt:lpstr>A126249446K_Latest</vt:lpstr>
      <vt:lpstr>A126249450A</vt:lpstr>
      <vt:lpstr>A126249450A_Data</vt:lpstr>
      <vt:lpstr>A126249450A_Latest</vt:lpstr>
      <vt:lpstr>A126249454K</vt:lpstr>
      <vt:lpstr>A126249454K_Data</vt:lpstr>
      <vt:lpstr>A126249454K_Latest</vt:lpstr>
      <vt:lpstr>A126249458V</vt:lpstr>
      <vt:lpstr>A126249458V_Data</vt:lpstr>
      <vt:lpstr>A126249458V_Latest</vt:lpstr>
      <vt:lpstr>A126249462K</vt:lpstr>
      <vt:lpstr>A126249462K_Data</vt:lpstr>
      <vt:lpstr>A126249462K_Latest</vt:lpstr>
      <vt:lpstr>A126249466V</vt:lpstr>
      <vt:lpstr>A126249466V_Data</vt:lpstr>
      <vt:lpstr>A126249466V_Latest</vt:lpstr>
      <vt:lpstr>A126249470K</vt:lpstr>
      <vt:lpstr>A126249470K_Data</vt:lpstr>
      <vt:lpstr>A126249470K_Latest</vt:lpstr>
      <vt:lpstr>A126249474V</vt:lpstr>
      <vt:lpstr>A126249474V_Data</vt:lpstr>
      <vt:lpstr>A126249474V_Latest</vt:lpstr>
      <vt:lpstr>A126249478C</vt:lpstr>
      <vt:lpstr>A126249478C_Data</vt:lpstr>
      <vt:lpstr>A126249478C_Latest</vt:lpstr>
      <vt:lpstr>A126249482V</vt:lpstr>
      <vt:lpstr>A126249482V_Data</vt:lpstr>
      <vt:lpstr>A126249482V_Latest</vt:lpstr>
      <vt:lpstr>A126249486C</vt:lpstr>
      <vt:lpstr>A126249486C_Data</vt:lpstr>
      <vt:lpstr>A126249486C_Latest</vt:lpstr>
      <vt:lpstr>A126249490V</vt:lpstr>
      <vt:lpstr>A126249490V_Data</vt:lpstr>
      <vt:lpstr>A126249490V_Latest</vt:lpstr>
      <vt:lpstr>A126249494C</vt:lpstr>
      <vt:lpstr>A126249494C_Data</vt:lpstr>
      <vt:lpstr>A126249494C_Latest</vt:lpstr>
      <vt:lpstr>A126249498L</vt:lpstr>
      <vt:lpstr>A126249498L_Data</vt:lpstr>
      <vt:lpstr>A126249498L_Latest</vt:lpstr>
      <vt:lpstr>A126249502T</vt:lpstr>
      <vt:lpstr>A126249502T_Data</vt:lpstr>
      <vt:lpstr>A126249502T_Latest</vt:lpstr>
      <vt:lpstr>A126249506A</vt:lpstr>
      <vt:lpstr>A126249506A_Data</vt:lpstr>
      <vt:lpstr>A126249506A_Latest</vt:lpstr>
      <vt:lpstr>A126249510T</vt:lpstr>
      <vt:lpstr>A126249510T_Data</vt:lpstr>
      <vt:lpstr>A126249510T_Latest</vt:lpstr>
      <vt:lpstr>A126249514A</vt:lpstr>
      <vt:lpstr>A126249514A_Data</vt:lpstr>
      <vt:lpstr>A126249514A_Latest</vt:lpstr>
      <vt:lpstr>A126249518K</vt:lpstr>
      <vt:lpstr>A126249518K_Data</vt:lpstr>
      <vt:lpstr>A126249518K_Latest</vt:lpstr>
      <vt:lpstr>A126249522A</vt:lpstr>
      <vt:lpstr>A126249522A_Data</vt:lpstr>
      <vt:lpstr>A126249522A_Latest</vt:lpstr>
      <vt:lpstr>A126249526K</vt:lpstr>
      <vt:lpstr>A126249526K_Data</vt:lpstr>
      <vt:lpstr>A126249526K_Latest</vt:lpstr>
      <vt:lpstr>A126249530A</vt:lpstr>
      <vt:lpstr>A126249530A_Data</vt:lpstr>
      <vt:lpstr>A126249530A_Latest</vt:lpstr>
      <vt:lpstr>A126249534K</vt:lpstr>
      <vt:lpstr>A126249534K_Data</vt:lpstr>
      <vt:lpstr>A126249534K_Latest</vt:lpstr>
      <vt:lpstr>A126249538V</vt:lpstr>
      <vt:lpstr>A126249538V_Data</vt:lpstr>
      <vt:lpstr>A126249538V_Latest</vt:lpstr>
      <vt:lpstr>A126249542K</vt:lpstr>
      <vt:lpstr>A126249542K_Data</vt:lpstr>
      <vt:lpstr>A126249542K_Latest</vt:lpstr>
      <vt:lpstr>A126249546V</vt:lpstr>
      <vt:lpstr>A126249546V_Data</vt:lpstr>
      <vt:lpstr>A126249546V_Latest</vt:lpstr>
      <vt:lpstr>A126249550K</vt:lpstr>
      <vt:lpstr>A126249550K_Data</vt:lpstr>
      <vt:lpstr>A126249550K_Latest</vt:lpstr>
      <vt:lpstr>A126249626V</vt:lpstr>
      <vt:lpstr>A126249626V_Data</vt:lpstr>
      <vt:lpstr>A126249626V_Latest</vt:lpstr>
      <vt:lpstr>A126249630K</vt:lpstr>
      <vt:lpstr>A126249630K_Data</vt:lpstr>
      <vt:lpstr>A126249630K_Latest</vt:lpstr>
      <vt:lpstr>A126249634V</vt:lpstr>
      <vt:lpstr>A126249634V_Data</vt:lpstr>
      <vt:lpstr>A126249634V_Latest</vt:lpstr>
      <vt:lpstr>A126249638C</vt:lpstr>
      <vt:lpstr>A126249638C_Data</vt:lpstr>
      <vt:lpstr>A126249638C_Latest</vt:lpstr>
      <vt:lpstr>A126249642V</vt:lpstr>
      <vt:lpstr>A126249642V_Data</vt:lpstr>
      <vt:lpstr>A126249642V_Latest</vt:lpstr>
      <vt:lpstr>A126249646C</vt:lpstr>
      <vt:lpstr>A126249646C_Data</vt:lpstr>
      <vt:lpstr>A126249646C_Latest</vt:lpstr>
      <vt:lpstr>A126249650V</vt:lpstr>
      <vt:lpstr>A126249650V_Data</vt:lpstr>
      <vt:lpstr>A126249650V_Latest</vt:lpstr>
      <vt:lpstr>A126249654C</vt:lpstr>
      <vt:lpstr>A126249654C_Data</vt:lpstr>
      <vt:lpstr>A126249654C_Latest</vt:lpstr>
      <vt:lpstr>A126249658L</vt:lpstr>
      <vt:lpstr>A126249658L_Data</vt:lpstr>
      <vt:lpstr>A126249658L_Latest</vt:lpstr>
      <vt:lpstr>A126249662C</vt:lpstr>
      <vt:lpstr>A126249662C_Data</vt:lpstr>
      <vt:lpstr>A126249662C_Latest</vt:lpstr>
      <vt:lpstr>A126249666L</vt:lpstr>
      <vt:lpstr>A126249666L_Data</vt:lpstr>
      <vt:lpstr>A126249666L_Latest</vt:lpstr>
      <vt:lpstr>A126249670C</vt:lpstr>
      <vt:lpstr>A126249670C_Data</vt:lpstr>
      <vt:lpstr>A126249670C_Latest</vt:lpstr>
      <vt:lpstr>A126249674L</vt:lpstr>
      <vt:lpstr>A126249674L_Data</vt:lpstr>
      <vt:lpstr>A126249674L_Latest</vt:lpstr>
      <vt:lpstr>A126249678W</vt:lpstr>
      <vt:lpstr>A126249678W_Data</vt:lpstr>
      <vt:lpstr>A126249678W_Latest</vt:lpstr>
      <vt:lpstr>A126249682L</vt:lpstr>
      <vt:lpstr>A126249682L_Data</vt:lpstr>
      <vt:lpstr>A126249682L_Latest</vt:lpstr>
      <vt:lpstr>A126249686W</vt:lpstr>
      <vt:lpstr>A126249686W_Data</vt:lpstr>
      <vt:lpstr>A126249686W_Latest</vt:lpstr>
      <vt:lpstr>A126249690L</vt:lpstr>
      <vt:lpstr>A126249690L_Data</vt:lpstr>
      <vt:lpstr>A126249690L_Latest</vt:lpstr>
      <vt:lpstr>A126249694W</vt:lpstr>
      <vt:lpstr>A126249694W_Data</vt:lpstr>
      <vt:lpstr>A126249694W_Latest</vt:lpstr>
      <vt:lpstr>A126249698F</vt:lpstr>
      <vt:lpstr>A126249698F_Data</vt:lpstr>
      <vt:lpstr>A126249698F_Latest</vt:lpstr>
      <vt:lpstr>A126249702K</vt:lpstr>
      <vt:lpstr>A126249702K_Data</vt:lpstr>
      <vt:lpstr>A126249702K_Latest</vt:lpstr>
      <vt:lpstr>A126249706V</vt:lpstr>
      <vt:lpstr>A126249706V_Data</vt:lpstr>
      <vt:lpstr>A126249706V_Latest</vt:lpstr>
      <vt:lpstr>A126249710K</vt:lpstr>
      <vt:lpstr>A126249710K_Data</vt:lpstr>
      <vt:lpstr>A126249710K_Latest</vt:lpstr>
      <vt:lpstr>A126249714V</vt:lpstr>
      <vt:lpstr>A126249714V_Data</vt:lpstr>
      <vt:lpstr>A126249714V_Latest</vt:lpstr>
      <vt:lpstr>A126249718C</vt:lpstr>
      <vt:lpstr>A126249718C_Data</vt:lpstr>
      <vt:lpstr>A126249718C_Latest</vt:lpstr>
      <vt:lpstr>A126249722V</vt:lpstr>
      <vt:lpstr>A126249722V_Data</vt:lpstr>
      <vt:lpstr>A126249722V_Latest</vt:lpstr>
      <vt:lpstr>A126249726C</vt:lpstr>
      <vt:lpstr>A126249726C_Data</vt:lpstr>
      <vt:lpstr>A126249726C_Latest</vt:lpstr>
      <vt:lpstr>A126249730V</vt:lpstr>
      <vt:lpstr>A126249730V_Data</vt:lpstr>
      <vt:lpstr>A126249730V_Latest</vt:lpstr>
      <vt:lpstr>A126249734C</vt:lpstr>
      <vt:lpstr>A126249734C_Data</vt:lpstr>
      <vt:lpstr>A126249734C_Latest</vt:lpstr>
      <vt:lpstr>A126249738L</vt:lpstr>
      <vt:lpstr>A126249738L_Data</vt:lpstr>
      <vt:lpstr>A126249738L_Latest</vt:lpstr>
      <vt:lpstr>A126249742C</vt:lpstr>
      <vt:lpstr>A126249742C_Data</vt:lpstr>
      <vt:lpstr>A126249742C_Latest</vt:lpstr>
      <vt:lpstr>A126249746L</vt:lpstr>
      <vt:lpstr>A126249746L_Data</vt:lpstr>
      <vt:lpstr>A126249746L_Latest</vt:lpstr>
      <vt:lpstr>A126249750C</vt:lpstr>
      <vt:lpstr>A126249750C_Data</vt:lpstr>
      <vt:lpstr>A126249750C_Latest</vt:lpstr>
      <vt:lpstr>A126249754L</vt:lpstr>
      <vt:lpstr>A126249754L_Data</vt:lpstr>
      <vt:lpstr>A126249754L_Latest</vt:lpstr>
      <vt:lpstr>A126249758W</vt:lpstr>
      <vt:lpstr>A126249758W_Data</vt:lpstr>
      <vt:lpstr>A126249758W_Latest</vt:lpstr>
      <vt:lpstr>A126249762L</vt:lpstr>
      <vt:lpstr>A126249762L_Data</vt:lpstr>
      <vt:lpstr>A126249762L_Latest</vt:lpstr>
      <vt:lpstr>A126249766W</vt:lpstr>
      <vt:lpstr>A126249766W_Data</vt:lpstr>
      <vt:lpstr>A126249766W_Latest</vt:lpstr>
      <vt:lpstr>A126249770L</vt:lpstr>
      <vt:lpstr>A126249770L_Data</vt:lpstr>
      <vt:lpstr>A126249770L_Latest</vt:lpstr>
      <vt:lpstr>A126249774W</vt:lpstr>
      <vt:lpstr>A126249774W_Data</vt:lpstr>
      <vt:lpstr>A126249774W_Latest</vt:lpstr>
      <vt:lpstr>A126249778F</vt:lpstr>
      <vt:lpstr>A126249778F_Data</vt:lpstr>
      <vt:lpstr>A126249778F_Latest</vt:lpstr>
      <vt:lpstr>A126249782W</vt:lpstr>
      <vt:lpstr>A126249782W_Data</vt:lpstr>
      <vt:lpstr>A126249782W_Latest</vt:lpstr>
      <vt:lpstr>A126249786F</vt:lpstr>
      <vt:lpstr>A126249786F_Data</vt:lpstr>
      <vt:lpstr>A126249786F_Latest</vt:lpstr>
      <vt:lpstr>A126249790W</vt:lpstr>
      <vt:lpstr>A126249790W_Data</vt:lpstr>
      <vt:lpstr>A126249790W_Latest</vt:lpstr>
      <vt:lpstr>A126249794F</vt:lpstr>
      <vt:lpstr>A126249794F_Data</vt:lpstr>
      <vt:lpstr>A126249794F_Latest</vt:lpstr>
      <vt:lpstr>A126249798R</vt:lpstr>
      <vt:lpstr>A126249798R_Data</vt:lpstr>
      <vt:lpstr>A126249798R_Latest</vt:lpstr>
      <vt:lpstr>A126249802V</vt:lpstr>
      <vt:lpstr>A126249802V_Data</vt:lpstr>
      <vt:lpstr>A126249802V_Latest</vt:lpstr>
      <vt:lpstr>A126249806C</vt:lpstr>
      <vt:lpstr>A126249806C_Data</vt:lpstr>
      <vt:lpstr>A126249806C_Latest</vt:lpstr>
      <vt:lpstr>A126249810V</vt:lpstr>
      <vt:lpstr>A126249810V_Data</vt:lpstr>
      <vt:lpstr>A126249810V_Latest</vt:lpstr>
      <vt:lpstr>A126249814C</vt:lpstr>
      <vt:lpstr>A126249814C_Data</vt:lpstr>
      <vt:lpstr>A126249814C_Latest</vt:lpstr>
      <vt:lpstr>A126249818L</vt:lpstr>
      <vt:lpstr>A126249818L_Data</vt:lpstr>
      <vt:lpstr>A126249818L_Latest</vt:lpstr>
      <vt:lpstr>A126249822C</vt:lpstr>
      <vt:lpstr>A126249822C_Data</vt:lpstr>
      <vt:lpstr>A126249822C_Latest</vt:lpstr>
      <vt:lpstr>A126249826L</vt:lpstr>
      <vt:lpstr>A126249826L_Data</vt:lpstr>
      <vt:lpstr>A126249826L_Latest</vt:lpstr>
      <vt:lpstr>A126249830C</vt:lpstr>
      <vt:lpstr>A126249830C_Data</vt:lpstr>
      <vt:lpstr>A126249830C_Latest</vt:lpstr>
      <vt:lpstr>A126249834L</vt:lpstr>
      <vt:lpstr>A126249834L_Data</vt:lpstr>
      <vt:lpstr>A126249834L_Latest</vt:lpstr>
      <vt:lpstr>A126249838W</vt:lpstr>
      <vt:lpstr>A126249838W_Data</vt:lpstr>
      <vt:lpstr>A126249838W_Latest</vt:lpstr>
      <vt:lpstr>A126249914L</vt:lpstr>
      <vt:lpstr>A126249914L_Data</vt:lpstr>
      <vt:lpstr>A126249914L_Latest</vt:lpstr>
      <vt:lpstr>A126249918W</vt:lpstr>
      <vt:lpstr>A126249918W_Data</vt:lpstr>
      <vt:lpstr>A126249918W_Latest</vt:lpstr>
      <vt:lpstr>A126249922L</vt:lpstr>
      <vt:lpstr>A126249922L_Data</vt:lpstr>
      <vt:lpstr>A126249922L_Latest</vt:lpstr>
      <vt:lpstr>A126249926W</vt:lpstr>
      <vt:lpstr>A126249926W_Data</vt:lpstr>
      <vt:lpstr>A126249926W_Latest</vt:lpstr>
      <vt:lpstr>A126249930L</vt:lpstr>
      <vt:lpstr>A126249930L_Data</vt:lpstr>
      <vt:lpstr>A126249930L_Latest</vt:lpstr>
      <vt:lpstr>A126249934W</vt:lpstr>
      <vt:lpstr>A126249934W_Data</vt:lpstr>
      <vt:lpstr>A126249934W_Latest</vt:lpstr>
      <vt:lpstr>A126249938F</vt:lpstr>
      <vt:lpstr>A126249938F_Data</vt:lpstr>
      <vt:lpstr>A126249938F_Latest</vt:lpstr>
      <vt:lpstr>A126249942W</vt:lpstr>
      <vt:lpstr>A126249942W_Data</vt:lpstr>
      <vt:lpstr>A126249942W_Latest</vt:lpstr>
      <vt:lpstr>A126249946F</vt:lpstr>
      <vt:lpstr>A126249946F_Data</vt:lpstr>
      <vt:lpstr>A126249946F_Latest</vt:lpstr>
      <vt:lpstr>A126249950W</vt:lpstr>
      <vt:lpstr>A126249950W_Data</vt:lpstr>
      <vt:lpstr>A126249950W_Latest</vt:lpstr>
      <vt:lpstr>A126249954F</vt:lpstr>
      <vt:lpstr>A126249954F_Data</vt:lpstr>
      <vt:lpstr>A126249954F_Latest</vt:lpstr>
      <vt:lpstr>A126249958R</vt:lpstr>
      <vt:lpstr>A126249958R_Data</vt:lpstr>
      <vt:lpstr>A126249958R_Latest</vt:lpstr>
      <vt:lpstr>A126249962F</vt:lpstr>
      <vt:lpstr>A126249962F_Data</vt:lpstr>
      <vt:lpstr>A126249962F_Latest</vt:lpstr>
      <vt:lpstr>A126249966R</vt:lpstr>
      <vt:lpstr>A126249966R_Data</vt:lpstr>
      <vt:lpstr>A126249966R_Latest</vt:lpstr>
      <vt:lpstr>A126249970F</vt:lpstr>
      <vt:lpstr>A126249970F_Data</vt:lpstr>
      <vt:lpstr>A126249970F_Latest</vt:lpstr>
      <vt:lpstr>A126249974R</vt:lpstr>
      <vt:lpstr>A126249974R_Data</vt:lpstr>
      <vt:lpstr>A126249974R_Latest</vt:lpstr>
      <vt:lpstr>A126249978X</vt:lpstr>
      <vt:lpstr>A126249978X_Data</vt:lpstr>
      <vt:lpstr>A126249978X_Latest</vt:lpstr>
      <vt:lpstr>A126249982R</vt:lpstr>
      <vt:lpstr>A126249982R_Data</vt:lpstr>
      <vt:lpstr>A126249982R_Latest</vt:lpstr>
      <vt:lpstr>A126249986X</vt:lpstr>
      <vt:lpstr>A126249986X_Data</vt:lpstr>
      <vt:lpstr>A126249986X_Latest</vt:lpstr>
      <vt:lpstr>A126249990R</vt:lpstr>
      <vt:lpstr>A126249990R_Data</vt:lpstr>
      <vt:lpstr>A126249990R_Latest</vt:lpstr>
      <vt:lpstr>A126249994X</vt:lpstr>
      <vt:lpstr>A126249994X_Data</vt:lpstr>
      <vt:lpstr>A126249994X_Latest</vt:lpstr>
      <vt:lpstr>A126249998J</vt:lpstr>
      <vt:lpstr>A126249998J_Data</vt:lpstr>
      <vt:lpstr>A126249998J_Latest</vt:lpstr>
      <vt:lpstr>A126250002V</vt:lpstr>
      <vt:lpstr>A126250002V_Data</vt:lpstr>
      <vt:lpstr>A126250002V_Latest</vt:lpstr>
      <vt:lpstr>A126250006C</vt:lpstr>
      <vt:lpstr>A126250006C_Data</vt:lpstr>
      <vt:lpstr>A126250006C_Latest</vt:lpstr>
      <vt:lpstr>A126250010V</vt:lpstr>
      <vt:lpstr>A126250010V_Data</vt:lpstr>
      <vt:lpstr>A126250010V_Latest</vt:lpstr>
      <vt:lpstr>A126250014C</vt:lpstr>
      <vt:lpstr>A126250014C_Data</vt:lpstr>
      <vt:lpstr>A126250014C_Latest</vt:lpstr>
      <vt:lpstr>A126250018L</vt:lpstr>
      <vt:lpstr>A126250018L_Data</vt:lpstr>
      <vt:lpstr>A126250018L_Latest</vt:lpstr>
      <vt:lpstr>A126250022C</vt:lpstr>
      <vt:lpstr>A126250022C_Data</vt:lpstr>
      <vt:lpstr>A126250022C_Latest</vt:lpstr>
      <vt:lpstr>A126250026L</vt:lpstr>
      <vt:lpstr>A126250026L_Data</vt:lpstr>
      <vt:lpstr>A126250026L_Latest</vt:lpstr>
      <vt:lpstr>A126250030C</vt:lpstr>
      <vt:lpstr>A126250030C_Data</vt:lpstr>
      <vt:lpstr>A126250030C_Latest</vt:lpstr>
      <vt:lpstr>A126250034L</vt:lpstr>
      <vt:lpstr>A126250034L_Data</vt:lpstr>
      <vt:lpstr>A126250034L_Latest</vt:lpstr>
      <vt:lpstr>A126250038W</vt:lpstr>
      <vt:lpstr>A126250038W_Data</vt:lpstr>
      <vt:lpstr>A126250038W_Latest</vt:lpstr>
      <vt:lpstr>A126250042L</vt:lpstr>
      <vt:lpstr>A126250042L_Data</vt:lpstr>
      <vt:lpstr>A126250042L_Latest</vt:lpstr>
      <vt:lpstr>A126250046W</vt:lpstr>
      <vt:lpstr>A126250046W_Data</vt:lpstr>
      <vt:lpstr>A126250046W_Latest</vt:lpstr>
      <vt:lpstr>A126250050L</vt:lpstr>
      <vt:lpstr>A126250050L_Data</vt:lpstr>
      <vt:lpstr>A126250050L_Latest</vt:lpstr>
      <vt:lpstr>A126250054W</vt:lpstr>
      <vt:lpstr>A126250054W_Data</vt:lpstr>
      <vt:lpstr>A126250054W_Latest</vt:lpstr>
      <vt:lpstr>A126250058F</vt:lpstr>
      <vt:lpstr>A126250058F_Data</vt:lpstr>
      <vt:lpstr>A126250058F_Latest</vt:lpstr>
      <vt:lpstr>A126250062W</vt:lpstr>
      <vt:lpstr>A126250062W_Data</vt:lpstr>
      <vt:lpstr>A126250062W_Latest</vt:lpstr>
      <vt:lpstr>A126250066F</vt:lpstr>
      <vt:lpstr>A126250066F_Data</vt:lpstr>
      <vt:lpstr>A126250066F_Latest</vt:lpstr>
      <vt:lpstr>A126250070W</vt:lpstr>
      <vt:lpstr>A126250070W_Data</vt:lpstr>
      <vt:lpstr>A126250070W_Latest</vt:lpstr>
      <vt:lpstr>A126250074F</vt:lpstr>
      <vt:lpstr>A126250074F_Data</vt:lpstr>
      <vt:lpstr>A126250074F_Latest</vt:lpstr>
      <vt:lpstr>A126250078R</vt:lpstr>
      <vt:lpstr>A126250078R_Data</vt:lpstr>
      <vt:lpstr>A126250078R_Latest</vt:lpstr>
      <vt:lpstr>A126250082F</vt:lpstr>
      <vt:lpstr>A126250082F_Data</vt:lpstr>
      <vt:lpstr>A126250082F_Latest</vt:lpstr>
      <vt:lpstr>A126250086R</vt:lpstr>
      <vt:lpstr>A126250086R_Data</vt:lpstr>
      <vt:lpstr>A126250086R_Latest</vt:lpstr>
      <vt:lpstr>A126250090F</vt:lpstr>
      <vt:lpstr>A126250090F_Data</vt:lpstr>
      <vt:lpstr>A126250090F_Latest</vt:lpstr>
      <vt:lpstr>A126250094R</vt:lpstr>
      <vt:lpstr>A126250094R_Data</vt:lpstr>
      <vt:lpstr>A126250094R_Latest</vt:lpstr>
      <vt:lpstr>A126250098X</vt:lpstr>
      <vt:lpstr>A126250098X_Data</vt:lpstr>
      <vt:lpstr>A126250098X_Latest</vt:lpstr>
      <vt:lpstr>A126250102C</vt:lpstr>
      <vt:lpstr>A126250102C_Data</vt:lpstr>
      <vt:lpstr>A126250102C_Latest</vt:lpstr>
      <vt:lpstr>A126250106L</vt:lpstr>
      <vt:lpstr>A126250106L_Data</vt:lpstr>
      <vt:lpstr>A126250106L_Latest</vt:lpstr>
      <vt:lpstr>A126250110C</vt:lpstr>
      <vt:lpstr>A126250110C_Data</vt:lpstr>
      <vt:lpstr>A126250110C_Latest</vt:lpstr>
      <vt:lpstr>A126250114L</vt:lpstr>
      <vt:lpstr>A126250114L_Data</vt:lpstr>
      <vt:lpstr>A126250114L_Latest</vt:lpstr>
      <vt:lpstr>A126250118W</vt:lpstr>
      <vt:lpstr>A126250118W_Data</vt:lpstr>
      <vt:lpstr>A126250118W_Latest</vt:lpstr>
      <vt:lpstr>A126250122L</vt:lpstr>
      <vt:lpstr>A126250122L_Data</vt:lpstr>
      <vt:lpstr>A126250122L_Latest</vt:lpstr>
      <vt:lpstr>A126250126W</vt:lpstr>
      <vt:lpstr>A126250126W_Data</vt:lpstr>
      <vt:lpstr>A126250126W_Latest</vt:lpstr>
      <vt:lpstr>A126250130L</vt:lpstr>
      <vt:lpstr>A126250130L_Data</vt:lpstr>
      <vt:lpstr>A126250130L_Latest</vt:lpstr>
      <vt:lpstr>A126250134W</vt:lpstr>
      <vt:lpstr>A126250134W_Data</vt:lpstr>
      <vt:lpstr>A126250134W_Latest</vt:lpstr>
      <vt:lpstr>A126250138F</vt:lpstr>
      <vt:lpstr>A126250138F_Data</vt:lpstr>
      <vt:lpstr>A126250138F_Latest</vt:lpstr>
      <vt:lpstr>A126250142W</vt:lpstr>
      <vt:lpstr>A126250142W_Data</vt:lpstr>
      <vt:lpstr>A126250142W_Latest</vt:lpstr>
      <vt:lpstr>A126250146F</vt:lpstr>
      <vt:lpstr>A126250146F_Data</vt:lpstr>
      <vt:lpstr>A126250146F_Latest</vt:lpstr>
      <vt:lpstr>A126250150W</vt:lpstr>
      <vt:lpstr>A126250150W_Data</vt:lpstr>
      <vt:lpstr>A126250150W_Latest</vt:lpstr>
      <vt:lpstr>A126250154F</vt:lpstr>
      <vt:lpstr>A126250154F_Data</vt:lpstr>
      <vt:lpstr>A126250154F_Latest</vt:lpstr>
      <vt:lpstr>A126250158R</vt:lpstr>
      <vt:lpstr>A126250158R_Data</vt:lpstr>
      <vt:lpstr>A126250158R_Latest</vt:lpstr>
      <vt:lpstr>A126250162F</vt:lpstr>
      <vt:lpstr>A126250162F_Data</vt:lpstr>
      <vt:lpstr>A126250162F_Latest</vt:lpstr>
      <vt:lpstr>A126250166R</vt:lpstr>
      <vt:lpstr>A126250166R_Data</vt:lpstr>
      <vt:lpstr>A126250166R_Latest</vt:lpstr>
      <vt:lpstr>A126250170F</vt:lpstr>
      <vt:lpstr>A126250170F_Data</vt:lpstr>
      <vt:lpstr>A126250170F_Latest</vt:lpstr>
      <vt:lpstr>A126250174R</vt:lpstr>
      <vt:lpstr>A126250174R_Data</vt:lpstr>
      <vt:lpstr>A126250174R_Latest</vt:lpstr>
      <vt:lpstr>A126250178X</vt:lpstr>
      <vt:lpstr>A126250178X_Data</vt:lpstr>
      <vt:lpstr>A126250178X_Latest</vt:lpstr>
      <vt:lpstr>A126250182R</vt:lpstr>
      <vt:lpstr>A126250182R_Data</vt:lpstr>
      <vt:lpstr>A126250182R_Latest</vt:lpstr>
      <vt:lpstr>A126250186X</vt:lpstr>
      <vt:lpstr>A126250186X_Data</vt:lpstr>
      <vt:lpstr>A126250186X_Latest</vt:lpstr>
      <vt:lpstr>A126250190R</vt:lpstr>
      <vt:lpstr>A126250190R_Data</vt:lpstr>
      <vt:lpstr>A126250190R_Latest</vt:lpstr>
      <vt:lpstr>A126250194X</vt:lpstr>
      <vt:lpstr>A126250194X_Data</vt:lpstr>
      <vt:lpstr>A126250194X_Latest</vt:lpstr>
      <vt:lpstr>A126250198J</vt:lpstr>
      <vt:lpstr>A126250198J_Data</vt:lpstr>
      <vt:lpstr>A126250198J_Latest</vt:lpstr>
      <vt:lpstr>A126250202L</vt:lpstr>
      <vt:lpstr>A126250202L_Data</vt:lpstr>
      <vt:lpstr>A126250202L_Latest</vt:lpstr>
      <vt:lpstr>A126250206W</vt:lpstr>
      <vt:lpstr>A126250206W_Data</vt:lpstr>
      <vt:lpstr>A126250206W_Latest</vt:lpstr>
      <vt:lpstr>A126250210L</vt:lpstr>
      <vt:lpstr>A126250210L_Data</vt:lpstr>
      <vt:lpstr>A126250210L_Latest</vt:lpstr>
      <vt:lpstr>A126250214W</vt:lpstr>
      <vt:lpstr>A126250214W_Data</vt:lpstr>
      <vt:lpstr>A126250214W_Latest</vt:lpstr>
      <vt:lpstr>A126250218F</vt:lpstr>
      <vt:lpstr>A126250218F_Data</vt:lpstr>
      <vt:lpstr>A126250218F_Latest</vt:lpstr>
      <vt:lpstr>A126250222W</vt:lpstr>
      <vt:lpstr>A126250222W_Data</vt:lpstr>
      <vt:lpstr>A126250222W_Latest</vt:lpstr>
      <vt:lpstr>A126250226F</vt:lpstr>
      <vt:lpstr>A126250226F_Data</vt:lpstr>
      <vt:lpstr>A126250226F_Latest</vt:lpstr>
      <vt:lpstr>A126250230W</vt:lpstr>
      <vt:lpstr>A126250230W_Data</vt:lpstr>
      <vt:lpstr>A126250230W_Latest</vt:lpstr>
      <vt:lpstr>A126250234F</vt:lpstr>
      <vt:lpstr>A126250234F_Data</vt:lpstr>
      <vt:lpstr>A126250234F_Latest</vt:lpstr>
      <vt:lpstr>A126250238R</vt:lpstr>
      <vt:lpstr>A126250238R_Data</vt:lpstr>
      <vt:lpstr>A126250238R_Latest</vt:lpstr>
      <vt:lpstr>A126250242F</vt:lpstr>
      <vt:lpstr>A126250242F_Data</vt:lpstr>
      <vt:lpstr>A126250242F_Latest</vt:lpstr>
      <vt:lpstr>A126250246R</vt:lpstr>
      <vt:lpstr>A126250246R_Data</vt:lpstr>
      <vt:lpstr>A126250246R_Latest</vt:lpstr>
      <vt:lpstr>A126250250F</vt:lpstr>
      <vt:lpstr>A126250250F_Data</vt:lpstr>
      <vt:lpstr>A126250250F_Latest</vt:lpstr>
      <vt:lpstr>A126250254R</vt:lpstr>
      <vt:lpstr>A126250254R_Data</vt:lpstr>
      <vt:lpstr>A126250254R_Latest</vt:lpstr>
      <vt:lpstr>A126250258X</vt:lpstr>
      <vt:lpstr>A126250258X_Data</vt:lpstr>
      <vt:lpstr>A126250258X_Latest</vt:lpstr>
      <vt:lpstr>A126250262R</vt:lpstr>
      <vt:lpstr>A126250262R_Data</vt:lpstr>
      <vt:lpstr>A126250262R_Latest</vt:lpstr>
      <vt:lpstr>A126250266X</vt:lpstr>
      <vt:lpstr>A126250266X_Data</vt:lpstr>
      <vt:lpstr>A126250266X_Latest</vt:lpstr>
      <vt:lpstr>A126250270R</vt:lpstr>
      <vt:lpstr>A126250270R_Data</vt:lpstr>
      <vt:lpstr>A126250270R_Latest</vt:lpstr>
      <vt:lpstr>A126250274X</vt:lpstr>
      <vt:lpstr>A126250274X_Data</vt:lpstr>
      <vt:lpstr>A126250274X_Latest</vt:lpstr>
      <vt:lpstr>A126250278J</vt:lpstr>
      <vt:lpstr>A126250278J_Data</vt:lpstr>
      <vt:lpstr>A126250278J_Latest</vt:lpstr>
      <vt:lpstr>A126250282X</vt:lpstr>
      <vt:lpstr>A126250282X_Data</vt:lpstr>
      <vt:lpstr>A126250282X_Latest</vt:lpstr>
      <vt:lpstr>A126250286J</vt:lpstr>
      <vt:lpstr>A126250286J_Data</vt:lpstr>
      <vt:lpstr>A126250286J_Latest</vt:lpstr>
      <vt:lpstr>A126250290X</vt:lpstr>
      <vt:lpstr>A126250290X_Data</vt:lpstr>
      <vt:lpstr>A126250290X_Latest</vt:lpstr>
      <vt:lpstr>A126250294J</vt:lpstr>
      <vt:lpstr>A126250294J_Data</vt:lpstr>
      <vt:lpstr>A126250294J_Latest</vt:lpstr>
      <vt:lpstr>A126250298T</vt:lpstr>
      <vt:lpstr>A126250298T_Data</vt:lpstr>
      <vt:lpstr>A126250298T_Latest</vt:lpstr>
      <vt:lpstr>A126250302W</vt:lpstr>
      <vt:lpstr>A126250302W_Data</vt:lpstr>
      <vt:lpstr>A126250302W_Latest</vt:lpstr>
      <vt:lpstr>A126250306F</vt:lpstr>
      <vt:lpstr>A126250306F_Data</vt:lpstr>
      <vt:lpstr>A126250306F_Latest</vt:lpstr>
      <vt:lpstr>A126250310W</vt:lpstr>
      <vt:lpstr>A126250310W_Data</vt:lpstr>
      <vt:lpstr>A126250310W_Latest</vt:lpstr>
      <vt:lpstr>A126250314F</vt:lpstr>
      <vt:lpstr>A126250314F_Data</vt:lpstr>
      <vt:lpstr>A126250314F_Latest</vt:lpstr>
      <vt:lpstr>A126250318R</vt:lpstr>
      <vt:lpstr>A126250318R_Data</vt:lpstr>
      <vt:lpstr>A126250318R_Latest</vt:lpstr>
      <vt:lpstr>A126250322F</vt:lpstr>
      <vt:lpstr>A126250322F_Data</vt:lpstr>
      <vt:lpstr>A126250322F_Latest</vt:lpstr>
      <vt:lpstr>A126250326R</vt:lpstr>
      <vt:lpstr>A126250326R_Data</vt:lpstr>
      <vt:lpstr>A126250326R_Latest</vt:lpstr>
      <vt:lpstr>A126250330F</vt:lpstr>
      <vt:lpstr>A126250330F_Data</vt:lpstr>
      <vt:lpstr>A126250330F_Latest</vt:lpstr>
      <vt:lpstr>A126250334R</vt:lpstr>
      <vt:lpstr>A126250334R_Data</vt:lpstr>
      <vt:lpstr>A126250334R_Latest</vt:lpstr>
      <vt:lpstr>A126250338X</vt:lpstr>
      <vt:lpstr>A126250338X_Data</vt:lpstr>
      <vt:lpstr>A126250338X_Latest</vt:lpstr>
      <vt:lpstr>A126250342R</vt:lpstr>
      <vt:lpstr>A126250342R_Data</vt:lpstr>
      <vt:lpstr>A126250342R_Latest</vt:lpstr>
      <vt:lpstr>A126250418X</vt:lpstr>
      <vt:lpstr>A126250418X_Data</vt:lpstr>
      <vt:lpstr>A126250418X_Latest</vt:lpstr>
      <vt:lpstr>A126250422R</vt:lpstr>
      <vt:lpstr>A126250422R_Data</vt:lpstr>
      <vt:lpstr>A126250422R_Latest</vt:lpstr>
      <vt:lpstr>A126250426X</vt:lpstr>
      <vt:lpstr>A126250426X_Data</vt:lpstr>
      <vt:lpstr>A126250426X_Latest</vt:lpstr>
      <vt:lpstr>A126250430R</vt:lpstr>
      <vt:lpstr>A126250430R_Data</vt:lpstr>
      <vt:lpstr>A126250430R_Latest</vt:lpstr>
      <vt:lpstr>A126250434X</vt:lpstr>
      <vt:lpstr>A126250434X_Data</vt:lpstr>
      <vt:lpstr>A126250434X_Latest</vt:lpstr>
      <vt:lpstr>A126250438J</vt:lpstr>
      <vt:lpstr>A126250438J_Data</vt:lpstr>
      <vt:lpstr>A126250438J_Latest</vt:lpstr>
      <vt:lpstr>A126250442X</vt:lpstr>
      <vt:lpstr>A126250442X_Data</vt:lpstr>
      <vt:lpstr>A126250442X_Latest</vt:lpstr>
      <vt:lpstr>A126250446J</vt:lpstr>
      <vt:lpstr>A126250446J_Data</vt:lpstr>
      <vt:lpstr>A126250446J_Latest</vt:lpstr>
      <vt:lpstr>A126250450X</vt:lpstr>
      <vt:lpstr>A126250450X_Data</vt:lpstr>
      <vt:lpstr>A126250450X_Latest</vt:lpstr>
      <vt:lpstr>A126250454J</vt:lpstr>
      <vt:lpstr>A126250454J_Data</vt:lpstr>
      <vt:lpstr>A126250454J_Latest</vt:lpstr>
      <vt:lpstr>A126250458T</vt:lpstr>
      <vt:lpstr>A126250458T_Data</vt:lpstr>
      <vt:lpstr>A126250458T_Latest</vt:lpstr>
      <vt:lpstr>A126250462J</vt:lpstr>
      <vt:lpstr>A126250462J_Data</vt:lpstr>
      <vt:lpstr>A126250462J_Latest</vt:lpstr>
      <vt:lpstr>A126250466T</vt:lpstr>
      <vt:lpstr>A126250466T_Data</vt:lpstr>
      <vt:lpstr>A126250466T_Latest</vt:lpstr>
      <vt:lpstr>A126250470J</vt:lpstr>
      <vt:lpstr>A126250470J_Data</vt:lpstr>
      <vt:lpstr>A126250470J_Latest</vt:lpstr>
      <vt:lpstr>A126250474T</vt:lpstr>
      <vt:lpstr>A126250474T_Data</vt:lpstr>
      <vt:lpstr>A126250474T_Latest</vt:lpstr>
      <vt:lpstr>A126250478A</vt:lpstr>
      <vt:lpstr>A126250478A_Data</vt:lpstr>
      <vt:lpstr>A126250478A_Latest</vt:lpstr>
      <vt:lpstr>A126250482T</vt:lpstr>
      <vt:lpstr>A126250482T_Data</vt:lpstr>
      <vt:lpstr>A126250482T_Latest</vt:lpstr>
      <vt:lpstr>A126250486A</vt:lpstr>
      <vt:lpstr>A126250486A_Data</vt:lpstr>
      <vt:lpstr>A126250486A_Latest</vt:lpstr>
      <vt:lpstr>A126250490T</vt:lpstr>
      <vt:lpstr>A126250490T_Data</vt:lpstr>
      <vt:lpstr>A126250490T_Latest</vt:lpstr>
      <vt:lpstr>A126250494A</vt:lpstr>
      <vt:lpstr>A126250494A_Data</vt:lpstr>
      <vt:lpstr>A126250494A_Latest</vt:lpstr>
      <vt:lpstr>A126250498K</vt:lpstr>
      <vt:lpstr>A126250498K_Data</vt:lpstr>
      <vt:lpstr>A126250498K_Latest</vt:lpstr>
      <vt:lpstr>A126250502R</vt:lpstr>
      <vt:lpstr>A126250502R_Data</vt:lpstr>
      <vt:lpstr>A126250502R_Latest</vt:lpstr>
      <vt:lpstr>A126250506X</vt:lpstr>
      <vt:lpstr>A126250506X_Data</vt:lpstr>
      <vt:lpstr>A126250506X_Latest</vt:lpstr>
      <vt:lpstr>A126250510R</vt:lpstr>
      <vt:lpstr>A126250510R_Data</vt:lpstr>
      <vt:lpstr>A126250510R_Latest</vt:lpstr>
      <vt:lpstr>A126250514X</vt:lpstr>
      <vt:lpstr>A126250514X_Data</vt:lpstr>
      <vt:lpstr>A126250514X_Latest</vt:lpstr>
      <vt:lpstr>A126250518J</vt:lpstr>
      <vt:lpstr>A126250518J_Data</vt:lpstr>
      <vt:lpstr>A126250518J_Latest</vt:lpstr>
      <vt:lpstr>A126250522X</vt:lpstr>
      <vt:lpstr>A126250522X_Data</vt:lpstr>
      <vt:lpstr>A126250522X_Latest</vt:lpstr>
      <vt:lpstr>A126250526J</vt:lpstr>
      <vt:lpstr>A126250526J_Data</vt:lpstr>
      <vt:lpstr>A126250526J_Latest</vt:lpstr>
      <vt:lpstr>A126250530X</vt:lpstr>
      <vt:lpstr>A126250530X_Data</vt:lpstr>
      <vt:lpstr>A126250530X_Latest</vt:lpstr>
      <vt:lpstr>A126250534J</vt:lpstr>
      <vt:lpstr>A126250534J_Data</vt:lpstr>
      <vt:lpstr>A126250534J_Latest</vt:lpstr>
      <vt:lpstr>A126250538T</vt:lpstr>
      <vt:lpstr>A126250538T_Data</vt:lpstr>
      <vt:lpstr>A126250538T_Latest</vt:lpstr>
      <vt:lpstr>A126250542J</vt:lpstr>
      <vt:lpstr>A126250542J_Data</vt:lpstr>
      <vt:lpstr>A126250542J_Latest</vt:lpstr>
      <vt:lpstr>A126250546T</vt:lpstr>
      <vt:lpstr>A126250546T_Data</vt:lpstr>
      <vt:lpstr>A126250546T_Latest</vt:lpstr>
      <vt:lpstr>A126250550J</vt:lpstr>
      <vt:lpstr>A126250550J_Data</vt:lpstr>
      <vt:lpstr>A126250550J_Latest</vt:lpstr>
      <vt:lpstr>A126250554T</vt:lpstr>
      <vt:lpstr>A126250554T_Data</vt:lpstr>
      <vt:lpstr>A126250554T_Latest</vt:lpstr>
      <vt:lpstr>A126250558A</vt:lpstr>
      <vt:lpstr>A126250558A_Data</vt:lpstr>
      <vt:lpstr>A126250558A_Latest</vt:lpstr>
      <vt:lpstr>A126250562T</vt:lpstr>
      <vt:lpstr>A126250562T_Data</vt:lpstr>
      <vt:lpstr>A126250562T_Latest</vt:lpstr>
      <vt:lpstr>A126250566A</vt:lpstr>
      <vt:lpstr>A126250566A_Data</vt:lpstr>
      <vt:lpstr>A126250566A_Latest</vt:lpstr>
      <vt:lpstr>A126250570T</vt:lpstr>
      <vt:lpstr>A126250570T_Data</vt:lpstr>
      <vt:lpstr>A126250570T_Latest</vt:lpstr>
      <vt:lpstr>A126250574A</vt:lpstr>
      <vt:lpstr>A126250574A_Data</vt:lpstr>
      <vt:lpstr>A126250574A_Latest</vt:lpstr>
      <vt:lpstr>A126250578K</vt:lpstr>
      <vt:lpstr>A126250578K_Data</vt:lpstr>
      <vt:lpstr>A126250578K_Latest</vt:lpstr>
      <vt:lpstr>A126250582A</vt:lpstr>
      <vt:lpstr>A126250582A_Data</vt:lpstr>
      <vt:lpstr>A126250582A_Latest</vt:lpstr>
      <vt:lpstr>A126250586K</vt:lpstr>
      <vt:lpstr>A126250586K_Data</vt:lpstr>
      <vt:lpstr>A126250586K_Latest</vt:lpstr>
      <vt:lpstr>A126250590A</vt:lpstr>
      <vt:lpstr>A126250590A_Data</vt:lpstr>
      <vt:lpstr>A126250590A_Latest</vt:lpstr>
      <vt:lpstr>A126250594K</vt:lpstr>
      <vt:lpstr>A126250594K_Data</vt:lpstr>
      <vt:lpstr>A126250594K_Latest</vt:lpstr>
      <vt:lpstr>A126250598V</vt:lpstr>
      <vt:lpstr>A126250598V_Data</vt:lpstr>
      <vt:lpstr>A126250598V_Latest</vt:lpstr>
      <vt:lpstr>A126250602X</vt:lpstr>
      <vt:lpstr>A126250602X_Data</vt:lpstr>
      <vt:lpstr>A126250602X_Latest</vt:lpstr>
      <vt:lpstr>A126250606J</vt:lpstr>
      <vt:lpstr>A126250606J_Data</vt:lpstr>
      <vt:lpstr>A126250606J_Latest</vt:lpstr>
      <vt:lpstr>A126250610X</vt:lpstr>
      <vt:lpstr>A126250610X_Data</vt:lpstr>
      <vt:lpstr>A126250610X_Latest</vt:lpstr>
      <vt:lpstr>A126250614J</vt:lpstr>
      <vt:lpstr>A126250614J_Data</vt:lpstr>
      <vt:lpstr>A126250614J_Latest</vt:lpstr>
      <vt:lpstr>A126250618T</vt:lpstr>
      <vt:lpstr>A126250618T_Data</vt:lpstr>
      <vt:lpstr>A126250618T_Latest</vt:lpstr>
      <vt:lpstr>A126250622J</vt:lpstr>
      <vt:lpstr>A126250622J_Data</vt:lpstr>
      <vt:lpstr>A126250622J_Latest</vt:lpstr>
      <vt:lpstr>A126250626T</vt:lpstr>
      <vt:lpstr>A126250626T_Data</vt:lpstr>
      <vt:lpstr>A126250626T_Latest</vt:lpstr>
      <vt:lpstr>A126250630J</vt:lpstr>
      <vt:lpstr>A126250630J_Data</vt:lpstr>
      <vt:lpstr>A126250630J_Latest</vt:lpstr>
      <vt:lpstr>A126250706T</vt:lpstr>
      <vt:lpstr>A126250706T_Data</vt:lpstr>
      <vt:lpstr>A126250706T_Latest</vt:lpstr>
      <vt:lpstr>A126250710J</vt:lpstr>
      <vt:lpstr>A126250710J_Data</vt:lpstr>
      <vt:lpstr>A126250710J_Latest</vt:lpstr>
      <vt:lpstr>A126250714T</vt:lpstr>
      <vt:lpstr>A126250714T_Data</vt:lpstr>
      <vt:lpstr>A126250714T_Latest</vt:lpstr>
      <vt:lpstr>A126250718A</vt:lpstr>
      <vt:lpstr>A126250718A_Data</vt:lpstr>
      <vt:lpstr>A126250718A_Latest</vt:lpstr>
      <vt:lpstr>A126250722T</vt:lpstr>
      <vt:lpstr>A126250722T_Data</vt:lpstr>
      <vt:lpstr>A126250722T_Latest</vt:lpstr>
      <vt:lpstr>A126250726A</vt:lpstr>
      <vt:lpstr>A126250726A_Data</vt:lpstr>
      <vt:lpstr>A126250726A_Latest</vt:lpstr>
      <vt:lpstr>A126250730T</vt:lpstr>
      <vt:lpstr>A126250730T_Data</vt:lpstr>
      <vt:lpstr>A126250730T_Latest</vt:lpstr>
      <vt:lpstr>A126250734A</vt:lpstr>
      <vt:lpstr>A126250734A_Data</vt:lpstr>
      <vt:lpstr>A126250734A_Latest</vt:lpstr>
      <vt:lpstr>A126250738K</vt:lpstr>
      <vt:lpstr>A126250738K_Data</vt:lpstr>
      <vt:lpstr>A126250738K_Latest</vt:lpstr>
      <vt:lpstr>A126250742A</vt:lpstr>
      <vt:lpstr>A126250742A_Data</vt:lpstr>
      <vt:lpstr>A126250742A_Latest</vt:lpstr>
      <vt:lpstr>A126250746K</vt:lpstr>
      <vt:lpstr>A126250746K_Data</vt:lpstr>
      <vt:lpstr>A126250746K_Latest</vt:lpstr>
      <vt:lpstr>A126250750A</vt:lpstr>
      <vt:lpstr>A126250750A_Data</vt:lpstr>
      <vt:lpstr>A126250750A_Latest</vt:lpstr>
      <vt:lpstr>A126250754K</vt:lpstr>
      <vt:lpstr>A126250754K_Data</vt:lpstr>
      <vt:lpstr>A126250754K_Latest</vt:lpstr>
      <vt:lpstr>A126250758V</vt:lpstr>
      <vt:lpstr>A126250758V_Data</vt:lpstr>
      <vt:lpstr>A126250758V_Latest</vt:lpstr>
      <vt:lpstr>A126250762K</vt:lpstr>
      <vt:lpstr>A126250762K_Data</vt:lpstr>
      <vt:lpstr>A126250762K_Latest</vt:lpstr>
      <vt:lpstr>A126250766V</vt:lpstr>
      <vt:lpstr>A126250766V_Data</vt:lpstr>
      <vt:lpstr>A126250766V_Latest</vt:lpstr>
      <vt:lpstr>A126250770K</vt:lpstr>
      <vt:lpstr>A126250770K_Data</vt:lpstr>
      <vt:lpstr>A126250770K_Latest</vt:lpstr>
      <vt:lpstr>A126250774V</vt:lpstr>
      <vt:lpstr>A126250774V_Data</vt:lpstr>
      <vt:lpstr>A126250774V_Latest</vt:lpstr>
      <vt:lpstr>A126250778C</vt:lpstr>
      <vt:lpstr>A126250778C_Data</vt:lpstr>
      <vt:lpstr>A126250778C_Latest</vt:lpstr>
      <vt:lpstr>A126250782V</vt:lpstr>
      <vt:lpstr>A126250782V_Data</vt:lpstr>
      <vt:lpstr>A126250782V_Latest</vt:lpstr>
      <vt:lpstr>A126250786C</vt:lpstr>
      <vt:lpstr>A126250786C_Data</vt:lpstr>
      <vt:lpstr>A126250786C_Latest</vt:lpstr>
      <vt:lpstr>A126250790V</vt:lpstr>
      <vt:lpstr>A126250790V_Data</vt:lpstr>
      <vt:lpstr>A126250790V_Latest</vt:lpstr>
      <vt:lpstr>A126250794C</vt:lpstr>
      <vt:lpstr>A126250794C_Data</vt:lpstr>
      <vt:lpstr>A126250794C_Latest</vt:lpstr>
      <vt:lpstr>A126250798L</vt:lpstr>
      <vt:lpstr>A126250798L_Data</vt:lpstr>
      <vt:lpstr>A126250798L_Latest</vt:lpstr>
      <vt:lpstr>A126250802T</vt:lpstr>
      <vt:lpstr>A126250802T_Data</vt:lpstr>
      <vt:lpstr>A126250802T_Latest</vt:lpstr>
      <vt:lpstr>A126250806A</vt:lpstr>
      <vt:lpstr>A126250806A_Data</vt:lpstr>
      <vt:lpstr>A126250806A_Latest</vt:lpstr>
      <vt:lpstr>A126250810T</vt:lpstr>
      <vt:lpstr>A126250810T_Data</vt:lpstr>
      <vt:lpstr>A126250810T_Latest</vt:lpstr>
      <vt:lpstr>A126250814A</vt:lpstr>
      <vt:lpstr>A126250814A_Data</vt:lpstr>
      <vt:lpstr>A126250814A_Latest</vt:lpstr>
      <vt:lpstr>A126250818K</vt:lpstr>
      <vt:lpstr>A126250818K_Data</vt:lpstr>
      <vt:lpstr>A126250818K_Latest</vt:lpstr>
      <vt:lpstr>A126250822A</vt:lpstr>
      <vt:lpstr>A126250822A_Data</vt:lpstr>
      <vt:lpstr>A126250822A_Latest</vt:lpstr>
      <vt:lpstr>A126250826K</vt:lpstr>
      <vt:lpstr>A126250826K_Data</vt:lpstr>
      <vt:lpstr>A126250826K_Latest</vt:lpstr>
      <vt:lpstr>A126250830A</vt:lpstr>
      <vt:lpstr>A126250830A_Data</vt:lpstr>
      <vt:lpstr>A126250830A_Latest</vt:lpstr>
      <vt:lpstr>A126250834K</vt:lpstr>
      <vt:lpstr>A126250834K_Data</vt:lpstr>
      <vt:lpstr>A126250834K_Latest</vt:lpstr>
      <vt:lpstr>A126250838V</vt:lpstr>
      <vt:lpstr>A126250838V_Data</vt:lpstr>
      <vt:lpstr>A126250838V_Latest</vt:lpstr>
      <vt:lpstr>A126250842K</vt:lpstr>
      <vt:lpstr>A126250842K_Data</vt:lpstr>
      <vt:lpstr>A126250842K_Latest</vt:lpstr>
      <vt:lpstr>A126250846V</vt:lpstr>
      <vt:lpstr>A126250846V_Data</vt:lpstr>
      <vt:lpstr>A126250846V_Latest</vt:lpstr>
      <vt:lpstr>A126250850K</vt:lpstr>
      <vt:lpstr>A126250850K_Data</vt:lpstr>
      <vt:lpstr>A126250850K_Latest</vt:lpstr>
      <vt:lpstr>A126250854V</vt:lpstr>
      <vt:lpstr>A126250854V_Data</vt:lpstr>
      <vt:lpstr>A126250854V_Latest</vt:lpstr>
      <vt:lpstr>A126250858C</vt:lpstr>
      <vt:lpstr>A126250858C_Data</vt:lpstr>
      <vt:lpstr>A126250858C_Latest</vt:lpstr>
      <vt:lpstr>A126250862V</vt:lpstr>
      <vt:lpstr>A126250862V_Data</vt:lpstr>
      <vt:lpstr>A126250862V_Latest</vt:lpstr>
      <vt:lpstr>A126250866C</vt:lpstr>
      <vt:lpstr>A126250866C_Data</vt:lpstr>
      <vt:lpstr>A126250866C_Latest</vt:lpstr>
      <vt:lpstr>A126250870V</vt:lpstr>
      <vt:lpstr>A126250870V_Data</vt:lpstr>
      <vt:lpstr>A126250870V_Latest</vt:lpstr>
      <vt:lpstr>A126250874C</vt:lpstr>
      <vt:lpstr>A126250874C_Data</vt:lpstr>
      <vt:lpstr>A126250874C_Latest</vt:lpstr>
      <vt:lpstr>A126250878L</vt:lpstr>
      <vt:lpstr>A126250878L_Data</vt:lpstr>
      <vt:lpstr>A126250878L_Latest</vt:lpstr>
      <vt:lpstr>A126250882C</vt:lpstr>
      <vt:lpstr>A126250882C_Data</vt:lpstr>
      <vt:lpstr>A126250882C_Latest</vt:lpstr>
      <vt:lpstr>A126250886L</vt:lpstr>
      <vt:lpstr>A126250886L_Data</vt:lpstr>
      <vt:lpstr>A126250886L_Latest</vt:lpstr>
      <vt:lpstr>A126250890C</vt:lpstr>
      <vt:lpstr>A126250890C_Data</vt:lpstr>
      <vt:lpstr>A126250890C_Latest</vt:lpstr>
      <vt:lpstr>A126250894L</vt:lpstr>
      <vt:lpstr>A126250894L_Data</vt:lpstr>
      <vt:lpstr>A126250894L_Latest</vt:lpstr>
      <vt:lpstr>A126250898W</vt:lpstr>
      <vt:lpstr>A126250898W_Data</vt:lpstr>
      <vt:lpstr>A126250898W_Latest</vt:lpstr>
      <vt:lpstr>A126250902A</vt:lpstr>
      <vt:lpstr>A126250902A_Data</vt:lpstr>
      <vt:lpstr>A126250902A_Latest</vt:lpstr>
      <vt:lpstr>A126250906K</vt:lpstr>
      <vt:lpstr>A126250906K_Data</vt:lpstr>
      <vt:lpstr>A126250906K_Latest</vt:lpstr>
      <vt:lpstr>A126250910A</vt:lpstr>
      <vt:lpstr>A126250910A_Data</vt:lpstr>
      <vt:lpstr>A126250910A_Latest</vt:lpstr>
      <vt:lpstr>A126250914K</vt:lpstr>
      <vt:lpstr>A126250914K_Data</vt:lpstr>
      <vt:lpstr>A126250914K_Latest</vt:lpstr>
      <vt:lpstr>A126250918V</vt:lpstr>
      <vt:lpstr>A126250918V_Data</vt:lpstr>
      <vt:lpstr>A126250918V_Latest</vt:lpstr>
      <vt:lpstr>A126250922K</vt:lpstr>
      <vt:lpstr>A126250922K_Data</vt:lpstr>
      <vt:lpstr>A126250922K_Latest</vt:lpstr>
      <vt:lpstr>A126250926V</vt:lpstr>
      <vt:lpstr>A126250926V_Data</vt:lpstr>
      <vt:lpstr>A126250926V_Latest</vt:lpstr>
      <vt:lpstr>A126250930K</vt:lpstr>
      <vt:lpstr>A126250930K_Data</vt:lpstr>
      <vt:lpstr>A126250930K_Latest</vt:lpstr>
      <vt:lpstr>A126250934V</vt:lpstr>
      <vt:lpstr>A126250934V_Data</vt:lpstr>
      <vt:lpstr>A126250934V_Latest</vt:lpstr>
      <vt:lpstr>A126250938C</vt:lpstr>
      <vt:lpstr>A126250938C_Data</vt:lpstr>
      <vt:lpstr>A126250938C_Latest</vt:lpstr>
      <vt:lpstr>A126250942V</vt:lpstr>
      <vt:lpstr>A126250942V_Data</vt:lpstr>
      <vt:lpstr>A126250942V_Latest</vt:lpstr>
      <vt:lpstr>A126250946C</vt:lpstr>
      <vt:lpstr>A126250946C_Data</vt:lpstr>
      <vt:lpstr>A126250946C_Latest</vt:lpstr>
      <vt:lpstr>A126250950V</vt:lpstr>
      <vt:lpstr>A126250950V_Data</vt:lpstr>
      <vt:lpstr>A126250950V_Latest</vt:lpstr>
      <vt:lpstr>A126250954C</vt:lpstr>
      <vt:lpstr>A126250954C_Data</vt:lpstr>
      <vt:lpstr>A126250954C_Latest</vt:lpstr>
      <vt:lpstr>A126250958L</vt:lpstr>
      <vt:lpstr>A126250958L_Data</vt:lpstr>
      <vt:lpstr>A126250958L_Latest</vt:lpstr>
      <vt:lpstr>A126250962C</vt:lpstr>
      <vt:lpstr>A126250962C_Data</vt:lpstr>
      <vt:lpstr>A126250962C_Latest</vt:lpstr>
      <vt:lpstr>A126250966L</vt:lpstr>
      <vt:lpstr>A126250966L_Data</vt:lpstr>
      <vt:lpstr>A126250966L_Latest</vt:lpstr>
      <vt:lpstr>A126250970C</vt:lpstr>
      <vt:lpstr>A126250970C_Data</vt:lpstr>
      <vt:lpstr>A126250970C_Latest</vt:lpstr>
      <vt:lpstr>A126250974L</vt:lpstr>
      <vt:lpstr>A126250974L_Data</vt:lpstr>
      <vt:lpstr>A126250974L_Latest</vt:lpstr>
      <vt:lpstr>A126250978W</vt:lpstr>
      <vt:lpstr>A126250978W_Data</vt:lpstr>
      <vt:lpstr>A126250978W_Latest</vt:lpstr>
      <vt:lpstr>A126250982L</vt:lpstr>
      <vt:lpstr>A126250982L_Data</vt:lpstr>
      <vt:lpstr>A126250982L_Latest</vt:lpstr>
      <vt:lpstr>A126250986W</vt:lpstr>
      <vt:lpstr>A126250986W_Data</vt:lpstr>
      <vt:lpstr>A126250986W_Latest</vt:lpstr>
      <vt:lpstr>A126250990L</vt:lpstr>
      <vt:lpstr>A126250990L_Data</vt:lpstr>
      <vt:lpstr>A126250990L_Latest</vt:lpstr>
      <vt:lpstr>A126250994W</vt:lpstr>
      <vt:lpstr>A126250994W_Data</vt:lpstr>
      <vt:lpstr>A126250994W_Latest</vt:lpstr>
      <vt:lpstr>A126250998F</vt:lpstr>
      <vt:lpstr>A126250998F_Data</vt:lpstr>
      <vt:lpstr>A126250998F_Latest</vt:lpstr>
      <vt:lpstr>A126251002L</vt:lpstr>
      <vt:lpstr>A126251002L_Data</vt:lpstr>
      <vt:lpstr>A126251002L_Latest</vt:lpstr>
      <vt:lpstr>A126251006W</vt:lpstr>
      <vt:lpstr>A126251006W_Data</vt:lpstr>
      <vt:lpstr>A126251006W_Latest</vt:lpstr>
      <vt:lpstr>A126251010L</vt:lpstr>
      <vt:lpstr>A126251010L_Data</vt:lpstr>
      <vt:lpstr>A126251010L_Latest</vt:lpstr>
      <vt:lpstr>A126251014W</vt:lpstr>
      <vt:lpstr>A126251014W_Data</vt:lpstr>
      <vt:lpstr>A126251014W_Latest</vt:lpstr>
      <vt:lpstr>A126251018F</vt:lpstr>
      <vt:lpstr>A126251018F_Data</vt:lpstr>
      <vt:lpstr>A126251018F_Latest</vt:lpstr>
      <vt:lpstr>A126251022W</vt:lpstr>
      <vt:lpstr>A126251022W_Data</vt:lpstr>
      <vt:lpstr>A126251022W_Latest</vt:lpstr>
      <vt:lpstr>A126251026F</vt:lpstr>
      <vt:lpstr>A126251026F_Data</vt:lpstr>
      <vt:lpstr>A126251026F_Latest</vt:lpstr>
      <vt:lpstr>A126251030W</vt:lpstr>
      <vt:lpstr>A126251030W_Data</vt:lpstr>
      <vt:lpstr>A126251030W_Latest</vt:lpstr>
      <vt:lpstr>A126251034F</vt:lpstr>
      <vt:lpstr>A126251034F_Data</vt:lpstr>
      <vt:lpstr>A126251034F_Latest</vt:lpstr>
      <vt:lpstr>A126251038R</vt:lpstr>
      <vt:lpstr>A126251038R_Data</vt:lpstr>
      <vt:lpstr>A126251038R_Latest</vt:lpstr>
      <vt:lpstr>A126251042F</vt:lpstr>
      <vt:lpstr>A126251042F_Data</vt:lpstr>
      <vt:lpstr>A126251042F_Latest</vt:lpstr>
      <vt:lpstr>A126251046R</vt:lpstr>
      <vt:lpstr>A126251046R_Data</vt:lpstr>
      <vt:lpstr>A126251046R_Latest</vt:lpstr>
      <vt:lpstr>A126251050F</vt:lpstr>
      <vt:lpstr>A126251050F_Data</vt:lpstr>
      <vt:lpstr>A126251050F_Latest</vt:lpstr>
      <vt:lpstr>A126251054R</vt:lpstr>
      <vt:lpstr>A126251054R_Data</vt:lpstr>
      <vt:lpstr>A126251054R_Latest</vt:lpstr>
      <vt:lpstr>A126251058X</vt:lpstr>
      <vt:lpstr>A126251058X_Data</vt:lpstr>
      <vt:lpstr>A126251058X_Latest</vt:lpstr>
      <vt:lpstr>A126251062R</vt:lpstr>
      <vt:lpstr>A126251062R_Data</vt:lpstr>
      <vt:lpstr>A126251062R_Latest</vt:lpstr>
      <vt:lpstr>A126251066X</vt:lpstr>
      <vt:lpstr>A126251066X_Data</vt:lpstr>
      <vt:lpstr>A126251066X_Latest</vt:lpstr>
      <vt:lpstr>A126251070R</vt:lpstr>
      <vt:lpstr>A126251070R_Data</vt:lpstr>
      <vt:lpstr>A126251070R_Latest</vt:lpstr>
      <vt:lpstr>A126251074X</vt:lpstr>
      <vt:lpstr>A126251074X_Data</vt:lpstr>
      <vt:lpstr>A126251074X_Latest</vt:lpstr>
      <vt:lpstr>A126251078J</vt:lpstr>
      <vt:lpstr>A126251078J_Data</vt:lpstr>
      <vt:lpstr>A126251078J_Latest</vt:lpstr>
      <vt:lpstr>A126251082X</vt:lpstr>
      <vt:lpstr>A126251082X_Data</vt:lpstr>
      <vt:lpstr>A126251082X_Latest</vt:lpstr>
      <vt:lpstr>A126251086J</vt:lpstr>
      <vt:lpstr>A126251086J_Data</vt:lpstr>
      <vt:lpstr>A126251086J_Latest</vt:lpstr>
      <vt:lpstr>A126251090X</vt:lpstr>
      <vt:lpstr>A126251090X_Data</vt:lpstr>
      <vt:lpstr>A126251090X_Latest</vt:lpstr>
      <vt:lpstr>A126251094J</vt:lpstr>
      <vt:lpstr>A126251094J_Data</vt:lpstr>
      <vt:lpstr>A126251094J_Latest</vt:lpstr>
      <vt:lpstr>A126251098T</vt:lpstr>
      <vt:lpstr>A126251098T_Data</vt:lpstr>
      <vt:lpstr>A126251098T_Latest</vt:lpstr>
      <vt:lpstr>A126251102W</vt:lpstr>
      <vt:lpstr>A126251102W_Data</vt:lpstr>
      <vt:lpstr>A126251102W_Latest</vt:lpstr>
      <vt:lpstr>A126251106F</vt:lpstr>
      <vt:lpstr>A126251106F_Data</vt:lpstr>
      <vt:lpstr>A126251106F_Latest</vt:lpstr>
      <vt:lpstr>A126251110W</vt:lpstr>
      <vt:lpstr>A126251110W_Data</vt:lpstr>
      <vt:lpstr>A126251110W_Latest</vt:lpstr>
      <vt:lpstr>A126251114F</vt:lpstr>
      <vt:lpstr>A126251114F_Data</vt:lpstr>
      <vt:lpstr>A126251114F_Latest</vt:lpstr>
      <vt:lpstr>A126251118R</vt:lpstr>
      <vt:lpstr>A126251118R_Data</vt:lpstr>
      <vt:lpstr>A126251118R_Latest</vt:lpstr>
      <vt:lpstr>A126251122F</vt:lpstr>
      <vt:lpstr>A126251122F_Data</vt:lpstr>
      <vt:lpstr>A126251122F_Latest</vt:lpstr>
      <vt:lpstr>A126251126R</vt:lpstr>
      <vt:lpstr>A126251126R_Data</vt:lpstr>
      <vt:lpstr>A126251126R_Latest</vt:lpstr>
      <vt:lpstr>A126251130F</vt:lpstr>
      <vt:lpstr>A126251130F_Data</vt:lpstr>
      <vt:lpstr>A126251130F_Latest</vt:lpstr>
      <vt:lpstr>A126251134R</vt:lpstr>
      <vt:lpstr>A126251134R_Data</vt:lpstr>
      <vt:lpstr>A126251134R_Latest</vt:lpstr>
      <vt:lpstr>A126251210F</vt:lpstr>
      <vt:lpstr>A126251210F_Data</vt:lpstr>
      <vt:lpstr>A126251210F_Latest</vt:lpstr>
      <vt:lpstr>A126251214R</vt:lpstr>
      <vt:lpstr>A126251214R_Data</vt:lpstr>
      <vt:lpstr>A126251214R_Latest</vt:lpstr>
      <vt:lpstr>A126251218X</vt:lpstr>
      <vt:lpstr>A126251218X_Data</vt:lpstr>
      <vt:lpstr>A126251218X_Latest</vt:lpstr>
      <vt:lpstr>A126251222R</vt:lpstr>
      <vt:lpstr>A126251222R_Data</vt:lpstr>
      <vt:lpstr>A126251222R_Latest</vt:lpstr>
      <vt:lpstr>A126251226X</vt:lpstr>
      <vt:lpstr>A126251226X_Data</vt:lpstr>
      <vt:lpstr>A126251226X_Latest</vt:lpstr>
      <vt:lpstr>A126251230R</vt:lpstr>
      <vt:lpstr>A126251230R_Data</vt:lpstr>
      <vt:lpstr>A126251230R_Latest</vt:lpstr>
      <vt:lpstr>A126251234X</vt:lpstr>
      <vt:lpstr>A126251234X_Data</vt:lpstr>
      <vt:lpstr>A126251234X_Latest</vt:lpstr>
      <vt:lpstr>A126251238J</vt:lpstr>
      <vt:lpstr>A126251238J_Data</vt:lpstr>
      <vt:lpstr>A126251238J_Latest</vt:lpstr>
      <vt:lpstr>A126251242X</vt:lpstr>
      <vt:lpstr>A126251242X_Data</vt:lpstr>
      <vt:lpstr>A126251242X_Latest</vt:lpstr>
      <vt:lpstr>A126251246J</vt:lpstr>
      <vt:lpstr>A126251246J_Data</vt:lpstr>
      <vt:lpstr>A126251246J_Latest</vt:lpstr>
      <vt:lpstr>A126251250X</vt:lpstr>
      <vt:lpstr>A126251250X_Data</vt:lpstr>
      <vt:lpstr>A126251250X_Latest</vt:lpstr>
      <vt:lpstr>A126251254J</vt:lpstr>
      <vt:lpstr>A126251254J_Data</vt:lpstr>
      <vt:lpstr>A126251254J_Latest</vt:lpstr>
      <vt:lpstr>A126251258T</vt:lpstr>
      <vt:lpstr>A126251258T_Data</vt:lpstr>
      <vt:lpstr>A126251258T_Latest</vt:lpstr>
      <vt:lpstr>A126251262J</vt:lpstr>
      <vt:lpstr>A126251262J_Data</vt:lpstr>
      <vt:lpstr>A126251262J_Latest</vt:lpstr>
      <vt:lpstr>A126251266T</vt:lpstr>
      <vt:lpstr>A126251266T_Data</vt:lpstr>
      <vt:lpstr>A126251266T_Latest</vt:lpstr>
      <vt:lpstr>A126251270J</vt:lpstr>
      <vt:lpstr>A126251270J_Data</vt:lpstr>
      <vt:lpstr>A126251270J_Latest</vt:lpstr>
      <vt:lpstr>A126251274T</vt:lpstr>
      <vt:lpstr>A126251274T_Data</vt:lpstr>
      <vt:lpstr>A126251274T_Latest</vt:lpstr>
      <vt:lpstr>A126251278A</vt:lpstr>
      <vt:lpstr>A126251278A_Data</vt:lpstr>
      <vt:lpstr>A126251278A_Latest</vt:lpstr>
      <vt:lpstr>A126251282T</vt:lpstr>
      <vt:lpstr>A126251282T_Data</vt:lpstr>
      <vt:lpstr>A126251282T_Latest</vt:lpstr>
      <vt:lpstr>A126251286A</vt:lpstr>
      <vt:lpstr>A126251286A_Data</vt:lpstr>
      <vt:lpstr>A126251286A_Latest</vt:lpstr>
      <vt:lpstr>A126251290T</vt:lpstr>
      <vt:lpstr>A126251290T_Data</vt:lpstr>
      <vt:lpstr>A126251290T_Latest</vt:lpstr>
      <vt:lpstr>A126251294A</vt:lpstr>
      <vt:lpstr>A126251294A_Data</vt:lpstr>
      <vt:lpstr>A126251294A_Latest</vt:lpstr>
      <vt:lpstr>A126251298K</vt:lpstr>
      <vt:lpstr>A126251298K_Data</vt:lpstr>
      <vt:lpstr>A126251298K_Latest</vt:lpstr>
      <vt:lpstr>A126251302R</vt:lpstr>
      <vt:lpstr>A126251302R_Data</vt:lpstr>
      <vt:lpstr>A126251302R_Latest</vt:lpstr>
      <vt:lpstr>A126251306X</vt:lpstr>
      <vt:lpstr>A126251306X_Data</vt:lpstr>
      <vt:lpstr>A126251306X_Latest</vt:lpstr>
      <vt:lpstr>A126251310R</vt:lpstr>
      <vt:lpstr>A126251310R_Data</vt:lpstr>
      <vt:lpstr>A126251310R_Latest</vt:lpstr>
      <vt:lpstr>A126251314X</vt:lpstr>
      <vt:lpstr>A126251314X_Data</vt:lpstr>
      <vt:lpstr>A126251314X_Latest</vt:lpstr>
      <vt:lpstr>A126251318J</vt:lpstr>
      <vt:lpstr>A126251318J_Data</vt:lpstr>
      <vt:lpstr>A126251318J_Latest</vt:lpstr>
      <vt:lpstr>A126251322X</vt:lpstr>
      <vt:lpstr>A126251322X_Data</vt:lpstr>
      <vt:lpstr>A126251322X_Latest</vt:lpstr>
      <vt:lpstr>A126251326J</vt:lpstr>
      <vt:lpstr>A126251326J_Data</vt:lpstr>
      <vt:lpstr>A126251326J_Latest</vt:lpstr>
      <vt:lpstr>A126251330X</vt:lpstr>
      <vt:lpstr>A126251330X_Data</vt:lpstr>
      <vt:lpstr>A126251330X_Latest</vt:lpstr>
      <vt:lpstr>A126251334J</vt:lpstr>
      <vt:lpstr>A126251334J_Data</vt:lpstr>
      <vt:lpstr>A126251334J_Latest</vt:lpstr>
      <vt:lpstr>A126251338T</vt:lpstr>
      <vt:lpstr>A126251338T_Data</vt:lpstr>
      <vt:lpstr>A126251338T_Latest</vt:lpstr>
      <vt:lpstr>A126251342J</vt:lpstr>
      <vt:lpstr>A126251342J_Data</vt:lpstr>
      <vt:lpstr>A126251342J_Latest</vt:lpstr>
      <vt:lpstr>A126251346T</vt:lpstr>
      <vt:lpstr>A126251346T_Data</vt:lpstr>
      <vt:lpstr>A126251346T_Latest</vt:lpstr>
      <vt:lpstr>A126251350J</vt:lpstr>
      <vt:lpstr>A126251350J_Data</vt:lpstr>
      <vt:lpstr>A126251350J_Latest</vt:lpstr>
      <vt:lpstr>A126251354T</vt:lpstr>
      <vt:lpstr>A126251354T_Data</vt:lpstr>
      <vt:lpstr>A126251354T_Latest</vt:lpstr>
      <vt:lpstr>A126251358A</vt:lpstr>
      <vt:lpstr>A126251358A_Data</vt:lpstr>
      <vt:lpstr>A126251358A_Latest</vt:lpstr>
      <vt:lpstr>A126251362T</vt:lpstr>
      <vt:lpstr>A126251362T_Data</vt:lpstr>
      <vt:lpstr>A126251362T_Latest</vt:lpstr>
      <vt:lpstr>A126251366A</vt:lpstr>
      <vt:lpstr>A126251366A_Data</vt:lpstr>
      <vt:lpstr>A126251366A_Latest</vt:lpstr>
      <vt:lpstr>A126251370T</vt:lpstr>
      <vt:lpstr>A126251370T_Data</vt:lpstr>
      <vt:lpstr>A126251370T_Latest</vt:lpstr>
      <vt:lpstr>A126251374A</vt:lpstr>
      <vt:lpstr>A126251374A_Data</vt:lpstr>
      <vt:lpstr>A126251374A_Latest</vt:lpstr>
      <vt:lpstr>A126251378K</vt:lpstr>
      <vt:lpstr>A126251378K_Data</vt:lpstr>
      <vt:lpstr>A126251378K_Latest</vt:lpstr>
      <vt:lpstr>A126251382A</vt:lpstr>
      <vt:lpstr>A126251382A_Data</vt:lpstr>
      <vt:lpstr>A126251382A_Latest</vt:lpstr>
      <vt:lpstr>A126251386K</vt:lpstr>
      <vt:lpstr>A126251386K_Data</vt:lpstr>
      <vt:lpstr>A126251386K_Latest</vt:lpstr>
      <vt:lpstr>A126251390A</vt:lpstr>
      <vt:lpstr>A126251390A_Data</vt:lpstr>
      <vt:lpstr>A126251390A_Latest</vt:lpstr>
      <vt:lpstr>A126251394K</vt:lpstr>
      <vt:lpstr>A126251394K_Data</vt:lpstr>
      <vt:lpstr>A126251394K_Latest</vt:lpstr>
      <vt:lpstr>A126251398V</vt:lpstr>
      <vt:lpstr>A126251398V_Data</vt:lpstr>
      <vt:lpstr>A126251398V_Latest</vt:lpstr>
      <vt:lpstr>A126251402X</vt:lpstr>
      <vt:lpstr>A126251402X_Data</vt:lpstr>
      <vt:lpstr>A126251402X_Latest</vt:lpstr>
      <vt:lpstr>A126251406J</vt:lpstr>
      <vt:lpstr>A126251406J_Data</vt:lpstr>
      <vt:lpstr>A126251406J_Latest</vt:lpstr>
      <vt:lpstr>A126251410X</vt:lpstr>
      <vt:lpstr>A126251410X_Data</vt:lpstr>
      <vt:lpstr>A126251410X_Latest</vt:lpstr>
      <vt:lpstr>A126251414J</vt:lpstr>
      <vt:lpstr>A126251414J_Data</vt:lpstr>
      <vt:lpstr>A126251414J_Latest</vt:lpstr>
      <vt:lpstr>A126251418T</vt:lpstr>
      <vt:lpstr>A126251418T_Data</vt:lpstr>
      <vt:lpstr>A126251418T_Latest</vt:lpstr>
      <vt:lpstr>A126251422J</vt:lpstr>
      <vt:lpstr>A126251422J_Data</vt:lpstr>
      <vt:lpstr>A126251422J_Latest</vt:lpstr>
      <vt:lpstr>A126251498C</vt:lpstr>
      <vt:lpstr>A126251498C_Data</vt:lpstr>
      <vt:lpstr>A126251498C_Latest</vt:lpstr>
      <vt:lpstr>A126251502J</vt:lpstr>
      <vt:lpstr>A126251502J_Data</vt:lpstr>
      <vt:lpstr>A126251502J_Latest</vt:lpstr>
      <vt:lpstr>A126251506T</vt:lpstr>
      <vt:lpstr>A126251506T_Data</vt:lpstr>
      <vt:lpstr>A126251506T_Latest</vt:lpstr>
      <vt:lpstr>A126251510J</vt:lpstr>
      <vt:lpstr>A126251510J_Data</vt:lpstr>
      <vt:lpstr>A126251510J_Latest</vt:lpstr>
      <vt:lpstr>A126251514T</vt:lpstr>
      <vt:lpstr>A126251514T_Data</vt:lpstr>
      <vt:lpstr>A126251514T_Latest</vt:lpstr>
      <vt:lpstr>A126251518A</vt:lpstr>
      <vt:lpstr>A126251518A_Data</vt:lpstr>
      <vt:lpstr>A126251518A_Latest</vt:lpstr>
      <vt:lpstr>A126251522T</vt:lpstr>
      <vt:lpstr>A126251522T_Data</vt:lpstr>
      <vt:lpstr>A126251522T_Latest</vt:lpstr>
      <vt:lpstr>A126251526A</vt:lpstr>
      <vt:lpstr>A126251526A_Data</vt:lpstr>
      <vt:lpstr>A126251526A_Latest</vt:lpstr>
      <vt:lpstr>A126251530T</vt:lpstr>
      <vt:lpstr>A126251530T_Data</vt:lpstr>
      <vt:lpstr>A126251530T_Latest</vt:lpstr>
      <vt:lpstr>A126251534A</vt:lpstr>
      <vt:lpstr>A126251534A_Data</vt:lpstr>
      <vt:lpstr>A126251534A_Latest</vt:lpstr>
      <vt:lpstr>A126251538K</vt:lpstr>
      <vt:lpstr>A126251538K_Data</vt:lpstr>
      <vt:lpstr>A126251538K_Latest</vt:lpstr>
      <vt:lpstr>A126251542A</vt:lpstr>
      <vt:lpstr>A126251542A_Data</vt:lpstr>
      <vt:lpstr>A126251542A_Latest</vt:lpstr>
      <vt:lpstr>A126251546K</vt:lpstr>
      <vt:lpstr>A126251546K_Data</vt:lpstr>
      <vt:lpstr>A126251546K_Latest</vt:lpstr>
      <vt:lpstr>A126251550A</vt:lpstr>
      <vt:lpstr>A126251550A_Data</vt:lpstr>
      <vt:lpstr>A126251550A_Latest</vt:lpstr>
      <vt:lpstr>A126251554K</vt:lpstr>
      <vt:lpstr>A126251554K_Data</vt:lpstr>
      <vt:lpstr>A126251554K_Latest</vt:lpstr>
      <vt:lpstr>A126251558V</vt:lpstr>
      <vt:lpstr>A126251558V_Data</vt:lpstr>
      <vt:lpstr>A126251558V_Latest</vt:lpstr>
      <vt:lpstr>A126251562K</vt:lpstr>
      <vt:lpstr>A126251562K_Data</vt:lpstr>
      <vt:lpstr>A126251562K_Latest</vt:lpstr>
      <vt:lpstr>A126251566V</vt:lpstr>
      <vt:lpstr>A126251566V_Data</vt:lpstr>
      <vt:lpstr>A126251566V_Latest</vt:lpstr>
      <vt:lpstr>A126251570K</vt:lpstr>
      <vt:lpstr>A126251570K_Data</vt:lpstr>
      <vt:lpstr>A126251570K_Latest</vt:lpstr>
      <vt:lpstr>A126251574V</vt:lpstr>
      <vt:lpstr>A126251574V_Data</vt:lpstr>
      <vt:lpstr>A126251574V_Latest</vt:lpstr>
      <vt:lpstr>A126251578C</vt:lpstr>
      <vt:lpstr>A126251578C_Data</vt:lpstr>
      <vt:lpstr>A126251578C_Latest</vt:lpstr>
      <vt:lpstr>A126251582V</vt:lpstr>
      <vt:lpstr>A126251582V_Data</vt:lpstr>
      <vt:lpstr>A126251582V_Latest</vt:lpstr>
      <vt:lpstr>A126251586C</vt:lpstr>
      <vt:lpstr>A126251586C_Data</vt:lpstr>
      <vt:lpstr>A126251586C_Latest</vt:lpstr>
      <vt:lpstr>A126251590V</vt:lpstr>
      <vt:lpstr>A126251590V_Data</vt:lpstr>
      <vt:lpstr>A126251590V_Latest</vt:lpstr>
      <vt:lpstr>A126251594C</vt:lpstr>
      <vt:lpstr>A126251594C_Data</vt:lpstr>
      <vt:lpstr>A126251594C_Latest</vt:lpstr>
      <vt:lpstr>A126251598L</vt:lpstr>
      <vt:lpstr>A126251598L_Data</vt:lpstr>
      <vt:lpstr>A126251598L_Latest</vt:lpstr>
      <vt:lpstr>A126251602T</vt:lpstr>
      <vt:lpstr>A126251602T_Data</vt:lpstr>
      <vt:lpstr>A126251602T_Latest</vt:lpstr>
      <vt:lpstr>A126251606A</vt:lpstr>
      <vt:lpstr>A126251606A_Data</vt:lpstr>
      <vt:lpstr>A126251606A_Latest</vt:lpstr>
      <vt:lpstr>A126251610T</vt:lpstr>
      <vt:lpstr>A126251610T_Data</vt:lpstr>
      <vt:lpstr>A126251610T_Latest</vt:lpstr>
      <vt:lpstr>A126251614A</vt:lpstr>
      <vt:lpstr>A126251614A_Data</vt:lpstr>
      <vt:lpstr>A126251614A_Latest</vt:lpstr>
      <vt:lpstr>A126251618K</vt:lpstr>
      <vt:lpstr>A126251618K_Data</vt:lpstr>
      <vt:lpstr>A126251618K_Latest</vt:lpstr>
      <vt:lpstr>A126251622A</vt:lpstr>
      <vt:lpstr>A126251622A_Data</vt:lpstr>
      <vt:lpstr>A126251622A_Latest</vt:lpstr>
      <vt:lpstr>A126251626K</vt:lpstr>
      <vt:lpstr>A126251626K_Data</vt:lpstr>
      <vt:lpstr>A126251626K_Latest</vt:lpstr>
      <vt:lpstr>A126251630A</vt:lpstr>
      <vt:lpstr>A126251630A_Data</vt:lpstr>
      <vt:lpstr>A126251630A_Latest</vt:lpstr>
      <vt:lpstr>A126251634K</vt:lpstr>
      <vt:lpstr>A126251634K_Data</vt:lpstr>
      <vt:lpstr>A126251634K_Latest</vt:lpstr>
      <vt:lpstr>A126251638V</vt:lpstr>
      <vt:lpstr>A126251638V_Data</vt:lpstr>
      <vt:lpstr>A126251638V_Latest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2023-05-29T11:41:54Z</dcterms:created>
  <dcterms:modified xsi:type="dcterms:W3CDTF">2023-06-14T21:48:33Z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2023-05-29T21:33:19Z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e49e3eb8-462b-4913-b251-4006c3420b15</vt:lpwstr>
  </property>
  <property fmtid="{D5CDD505-2E9C-101B-9397-08002B2CF9AE}" pid="8" name="MSIP_Label_c8e5a7ee-c283-40b0-98eb-fa437df4c031_ContentBits">
    <vt:lpwstr>0</vt:lpwstr>
  </property>
</Properties>
</file>